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WM\Dziekanat\Programy studiów\Stacjonarne\I stopień\Leśnictwo\"/>
    </mc:Choice>
  </mc:AlternateContent>
  <bookViews>
    <workbookView xWindow="7430" yWindow="60" windowWidth="15480" windowHeight="11640"/>
  </bookViews>
  <sheets>
    <sheet name="LE I ST" sheetId="3" r:id="rId1"/>
    <sheet name="Moduły I stopień" sheetId="5" r:id="rId2"/>
  </sheets>
  <definedNames>
    <definedName name="_xlnm._FilterDatabase" localSheetId="0" hidden="1">'LE I ST'!$A$13:$AA$13</definedName>
    <definedName name="_xlnm.Print_Area" localSheetId="0">'LE I ST'!$A$1:$AM$197</definedName>
    <definedName name="_xlnm.Print_Area" localSheetId="1">'Moduły I stopień'!$A$1:$B$37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3" l="1"/>
  <c r="F100" i="3"/>
  <c r="F80" i="3"/>
  <c r="F51" i="3"/>
  <c r="C46" i="3"/>
  <c r="R46" i="3" s="1"/>
  <c r="C47" i="3"/>
  <c r="L46" i="3"/>
  <c r="K46" i="3" s="1"/>
  <c r="I46" i="3" s="1"/>
  <c r="L47" i="3"/>
  <c r="K47" i="3" s="1"/>
  <c r="L48" i="3"/>
  <c r="K48" i="3" s="1"/>
  <c r="I48" i="3" s="1"/>
  <c r="M50" i="3"/>
  <c r="N50" i="3"/>
  <c r="O50" i="3"/>
  <c r="P50" i="3"/>
  <c r="R49" i="3"/>
  <c r="D50" i="3"/>
  <c r="P21" i="3"/>
  <c r="N21" i="3"/>
  <c r="M21" i="3"/>
  <c r="L18" i="3"/>
  <c r="K18" i="3" s="1"/>
  <c r="I18" i="3" s="1"/>
  <c r="L19" i="3"/>
  <c r="C18" i="3"/>
  <c r="R18" i="3" s="1"/>
  <c r="C19" i="3"/>
  <c r="R19" i="3" s="1"/>
  <c r="D21" i="3"/>
  <c r="E21" i="3"/>
  <c r="L87" i="3"/>
  <c r="K87" i="3" s="1"/>
  <c r="I87" i="3" s="1"/>
  <c r="J87" i="3"/>
  <c r="C87" i="3"/>
  <c r="R44" i="3"/>
  <c r="S44" i="3"/>
  <c r="S36" i="3"/>
  <c r="S37" i="3"/>
  <c r="S38" i="3"/>
  <c r="S39" i="3"/>
  <c r="S40" i="3"/>
  <c r="S41" i="3"/>
  <c r="S42" i="3"/>
  <c r="S43" i="3"/>
  <c r="S45" i="3"/>
  <c r="S46" i="3"/>
  <c r="S47" i="3"/>
  <c r="S48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8" i="3"/>
  <c r="S89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9" i="3"/>
  <c r="S110" i="3"/>
  <c r="S111" i="3"/>
  <c r="S112" i="3"/>
  <c r="S114" i="3"/>
  <c r="S115" i="3"/>
  <c r="S116" i="3"/>
  <c r="S117" i="3"/>
  <c r="S118" i="3"/>
  <c r="S119" i="3"/>
  <c r="S120" i="3"/>
  <c r="S121" i="3"/>
  <c r="S122" i="3"/>
  <c r="S123" i="3"/>
  <c r="S126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8" i="3"/>
  <c r="S149" i="3"/>
  <c r="S150" i="3"/>
  <c r="S151" i="3"/>
  <c r="S152" i="3"/>
  <c r="S153" i="3"/>
  <c r="S155" i="3"/>
  <c r="S156" i="3"/>
  <c r="S157" i="3"/>
  <c r="S158" i="3"/>
  <c r="S160" i="3"/>
  <c r="S161" i="3"/>
  <c r="S162" i="3"/>
  <c r="S163" i="3"/>
  <c r="S165" i="3"/>
  <c r="S166" i="3"/>
  <c r="S167" i="3"/>
  <c r="S169" i="3"/>
  <c r="S170" i="3"/>
  <c r="S171" i="3"/>
  <c r="S174" i="3"/>
  <c r="S175" i="3"/>
  <c r="S176" i="3"/>
  <c r="S177" i="3"/>
  <c r="S178" i="3"/>
  <c r="S180" i="3"/>
  <c r="S181" i="3"/>
  <c r="S183" i="3"/>
  <c r="S184" i="3"/>
  <c r="S185" i="3"/>
  <c r="S186" i="3"/>
  <c r="S188" i="3"/>
  <c r="S189" i="3"/>
  <c r="S190" i="3"/>
  <c r="S191" i="3"/>
  <c r="S19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18" i="3"/>
  <c r="J18" i="3"/>
  <c r="J19" i="3"/>
  <c r="J25" i="3"/>
  <c r="J33" i="3"/>
  <c r="J40" i="3"/>
  <c r="J46" i="3"/>
  <c r="J178" i="3"/>
  <c r="J179" i="3"/>
  <c r="J180" i="3"/>
  <c r="J172" i="3"/>
  <c r="J152" i="3"/>
  <c r="J144" i="3"/>
  <c r="J145" i="3"/>
  <c r="J146" i="3"/>
  <c r="J134" i="3"/>
  <c r="J135" i="3"/>
  <c r="J136" i="3"/>
  <c r="J124" i="3"/>
  <c r="J125" i="3"/>
  <c r="J126" i="3"/>
  <c r="J127" i="3"/>
  <c r="J128" i="3"/>
  <c r="J113" i="3"/>
  <c r="J114" i="3"/>
  <c r="J103" i="3"/>
  <c r="J104" i="3"/>
  <c r="J105" i="3"/>
  <c r="J106" i="3"/>
  <c r="J107" i="3"/>
  <c r="J83" i="3"/>
  <c r="J84" i="3"/>
  <c r="J85" i="3"/>
  <c r="J86" i="3"/>
  <c r="J102" i="3"/>
  <c r="J88" i="3"/>
  <c r="J89" i="3"/>
  <c r="J90" i="3"/>
  <c r="J61" i="3"/>
  <c r="J62" i="3"/>
  <c r="J63" i="3"/>
  <c r="J64" i="3"/>
  <c r="J55" i="3"/>
  <c r="J47" i="3"/>
  <c r="J48" i="3"/>
  <c r="J41" i="3"/>
  <c r="J34" i="3"/>
  <c r="J35" i="3"/>
  <c r="J26" i="3"/>
  <c r="J27" i="3"/>
  <c r="J28" i="3"/>
  <c r="J186" i="3"/>
  <c r="J188" i="3" s="1"/>
  <c r="J177" i="3"/>
  <c r="J171" i="3"/>
  <c r="J163" i="3"/>
  <c r="J164" i="3" s="1"/>
  <c r="J158" i="3"/>
  <c r="J160" i="3" s="1"/>
  <c r="J151" i="3"/>
  <c r="J143" i="3"/>
  <c r="J133" i="3"/>
  <c r="J123" i="3"/>
  <c r="J112" i="3"/>
  <c r="J97" i="3"/>
  <c r="J99" i="3" s="1"/>
  <c r="J82" i="3"/>
  <c r="J77" i="3"/>
  <c r="J79" i="3" s="1"/>
  <c r="J69" i="3"/>
  <c r="J60" i="3"/>
  <c r="J54" i="3"/>
  <c r="F188" i="3"/>
  <c r="F183" i="3"/>
  <c r="F174" i="3"/>
  <c r="F164" i="3"/>
  <c r="F160" i="3"/>
  <c r="F155" i="3"/>
  <c r="F148" i="3"/>
  <c r="F138" i="3"/>
  <c r="F130" i="3"/>
  <c r="F116" i="3"/>
  <c r="F109" i="3"/>
  <c r="F99" i="3"/>
  <c r="F92" i="3"/>
  <c r="F79" i="3"/>
  <c r="F66" i="3"/>
  <c r="F57" i="3"/>
  <c r="F37" i="3"/>
  <c r="F3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5" i="3"/>
  <c r="R48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5" i="3"/>
  <c r="R156" i="3"/>
  <c r="R157" i="3"/>
  <c r="R158" i="3"/>
  <c r="R160" i="3"/>
  <c r="R161" i="3"/>
  <c r="R162" i="3"/>
  <c r="R163" i="3"/>
  <c r="R167" i="3"/>
  <c r="R169" i="3"/>
  <c r="R170" i="3"/>
  <c r="R171" i="3"/>
  <c r="R172" i="3"/>
  <c r="R173" i="3"/>
  <c r="R174" i="3"/>
  <c r="R175" i="3"/>
  <c r="R176" i="3"/>
  <c r="R177" i="3"/>
  <c r="R183" i="3"/>
  <c r="R184" i="3"/>
  <c r="R185" i="3"/>
  <c r="R186" i="3"/>
  <c r="R188" i="3"/>
  <c r="R189" i="3"/>
  <c r="R190" i="3"/>
  <c r="R191" i="3"/>
  <c r="R193" i="3"/>
  <c r="M91" i="3"/>
  <c r="N91" i="3"/>
  <c r="O91" i="3"/>
  <c r="P91" i="3"/>
  <c r="M98" i="3"/>
  <c r="N98" i="3"/>
  <c r="O98" i="3"/>
  <c r="P98" i="3"/>
  <c r="M108" i="3"/>
  <c r="N108" i="3"/>
  <c r="O108" i="3"/>
  <c r="P108" i="3"/>
  <c r="M115" i="3"/>
  <c r="N115" i="3"/>
  <c r="O115" i="3"/>
  <c r="P115" i="3"/>
  <c r="M129" i="3"/>
  <c r="N129" i="3"/>
  <c r="O129" i="3"/>
  <c r="P129" i="3"/>
  <c r="M147" i="3"/>
  <c r="N147" i="3"/>
  <c r="O147" i="3"/>
  <c r="P147" i="3"/>
  <c r="M154" i="3"/>
  <c r="N154" i="3"/>
  <c r="O154" i="3"/>
  <c r="P154" i="3"/>
  <c r="M159" i="3"/>
  <c r="N159" i="3"/>
  <c r="O159" i="3"/>
  <c r="P159" i="3"/>
  <c r="M173" i="3"/>
  <c r="N173" i="3"/>
  <c r="O173" i="3"/>
  <c r="P173" i="3"/>
  <c r="M182" i="3"/>
  <c r="N182" i="3"/>
  <c r="O182" i="3"/>
  <c r="P182" i="3"/>
  <c r="M137" i="3"/>
  <c r="N137" i="3"/>
  <c r="P137" i="3"/>
  <c r="L136" i="3"/>
  <c r="K136" i="3" s="1"/>
  <c r="I136" i="3" s="1"/>
  <c r="C70" i="3"/>
  <c r="C69" i="3"/>
  <c r="C186" i="3"/>
  <c r="R187" i="3" s="1"/>
  <c r="F189" i="3" s="1"/>
  <c r="C178" i="3"/>
  <c r="S179" i="3" s="1"/>
  <c r="C179" i="3"/>
  <c r="R180" i="3" s="1"/>
  <c r="C180" i="3"/>
  <c r="C181" i="3"/>
  <c r="R182" i="3" s="1"/>
  <c r="C177" i="3"/>
  <c r="R178" i="3" s="1"/>
  <c r="S173" i="3"/>
  <c r="C171" i="3"/>
  <c r="S172" i="3" s="1"/>
  <c r="C158" i="3"/>
  <c r="C152" i="3"/>
  <c r="R153" i="3" s="1"/>
  <c r="C153" i="3"/>
  <c r="S154" i="3" s="1"/>
  <c r="C151" i="3"/>
  <c r="C144" i="3"/>
  <c r="S145" i="3" s="1"/>
  <c r="C145" i="3"/>
  <c r="S146" i="3" s="1"/>
  <c r="C146" i="3"/>
  <c r="S147" i="3" s="1"/>
  <c r="C143" i="3"/>
  <c r="C134" i="3"/>
  <c r="R135" i="3" s="1"/>
  <c r="C135" i="3"/>
  <c r="R136" i="3" s="1"/>
  <c r="C136" i="3"/>
  <c r="R137" i="3" s="1"/>
  <c r="C133" i="3"/>
  <c r="C124" i="3"/>
  <c r="S125" i="3" s="1"/>
  <c r="C125" i="3"/>
  <c r="C126" i="3"/>
  <c r="S127" i="3" s="1"/>
  <c r="C127" i="3"/>
  <c r="C128" i="3"/>
  <c r="C123" i="3"/>
  <c r="S124" i="3" s="1"/>
  <c r="C113" i="3"/>
  <c r="R114" i="3" s="1"/>
  <c r="C114" i="3"/>
  <c r="R115" i="3" s="1"/>
  <c r="C103" i="3"/>
  <c r="C105" i="3"/>
  <c r="S107" i="3"/>
  <c r="C107" i="3"/>
  <c r="S108" i="3" s="1"/>
  <c r="C83" i="3"/>
  <c r="S84" i="3" s="1"/>
  <c r="C84" i="3"/>
  <c r="S85" i="3" s="1"/>
  <c r="C85" i="3"/>
  <c r="S86" i="3" s="1"/>
  <c r="C86" i="3"/>
  <c r="S87" i="3" s="1"/>
  <c r="C102" i="3"/>
  <c r="S90" i="3"/>
  <c r="C90" i="3"/>
  <c r="C82" i="3"/>
  <c r="C62" i="3"/>
  <c r="C63" i="3"/>
  <c r="C64" i="3"/>
  <c r="S64" i="3" s="1"/>
  <c r="C33" i="3"/>
  <c r="C36" i="3" s="1"/>
  <c r="C28" i="3"/>
  <c r="C25" i="3"/>
  <c r="D42" i="3"/>
  <c r="E42" i="3"/>
  <c r="C42" i="3"/>
  <c r="R154" i="3"/>
  <c r="D91" i="3"/>
  <c r="E91" i="3"/>
  <c r="D182" i="3"/>
  <c r="E182" i="3"/>
  <c r="D173" i="3"/>
  <c r="E173" i="3"/>
  <c r="D159" i="3"/>
  <c r="E159" i="3"/>
  <c r="D154" i="3"/>
  <c r="E154" i="3"/>
  <c r="D147" i="3"/>
  <c r="E147" i="3"/>
  <c r="D137" i="3"/>
  <c r="E137" i="3"/>
  <c r="D129" i="3"/>
  <c r="E129" i="3"/>
  <c r="D115" i="3"/>
  <c r="E115" i="3"/>
  <c r="D108" i="3"/>
  <c r="E108" i="3"/>
  <c r="D98" i="3"/>
  <c r="E98" i="3"/>
  <c r="D78" i="3"/>
  <c r="D94" i="3" s="1"/>
  <c r="E78" i="3"/>
  <c r="D71" i="3"/>
  <c r="E71" i="3"/>
  <c r="D65" i="3"/>
  <c r="E65" i="3"/>
  <c r="D56" i="3"/>
  <c r="E56" i="3"/>
  <c r="E50" i="3"/>
  <c r="D36" i="3"/>
  <c r="E36" i="3"/>
  <c r="D29" i="3"/>
  <c r="E29" i="3"/>
  <c r="M78" i="3"/>
  <c r="N78" i="3"/>
  <c r="O78" i="3"/>
  <c r="P78" i="3"/>
  <c r="M65" i="3"/>
  <c r="N65" i="3"/>
  <c r="P65" i="3"/>
  <c r="M36" i="3"/>
  <c r="N36" i="3"/>
  <c r="P36" i="3"/>
  <c r="L180" i="3"/>
  <c r="K180" i="3" s="1"/>
  <c r="I180" i="3" s="1"/>
  <c r="L126" i="3"/>
  <c r="K126" i="3" s="1"/>
  <c r="I126" i="3" s="1"/>
  <c r="L127" i="3"/>
  <c r="K127" i="3" s="1"/>
  <c r="I127" i="3" s="1"/>
  <c r="L128" i="3"/>
  <c r="K128" i="3" s="1"/>
  <c r="I128" i="3" s="1"/>
  <c r="L102" i="3"/>
  <c r="K102" i="3" s="1"/>
  <c r="I102" i="3" s="1"/>
  <c r="L88" i="3"/>
  <c r="K88" i="3" s="1"/>
  <c r="I88" i="3" s="1"/>
  <c r="L89" i="3"/>
  <c r="K89" i="3" s="1"/>
  <c r="I89" i="3" s="1"/>
  <c r="L90" i="3"/>
  <c r="K90" i="3" s="1"/>
  <c r="I90" i="3" s="1"/>
  <c r="L61" i="3"/>
  <c r="K61" i="3" s="1"/>
  <c r="L62" i="3"/>
  <c r="K62" i="3" s="1"/>
  <c r="I62" i="3" s="1"/>
  <c r="L63" i="3"/>
  <c r="K63" i="3" s="1"/>
  <c r="I63" i="3" s="1"/>
  <c r="L64" i="3"/>
  <c r="K64" i="3" s="1"/>
  <c r="I64" i="3" s="1"/>
  <c r="L60" i="3"/>
  <c r="K60" i="3" s="1"/>
  <c r="I60" i="3" s="1"/>
  <c r="L33" i="3"/>
  <c r="K33" i="3" s="1"/>
  <c r="I33" i="3" s="1"/>
  <c r="P42" i="3"/>
  <c r="O42" i="3"/>
  <c r="N42" i="3"/>
  <c r="M42" i="3"/>
  <c r="L41" i="3"/>
  <c r="K41" i="3" s="1"/>
  <c r="I41" i="3" s="1"/>
  <c r="L40" i="3"/>
  <c r="O65" i="3"/>
  <c r="O118" i="3"/>
  <c r="P56" i="3"/>
  <c r="P29" i="3"/>
  <c r="O21" i="3"/>
  <c r="P71" i="3"/>
  <c r="P187" i="3"/>
  <c r="L186" i="3"/>
  <c r="L187" i="3" s="1"/>
  <c r="L181" i="3"/>
  <c r="K181" i="3" s="1"/>
  <c r="I181" i="3" s="1"/>
  <c r="L179" i="3"/>
  <c r="K179" i="3" s="1"/>
  <c r="I179" i="3" s="1"/>
  <c r="L178" i="3"/>
  <c r="K178" i="3" s="1"/>
  <c r="I178" i="3" s="1"/>
  <c r="L177" i="3"/>
  <c r="K177" i="3" s="1"/>
  <c r="L172" i="3"/>
  <c r="K172" i="3" s="1"/>
  <c r="I172" i="3" s="1"/>
  <c r="L171" i="3"/>
  <c r="L158" i="3"/>
  <c r="L153" i="3"/>
  <c r="K153" i="3" s="1"/>
  <c r="I153" i="3" s="1"/>
  <c r="L152" i="3"/>
  <c r="K152" i="3" s="1"/>
  <c r="I152" i="3" s="1"/>
  <c r="L151" i="3"/>
  <c r="K151" i="3" s="1"/>
  <c r="I151" i="3" s="1"/>
  <c r="L146" i="3"/>
  <c r="K146" i="3" s="1"/>
  <c r="I146" i="3" s="1"/>
  <c r="L145" i="3"/>
  <c r="K145" i="3" s="1"/>
  <c r="I145" i="3" s="1"/>
  <c r="L144" i="3"/>
  <c r="K144" i="3" s="1"/>
  <c r="I144" i="3" s="1"/>
  <c r="L143" i="3"/>
  <c r="K143" i="3" s="1"/>
  <c r="I143" i="3" s="1"/>
  <c r="L135" i="3"/>
  <c r="K135" i="3" s="1"/>
  <c r="I135" i="3" s="1"/>
  <c r="L134" i="3"/>
  <c r="K134" i="3" s="1"/>
  <c r="I134" i="3" s="1"/>
  <c r="L133" i="3"/>
  <c r="K133" i="3" s="1"/>
  <c r="I133" i="3" s="1"/>
  <c r="L125" i="3"/>
  <c r="K125" i="3" s="1"/>
  <c r="I125" i="3" s="1"/>
  <c r="L124" i="3"/>
  <c r="K124" i="3" s="1"/>
  <c r="I124" i="3" s="1"/>
  <c r="L123" i="3"/>
  <c r="L114" i="3"/>
  <c r="K114" i="3" s="1"/>
  <c r="I114" i="3" s="1"/>
  <c r="L113" i="3"/>
  <c r="K113" i="3" s="1"/>
  <c r="I113" i="3" s="1"/>
  <c r="L112" i="3"/>
  <c r="L107" i="3"/>
  <c r="K107" i="3" s="1"/>
  <c r="I107" i="3" s="1"/>
  <c r="L106" i="3"/>
  <c r="K106" i="3" s="1"/>
  <c r="I106" i="3" s="1"/>
  <c r="L105" i="3"/>
  <c r="K105" i="3" s="1"/>
  <c r="I105" i="3" s="1"/>
  <c r="L104" i="3"/>
  <c r="K104" i="3" s="1"/>
  <c r="I104" i="3" s="1"/>
  <c r="L103" i="3"/>
  <c r="K103" i="3" s="1"/>
  <c r="I103" i="3" s="1"/>
  <c r="L97" i="3"/>
  <c r="L86" i="3"/>
  <c r="K86" i="3" s="1"/>
  <c r="I86" i="3" s="1"/>
  <c r="L85" i="3"/>
  <c r="K85" i="3" s="1"/>
  <c r="I85" i="3" s="1"/>
  <c r="L84" i="3"/>
  <c r="K84" i="3" s="1"/>
  <c r="I84" i="3" s="1"/>
  <c r="L83" i="3"/>
  <c r="K83" i="3" s="1"/>
  <c r="I83" i="3" s="1"/>
  <c r="L82" i="3"/>
  <c r="L77" i="3"/>
  <c r="K77" i="3" s="1"/>
  <c r="L55" i="3"/>
  <c r="K55" i="3" s="1"/>
  <c r="I55" i="3" s="1"/>
  <c r="L54" i="3"/>
  <c r="L70" i="3"/>
  <c r="K70" i="3" s="1"/>
  <c r="I70" i="3" s="1"/>
  <c r="L69" i="3"/>
  <c r="K69" i="3" s="1"/>
  <c r="L35" i="3"/>
  <c r="K35" i="3" s="1"/>
  <c r="I35" i="3" s="1"/>
  <c r="L34" i="3"/>
  <c r="K34" i="3" s="1"/>
  <c r="L28" i="3"/>
  <c r="K28" i="3" s="1"/>
  <c r="I28" i="3" s="1"/>
  <c r="L27" i="3"/>
  <c r="K27" i="3" s="1"/>
  <c r="I27" i="3" s="1"/>
  <c r="L26" i="3"/>
  <c r="K26" i="3" s="1"/>
  <c r="I26" i="3" s="1"/>
  <c r="L25" i="3"/>
  <c r="K25" i="3" s="1"/>
  <c r="O187" i="3"/>
  <c r="O190" i="3" s="1"/>
  <c r="O191" i="3" s="1"/>
  <c r="N187" i="3"/>
  <c r="M187" i="3"/>
  <c r="E187" i="3"/>
  <c r="D187" i="3"/>
  <c r="C163" i="3"/>
  <c r="R164" i="3" s="1"/>
  <c r="F165" i="3" s="1"/>
  <c r="C112" i="3"/>
  <c r="S113" i="3" s="1"/>
  <c r="C97" i="3"/>
  <c r="C98" i="3" s="1"/>
  <c r="C77" i="3"/>
  <c r="O137" i="3"/>
  <c r="K186" i="3"/>
  <c r="K187" i="3" s="1"/>
  <c r="O36" i="3"/>
  <c r="N56" i="3"/>
  <c r="M56" i="3"/>
  <c r="R47" i="3"/>
  <c r="N29" i="3"/>
  <c r="M29" i="3"/>
  <c r="O71" i="3"/>
  <c r="N71" i="3"/>
  <c r="M71" i="3"/>
  <c r="O56" i="3"/>
  <c r="O29" i="3"/>
  <c r="C56" i="3"/>
  <c r="O94" i="3" l="1"/>
  <c r="O72" i="3"/>
  <c r="O119" i="3"/>
  <c r="O166" i="3"/>
  <c r="O167" i="3" s="1"/>
  <c r="J42" i="3"/>
  <c r="P166" i="3"/>
  <c r="P118" i="3"/>
  <c r="R179" i="3"/>
  <c r="J174" i="3"/>
  <c r="O140" i="3"/>
  <c r="S182" i="3"/>
  <c r="N94" i="3"/>
  <c r="P190" i="3"/>
  <c r="P191" i="3" s="1"/>
  <c r="P94" i="3"/>
  <c r="E94" i="3"/>
  <c r="E140" i="3"/>
  <c r="E166" i="3"/>
  <c r="S187" i="3"/>
  <c r="C29" i="3"/>
  <c r="F58" i="3"/>
  <c r="F175" i="3"/>
  <c r="J51" i="3"/>
  <c r="L137" i="3"/>
  <c r="L71" i="3"/>
  <c r="P119" i="3"/>
  <c r="M94" i="3"/>
  <c r="F149" i="3"/>
  <c r="F131" i="3"/>
  <c r="J155" i="3"/>
  <c r="J183" i="3"/>
  <c r="I186" i="3"/>
  <c r="I187" i="3" s="1"/>
  <c r="M72" i="3"/>
  <c r="I147" i="3"/>
  <c r="C71" i="3"/>
  <c r="F67" i="3"/>
  <c r="F38" i="3"/>
  <c r="M43" i="3"/>
  <c r="E72" i="3"/>
  <c r="D140" i="3"/>
  <c r="D166" i="3"/>
  <c r="D190" i="3"/>
  <c r="D191" i="3" s="1"/>
  <c r="C108" i="3"/>
  <c r="C129" i="3"/>
  <c r="J138" i="3"/>
  <c r="J30" i="3"/>
  <c r="J37" i="3"/>
  <c r="J57" i="3"/>
  <c r="J66" i="3"/>
  <c r="J109" i="3"/>
  <c r="C21" i="3"/>
  <c r="L182" i="3"/>
  <c r="C65" i="3"/>
  <c r="N72" i="3"/>
  <c r="C173" i="3"/>
  <c r="C91" i="3"/>
  <c r="N190" i="3"/>
  <c r="N191" i="3" s="1"/>
  <c r="N166" i="3"/>
  <c r="N140" i="3"/>
  <c r="N118" i="3"/>
  <c r="N119" i="3" s="1"/>
  <c r="J116" i="3"/>
  <c r="I47" i="3"/>
  <c r="I50" i="3" s="1"/>
  <c r="K50" i="3"/>
  <c r="P72" i="3"/>
  <c r="M190" i="3"/>
  <c r="M191" i="3" s="1"/>
  <c r="M166" i="3"/>
  <c r="M118" i="3"/>
  <c r="M119" i="3" s="1"/>
  <c r="J130" i="3"/>
  <c r="F52" i="3"/>
  <c r="C115" i="3"/>
  <c r="C118" i="3" s="1"/>
  <c r="I154" i="3"/>
  <c r="I137" i="3"/>
  <c r="L154" i="3"/>
  <c r="L173" i="3"/>
  <c r="D72" i="3"/>
  <c r="E118" i="3"/>
  <c r="E119" i="3" s="1"/>
  <c r="P140" i="3"/>
  <c r="P167" i="3" s="1"/>
  <c r="J148" i="3"/>
  <c r="O43" i="3"/>
  <c r="O73" i="3" s="1"/>
  <c r="K36" i="3"/>
  <c r="F23" i="3"/>
  <c r="K147" i="3"/>
  <c r="R113" i="3"/>
  <c r="F117" i="3" s="1"/>
  <c r="E190" i="3"/>
  <c r="E191" i="3" s="1"/>
  <c r="L36" i="3"/>
  <c r="L115" i="3"/>
  <c r="L147" i="3"/>
  <c r="N43" i="3"/>
  <c r="N73" i="3" s="1"/>
  <c r="E43" i="3"/>
  <c r="E73" i="3" s="1"/>
  <c r="C43" i="3"/>
  <c r="K154" i="3"/>
  <c r="L29" i="3"/>
  <c r="F194" i="3"/>
  <c r="I25" i="3"/>
  <c r="I29" i="3" s="1"/>
  <c r="K29" i="3"/>
  <c r="I77" i="3"/>
  <c r="I78" i="3" s="1"/>
  <c r="K78" i="3"/>
  <c r="I108" i="3"/>
  <c r="L42" i="3"/>
  <c r="K40" i="3"/>
  <c r="F93" i="3"/>
  <c r="D43" i="3"/>
  <c r="K108" i="3"/>
  <c r="L91" i="3"/>
  <c r="K82" i="3"/>
  <c r="L65" i="3"/>
  <c r="D118" i="3"/>
  <c r="D119" i="3" s="1"/>
  <c r="N167" i="3"/>
  <c r="K19" i="3"/>
  <c r="L21" i="3"/>
  <c r="P43" i="3"/>
  <c r="K65" i="3"/>
  <c r="C182" i="3"/>
  <c r="R181" i="3"/>
  <c r="M140" i="3"/>
  <c r="C187" i="3"/>
  <c r="I177" i="3"/>
  <c r="I182" i="3" s="1"/>
  <c r="K182" i="3"/>
  <c r="K137" i="3"/>
  <c r="L78" i="3"/>
  <c r="S164" i="3"/>
  <c r="K71" i="3"/>
  <c r="I69" i="3"/>
  <c r="I71" i="3" s="1"/>
  <c r="K54" i="3"/>
  <c r="L56" i="3"/>
  <c r="L98" i="3"/>
  <c r="K97" i="3"/>
  <c r="R134" i="3"/>
  <c r="F139" i="3" s="1"/>
  <c r="C137" i="3"/>
  <c r="S144" i="3"/>
  <c r="C147" i="3"/>
  <c r="R152" i="3"/>
  <c r="F156" i="3" s="1"/>
  <c r="C154" i="3"/>
  <c r="C159" i="3"/>
  <c r="S159" i="3"/>
  <c r="R159" i="3"/>
  <c r="F161" i="3" s="1"/>
  <c r="J92" i="3"/>
  <c r="L159" i="3"/>
  <c r="K158" i="3"/>
  <c r="I34" i="3"/>
  <c r="I36" i="3" s="1"/>
  <c r="K112" i="3"/>
  <c r="C78" i="3"/>
  <c r="R77" i="3"/>
  <c r="R194" i="3" s="1"/>
  <c r="K123" i="3"/>
  <c r="L129" i="3"/>
  <c r="L140" i="3" s="1"/>
  <c r="I61" i="3"/>
  <c r="I65" i="3" s="1"/>
  <c r="C50" i="3"/>
  <c r="L50" i="3"/>
  <c r="K171" i="3"/>
  <c r="L108" i="3"/>
  <c r="F184" i="3" l="1"/>
  <c r="O193" i="3"/>
  <c r="L190" i="3"/>
  <c r="L191" i="3" s="1"/>
  <c r="M73" i="3"/>
  <c r="M193" i="3" s="1"/>
  <c r="P73" i="3"/>
  <c r="P193" i="3" s="1"/>
  <c r="L166" i="3"/>
  <c r="L167" i="3" s="1"/>
  <c r="E167" i="3"/>
  <c r="C94" i="3"/>
  <c r="C119" i="3" s="1"/>
  <c r="C140" i="3"/>
  <c r="L72" i="3"/>
  <c r="J194" i="3"/>
  <c r="D73" i="3"/>
  <c r="D167" i="3"/>
  <c r="C72" i="3"/>
  <c r="C73" i="3" s="1"/>
  <c r="F195" i="3"/>
  <c r="C166" i="3"/>
  <c r="M167" i="3"/>
  <c r="S194" i="3"/>
  <c r="E193" i="3"/>
  <c r="C190" i="3"/>
  <c r="C191" i="3" s="1"/>
  <c r="I97" i="3"/>
  <c r="I98" i="3" s="1"/>
  <c r="K98" i="3"/>
  <c r="L118" i="3"/>
  <c r="K91" i="3"/>
  <c r="K94" i="3" s="1"/>
  <c r="I82" i="3"/>
  <c r="I91" i="3" s="1"/>
  <c r="I94" i="3" s="1"/>
  <c r="I112" i="3"/>
  <c r="I115" i="3" s="1"/>
  <c r="K115" i="3"/>
  <c r="L43" i="3"/>
  <c r="L73" i="3" s="1"/>
  <c r="N193" i="3"/>
  <c r="I158" i="3"/>
  <c r="I159" i="3" s="1"/>
  <c r="I166" i="3" s="1"/>
  <c r="K159" i="3"/>
  <c r="K166" i="3" s="1"/>
  <c r="I171" i="3"/>
  <c r="I173" i="3" s="1"/>
  <c r="I190" i="3" s="1"/>
  <c r="I191" i="3" s="1"/>
  <c r="K173" i="3"/>
  <c r="K190" i="3" s="1"/>
  <c r="K191" i="3" s="1"/>
  <c r="I123" i="3"/>
  <c r="I129" i="3" s="1"/>
  <c r="I140" i="3" s="1"/>
  <c r="K129" i="3"/>
  <c r="K140" i="3" s="1"/>
  <c r="I54" i="3"/>
  <c r="I56" i="3" s="1"/>
  <c r="I72" i="3" s="1"/>
  <c r="K56" i="3"/>
  <c r="K72" i="3" s="1"/>
  <c r="L94" i="3"/>
  <c r="I19" i="3"/>
  <c r="I21" i="3" s="1"/>
  <c r="K21" i="3"/>
  <c r="I40" i="3"/>
  <c r="I42" i="3" s="1"/>
  <c r="K42" i="3"/>
  <c r="D193" i="3" l="1"/>
  <c r="C167" i="3"/>
  <c r="C193" i="3" s="1"/>
  <c r="K43" i="3"/>
  <c r="K73" i="3" s="1"/>
  <c r="I43" i="3"/>
  <c r="I73" i="3" s="1"/>
  <c r="K167" i="3"/>
  <c r="K118" i="3"/>
  <c r="K119" i="3" s="1"/>
  <c r="I167" i="3"/>
  <c r="L119" i="3"/>
  <c r="L193" i="3" s="1"/>
  <c r="I118" i="3"/>
  <c r="I119" i="3" s="1"/>
  <c r="K193" i="3" l="1"/>
  <c r="I193" i="3"/>
</calcChain>
</file>

<file path=xl/sharedStrings.xml><?xml version="1.0" encoding="utf-8"?>
<sst xmlns="http://schemas.openxmlformats.org/spreadsheetml/2006/main" count="584" uniqueCount="192">
  <si>
    <t>Lp.</t>
  </si>
  <si>
    <t>ogółem</t>
  </si>
  <si>
    <t>Język obcy</t>
  </si>
  <si>
    <t>Wychowanie fizyczne</t>
  </si>
  <si>
    <t>Technologie informacyjne</t>
  </si>
  <si>
    <t>1.</t>
  </si>
  <si>
    <t>I</t>
  </si>
  <si>
    <t>II</t>
  </si>
  <si>
    <t>III</t>
  </si>
  <si>
    <t>IV</t>
  </si>
  <si>
    <t>wykłady</t>
  </si>
  <si>
    <t>o</t>
  </si>
  <si>
    <t>Ergonomia</t>
  </si>
  <si>
    <t>Etykieta</t>
  </si>
  <si>
    <t>f</t>
  </si>
  <si>
    <t>Liczba punktów ECTS</t>
  </si>
  <si>
    <t>inne*</t>
  </si>
  <si>
    <t>Liczba godzin dydaktycznych</t>
  </si>
  <si>
    <t>V</t>
  </si>
  <si>
    <t>VI</t>
  </si>
  <si>
    <t>x</t>
  </si>
  <si>
    <t>Liczba pkt ECTS/ godz.dyd.   (ogółem)</t>
  </si>
  <si>
    <t>Przedmioty kształcenia ogólnego - humanistczne</t>
  </si>
  <si>
    <t>E</t>
  </si>
  <si>
    <t>Z</t>
  </si>
  <si>
    <t>Ochrona własności intelektualnej</t>
  </si>
  <si>
    <t>z bezpośrednim udziałem nauczyciela akademickiego</t>
  </si>
  <si>
    <t>samodzielna praca studenta</t>
  </si>
  <si>
    <t>Liczba punktów ECTS za zajęcia praktyczne</t>
  </si>
  <si>
    <t>Forma zaliczenia</t>
  </si>
  <si>
    <t>Status przedmiotu: obligatoryjny lub fakultatywny</t>
  </si>
  <si>
    <t>Nazwa modułu/ przedmiotu</t>
  </si>
  <si>
    <t>Liczba pkt ECTS/ godz.dyd.  w semestrze I</t>
  </si>
  <si>
    <t>Liczba pkt ECTS/ godz.dyd.  w semestrze II</t>
  </si>
  <si>
    <t>Liczba pkt ECTS/ godz.dyd.  na  I roku studiów</t>
  </si>
  <si>
    <t>2.</t>
  </si>
  <si>
    <t>3.</t>
  </si>
  <si>
    <t>4.</t>
  </si>
  <si>
    <t>5.</t>
  </si>
  <si>
    <t>Rok studiów II</t>
  </si>
  <si>
    <t>Semestr III</t>
  </si>
  <si>
    <t>Fizyka</t>
  </si>
  <si>
    <t>Ekologia</t>
  </si>
  <si>
    <t>Ochrona przyrody</t>
  </si>
  <si>
    <t>Moduł specjalnościowy I</t>
  </si>
  <si>
    <t>Specjalizacyjne seminarium inżynierskie ***</t>
  </si>
  <si>
    <t>Praktyka kierunkowa</t>
  </si>
  <si>
    <t>Praca dyplomowa</t>
  </si>
  <si>
    <t>Moduł wydziałowy</t>
  </si>
  <si>
    <t>Moduł specjalnościowy II</t>
  </si>
  <si>
    <t>Moduł specjalnościowy III</t>
  </si>
  <si>
    <t>Moduł specjalnościowy IV</t>
  </si>
  <si>
    <t>Moduł specjalnościowy V</t>
  </si>
  <si>
    <t>Moduł specjalnościowy VI</t>
  </si>
  <si>
    <t>Moduł specjalnościowy VII</t>
  </si>
  <si>
    <t>Moduł specjalnościowy VIII</t>
  </si>
  <si>
    <t>Moduł specjalnościowy IX</t>
  </si>
  <si>
    <t>Moduł specjalnościowy X</t>
  </si>
  <si>
    <t>Moduł specjalnościowy XI</t>
  </si>
  <si>
    <t>Moduł specjalnościowy XII</t>
  </si>
  <si>
    <t>VII</t>
  </si>
  <si>
    <t>Liczba pkt ECTS/ godz.dyd.  w semestrze III</t>
  </si>
  <si>
    <t>Semestr IV</t>
  </si>
  <si>
    <t>Liczba pkt ECTS/ godz.dyd.  w semestrze IV</t>
  </si>
  <si>
    <t>6.</t>
  </si>
  <si>
    <t>Liczba pkt ECTS/ godz.dyd.  na  II roku studiów</t>
  </si>
  <si>
    <t>Semestr V</t>
  </si>
  <si>
    <t>Semestr VI</t>
  </si>
  <si>
    <t>Liczba pkt ECTS/ godz.dyd.  w semestrze V</t>
  </si>
  <si>
    <t>Liczba pkt ECTS/ godz.dyd.  w semestrze VI</t>
  </si>
  <si>
    <t>Semestr VII</t>
  </si>
  <si>
    <t>Liczba pkt ECTS/ godz.dyd.  na  III roku studiów</t>
  </si>
  <si>
    <t>Liczba pkt ECTS/ godz.dyd.  na  IV roku studiów</t>
  </si>
  <si>
    <t>Liczba pkt ECTS/ godz.dyd.  na  I-IV roku studiów</t>
  </si>
  <si>
    <t>razem</t>
  </si>
  <si>
    <t>Rok studiów III</t>
  </si>
  <si>
    <t>Ogółem (z bezpośrednim udziałem nauczyciela akademickiego + samodzielna praca studenta)</t>
  </si>
  <si>
    <t>6 tyg (240 h)</t>
  </si>
  <si>
    <t>Liczba pkt ECTS/ godz.dyd.  w semestrze VII</t>
  </si>
  <si>
    <t>Inż.</t>
  </si>
  <si>
    <t>7.</t>
  </si>
  <si>
    <t>Ogółem zajęcia praktyczne (z bezpośrednim udziałem nauczyciela akademickiego + samodzielna praca studenta)</t>
  </si>
  <si>
    <t>* nie wliczane w pensum</t>
  </si>
  <si>
    <t xml:space="preserve">Chemia </t>
  </si>
  <si>
    <t>Zoologia leśna</t>
  </si>
  <si>
    <t xml:space="preserve">Botanika leśna  </t>
  </si>
  <si>
    <t xml:space="preserve">Matematyka ze statystyką  </t>
  </si>
  <si>
    <t xml:space="preserve">Meteorolgia i klimatologia </t>
  </si>
  <si>
    <t>Gleboznawstwo leśne</t>
  </si>
  <si>
    <t>Propedeutyka leśna</t>
  </si>
  <si>
    <t>Dendrologia</t>
  </si>
  <si>
    <t xml:space="preserve">Fitosocjologia leśna </t>
  </si>
  <si>
    <t>Fizjologia roślin drzewiastych</t>
  </si>
  <si>
    <t>Mikrobiologia leśna</t>
  </si>
  <si>
    <t xml:space="preserve">Geodezja leśna z geomatyką </t>
  </si>
  <si>
    <t>Fitopatologia ogólna</t>
  </si>
  <si>
    <t>Hydrologia leśna</t>
  </si>
  <si>
    <t>Inżynieria leśna</t>
  </si>
  <si>
    <t>Nauka o surowcu drzewnym</t>
  </si>
  <si>
    <t>Dendrometria</t>
  </si>
  <si>
    <t>Typologia leśna</t>
  </si>
  <si>
    <t>Genetyka z biotechnologią</t>
  </si>
  <si>
    <t>8.</t>
  </si>
  <si>
    <t>9.</t>
  </si>
  <si>
    <t>Ekologiczne podstawy hodowli lasu</t>
  </si>
  <si>
    <t>Entomologia leśna</t>
  </si>
  <si>
    <t>Fitopatologia leśna</t>
  </si>
  <si>
    <t>Łowiectwo</t>
  </si>
  <si>
    <t>Produkcyjność lasu</t>
  </si>
  <si>
    <t>Uboczne użytkowanie lasu</t>
  </si>
  <si>
    <t>Rekultywacja leśna</t>
  </si>
  <si>
    <t>Hodowla lasu</t>
  </si>
  <si>
    <t>Ekonomika leśnictwa</t>
  </si>
  <si>
    <t>Maszynoznawstwo leśne</t>
  </si>
  <si>
    <t>Nasiennictwo i szkółkarstwo leśne</t>
  </si>
  <si>
    <t>Transport leśny</t>
  </si>
  <si>
    <t>Uzytkowanie lasu</t>
  </si>
  <si>
    <t>Informatyka w leśnictwie</t>
  </si>
  <si>
    <t>Urządzanie lasu</t>
  </si>
  <si>
    <t>Zarządzanie gospodarstwem leśnym</t>
  </si>
  <si>
    <t>Systemy informacji przestrzennej</t>
  </si>
  <si>
    <t>BHP</t>
  </si>
  <si>
    <t>Ochrona lasu</t>
  </si>
  <si>
    <t>Monitoring środowiska leśnego</t>
  </si>
  <si>
    <t>Praktyki</t>
  </si>
  <si>
    <t xml:space="preserve"> </t>
  </si>
  <si>
    <t>w tym</t>
  </si>
  <si>
    <t>Podstawowe</t>
  </si>
  <si>
    <t>Kierunkowe</t>
  </si>
  <si>
    <t>Inne</t>
  </si>
  <si>
    <t>Ogólne</t>
  </si>
  <si>
    <t>Specjalnościowe</t>
  </si>
  <si>
    <t>ćwiczenia</t>
  </si>
  <si>
    <t>Grupy treści</t>
  </si>
  <si>
    <t xml:space="preserve">BHP w leśnictwie </t>
  </si>
  <si>
    <t>Podstawy prawne w leśnictwie</t>
  </si>
  <si>
    <t>Edukcja leśna</t>
  </si>
  <si>
    <t>Komunikacja spłeczna</t>
  </si>
  <si>
    <t>Retencja wodna w lasach</t>
  </si>
  <si>
    <t xml:space="preserve">Mezoklimat lasu </t>
  </si>
  <si>
    <t xml:space="preserve">Fauna pożyteczna lasu </t>
  </si>
  <si>
    <t>Turystyczne i rekreacyjne użytkowanie lasu</t>
  </si>
  <si>
    <t xml:space="preserve">Użytkowanie łąk śródleśnych </t>
  </si>
  <si>
    <t xml:space="preserve">Marketing produktów leśnych </t>
  </si>
  <si>
    <t xml:space="preserve">Lasy prywatne w Polsce </t>
  </si>
  <si>
    <r>
      <t xml:space="preserve">Biologiczne metody ochrony drzew      </t>
    </r>
    <r>
      <rPr>
        <i/>
        <sz val="10"/>
        <color indexed="11"/>
        <rFont val="Calibri"/>
        <family val="2"/>
        <charset val="238"/>
      </rPr>
      <t/>
    </r>
  </si>
  <si>
    <t xml:space="preserve">Zagrożenia cywilizacyjne ekosystemów leśnych </t>
  </si>
  <si>
    <t>Jeleniowate w środowisku leśnym</t>
  </si>
  <si>
    <t xml:space="preserve">Odnawialne źródła energii </t>
  </si>
  <si>
    <t>Plantacyjna uprawa drzew i krzewów</t>
  </si>
  <si>
    <t>Drzewo-drzewostan-ekosystem; rola i funkcje</t>
  </si>
  <si>
    <t>Znaczenie zadrzewień w krajobrazie</t>
  </si>
  <si>
    <t>Nowoczesne technologie szkółkarskie</t>
  </si>
  <si>
    <t>Historyczne i współczesne metody hodowli lasu</t>
  </si>
  <si>
    <t>Ekonomia ochrony środowiska</t>
  </si>
  <si>
    <t>Materia organiczna w ekosystemach leśnych</t>
  </si>
  <si>
    <t>Polityka ochrony przyrody</t>
  </si>
  <si>
    <t>Urządzenia wodno-melioracyjne w lasach</t>
  </si>
  <si>
    <t>Zasady gospodarowanuia w obszarach chronionych</t>
  </si>
  <si>
    <t>Przyrodnicze zagospodarowanie odpadów</t>
  </si>
  <si>
    <t>Biotesty w ochronie środowiska leśnego</t>
  </si>
  <si>
    <t>Polityka leśna UE</t>
  </si>
  <si>
    <t>Moduł ogólnowydziałowy</t>
  </si>
  <si>
    <t>Geografia lasu</t>
  </si>
  <si>
    <t>Liczba pkt ECTS/ godz.dyd.  (przedmy fakultatywne)</t>
  </si>
  <si>
    <t>Liczba pkt ECTS/ godz.dyd.  (przedmy fakultatywne) I-Ivr</t>
  </si>
  <si>
    <t>Liczba pkt ECTS/ godz.dyd. (zajęcia praktyczne)</t>
  </si>
  <si>
    <t>Liczba pkt ECTS/ godz.dyd. (zajęcia praktyczne) I-IV r</t>
  </si>
  <si>
    <t>Znaczenie lasów dla rozwoju regionu</t>
  </si>
  <si>
    <t xml:space="preserve">    Ptaki środowiska leśnego</t>
  </si>
  <si>
    <t>Historia leśnictwa Warmii i Mazur</t>
  </si>
  <si>
    <t>Mikoryzy i mikoryzacja - aspekty przyrodnicze i gospodarcze</t>
  </si>
  <si>
    <t>Rok studiów I</t>
  </si>
  <si>
    <t>Semestr I</t>
  </si>
  <si>
    <t>Semestr II</t>
  </si>
  <si>
    <t>Rok studiów IV</t>
  </si>
  <si>
    <t>Z/O</t>
  </si>
  <si>
    <r>
      <t>K</t>
    </r>
    <r>
      <rPr>
        <b/>
        <sz val="12"/>
        <color rgb="FF002060"/>
        <rFont val="Arial"/>
        <family val="2"/>
        <charset val="238"/>
      </rPr>
      <t>ierunek: Leśnictwo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2"/>
        <color rgb="FFC00000"/>
        <rFont val="Arial"/>
        <family val="2"/>
        <charset val="238"/>
      </rPr>
      <t xml:space="preserve">Specjalność: Gospodarka leśna </t>
    </r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</si>
  <si>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color indexed="8"/>
        <rFont val="Calibri"/>
        <family val="2"/>
        <charset val="238"/>
      </rPr>
      <t xml:space="preserve">
Kierunek:</t>
    </r>
    <r>
      <rPr>
        <b/>
        <sz val="10"/>
        <color indexed="8"/>
        <rFont val="Calibri"/>
        <family val="2"/>
        <charset val="238"/>
      </rPr>
      <t xml:space="preserve"> Leśnictwo
</t>
    </r>
    <r>
      <rPr>
        <sz val="10"/>
        <color indexed="8"/>
        <rFont val="Calibri"/>
        <family val="2"/>
        <charset val="238"/>
      </rPr>
      <t xml:space="preserve">Specjalność: </t>
    </r>
    <r>
      <rPr>
        <b/>
        <sz val="10"/>
        <color indexed="8"/>
        <rFont val="Calibri"/>
        <family val="2"/>
        <charset val="238"/>
      </rPr>
      <t>Gospodarka leśna</t>
    </r>
  </si>
  <si>
    <t>Moduł</t>
  </si>
  <si>
    <t>Przedmiot</t>
  </si>
  <si>
    <t>VIII</t>
  </si>
  <si>
    <t>IX</t>
  </si>
  <si>
    <t>X</t>
  </si>
  <si>
    <t>XI</t>
  </si>
  <si>
    <t>XII</t>
  </si>
  <si>
    <r>
      <rPr>
        <sz val="10"/>
        <color indexed="8"/>
        <rFont val="Calibri"/>
        <family val="2"/>
        <charset val="238"/>
      </rPr>
      <t>Gradacje szkodników leśnych</t>
    </r>
    <r>
      <rPr>
        <b/>
        <sz val="10"/>
        <color indexed="8"/>
        <rFont val="Calibri"/>
        <family val="2"/>
        <charset val="238"/>
      </rPr>
      <t xml:space="preserve">    </t>
    </r>
  </si>
  <si>
    <r>
      <t xml:space="preserve">Profil kształcenia: </t>
    </r>
    <r>
      <rPr>
        <b/>
        <sz val="10"/>
        <color theme="1"/>
        <rFont val="Arial"/>
        <family val="2"/>
        <charset val="238"/>
      </rPr>
      <t>ogólnoakademicki</t>
    </r>
  </si>
  <si>
    <r>
      <t xml:space="preserve">Forma studiów:  </t>
    </r>
    <r>
      <rPr>
        <b/>
        <sz val="10"/>
        <color theme="1"/>
        <rFont val="Arial"/>
        <family val="2"/>
        <charset val="238"/>
      </rPr>
      <t>stacjonarne</t>
    </r>
  </si>
  <si>
    <r>
      <t xml:space="preserve">Forma kształcenia: </t>
    </r>
    <r>
      <rPr>
        <b/>
        <sz val="10"/>
        <color theme="1"/>
        <rFont val="Arial"/>
        <family val="2"/>
        <charset val="238"/>
      </rPr>
      <t>studia  I stopnia</t>
    </r>
  </si>
  <si>
    <r>
      <t xml:space="preserve">Obszar kształcenia: </t>
    </r>
    <r>
      <rPr>
        <b/>
        <sz val="10"/>
        <color theme="1"/>
        <rFont val="Arial"/>
        <family val="2"/>
        <charset val="238"/>
      </rPr>
      <t>nauki rolnicze, leśne i weterynaryjne</t>
    </r>
  </si>
  <si>
    <t>Specjalizacyjne seminarium 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</si>
</sst>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  <charset val="238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i/>
      <sz val="10"/>
      <color indexed="11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8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C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rgb="FFFF0000"/>
      <name val="Calibri"/>
      <family val="2"/>
      <charset val="238"/>
    </font>
    <font>
      <b/>
      <sz val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6">
    <xf numFmtId="0" fontId="0" fillId="0" borderId="0"/>
    <xf numFmtId="0" fontId="1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7" fillId="8" borderId="0" xfId="0" applyFont="1" applyFill="1"/>
    <xf numFmtId="0" fontId="11" fillId="8" borderId="0" xfId="0" applyFont="1" applyFill="1" applyAlignment="1">
      <alignment horizontal="left"/>
    </xf>
    <xf numFmtId="0" fontId="13" fillId="0" borderId="3" xfId="0" applyFont="1" applyBorder="1"/>
    <xf numFmtId="0" fontId="12" fillId="0" borderId="0" xfId="0" applyFont="1"/>
    <xf numFmtId="0" fontId="12" fillId="7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/>
    <xf numFmtId="0" fontId="12" fillId="2" borderId="3" xfId="0" applyFont="1" applyFill="1" applyBorder="1" applyAlignment="1"/>
    <xf numFmtId="0" fontId="12" fillId="3" borderId="3" xfId="0" applyFont="1" applyFill="1" applyBorder="1" applyAlignment="1"/>
    <xf numFmtId="0" fontId="12" fillId="4" borderId="3" xfId="0" applyFont="1" applyFill="1" applyBorder="1" applyAlignment="1"/>
    <xf numFmtId="0" fontId="12" fillId="0" borderId="3" xfId="0" applyFont="1" applyFill="1" applyBorder="1" applyAlignment="1">
      <alignment horizontal="left" wrapText="1"/>
    </xf>
    <xf numFmtId="0" fontId="13" fillId="0" borderId="3" xfId="0" applyFont="1" applyBorder="1" applyAlignment="1"/>
    <xf numFmtId="0" fontId="12" fillId="0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/>
    </xf>
    <xf numFmtId="1" fontId="13" fillId="4" borderId="0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3" xfId="0" applyFont="1" applyBorder="1" applyAlignment="1"/>
    <xf numFmtId="0" fontId="13" fillId="11" borderId="3" xfId="0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2" fillId="0" borderId="3" xfId="0" applyFont="1" applyFill="1" applyBorder="1"/>
    <xf numFmtId="0" fontId="12" fillId="0" borderId="0" xfId="0" applyFont="1" applyAlignment="1">
      <alignment wrapText="1"/>
    </xf>
    <xf numFmtId="0" fontId="12" fillId="0" borderId="3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horizontal="left" wrapText="1"/>
    </xf>
    <xf numFmtId="0" fontId="12" fillId="0" borderId="5" xfId="0" applyFont="1" applyBorder="1"/>
    <xf numFmtId="0" fontId="12" fillId="8" borderId="3" xfId="0" applyFont="1" applyFill="1" applyBorder="1" applyAlignment="1">
      <alignment vertical="center" wrapText="1"/>
    </xf>
    <xf numFmtId="0" fontId="12" fillId="10" borderId="3" xfId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13" fillId="0" borderId="0" xfId="0" applyFont="1" applyBorder="1"/>
    <xf numFmtId="0" fontId="7" fillId="8" borderId="0" xfId="0" applyFont="1" applyFill="1" applyAlignment="1">
      <alignment horizontal="left"/>
    </xf>
    <xf numFmtId="0" fontId="19" fillId="0" borderId="29" xfId="0" applyFont="1" applyFill="1" applyBorder="1" applyAlignment="1">
      <alignment horizontal="left"/>
    </xf>
    <xf numFmtId="0" fontId="20" fillId="0" borderId="2" xfId="0" applyFont="1" applyFill="1" applyBorder="1"/>
    <xf numFmtId="0" fontId="19" fillId="0" borderId="30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left"/>
    </xf>
    <xf numFmtId="0" fontId="19" fillId="0" borderId="27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left"/>
    </xf>
    <xf numFmtId="0" fontId="19" fillId="0" borderId="1" xfId="0" applyFont="1" applyFill="1" applyBorder="1"/>
    <xf numFmtId="164" fontId="1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164" fontId="19" fillId="2" borderId="6" xfId="0" applyNumberFormat="1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164" fontId="19" fillId="2" borderId="24" xfId="0" applyNumberFormat="1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19" fillId="0" borderId="3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 wrapText="1"/>
    </xf>
    <xf numFmtId="164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164" fontId="19" fillId="2" borderId="15" xfId="0" applyNumberFormat="1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0" borderId="1" xfId="0" applyFont="1" applyFill="1" applyBorder="1" applyAlignment="1"/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164" fontId="19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164" fontId="19" fillId="14" borderId="15" xfId="0" applyNumberFormat="1" applyFont="1" applyFill="1" applyBorder="1" applyAlignment="1">
      <alignment horizontal="center"/>
    </xf>
    <xf numFmtId="0" fontId="19" fillId="14" borderId="15" xfId="0" applyFont="1" applyFill="1" applyBorder="1" applyAlignment="1">
      <alignment horizontal="center"/>
    </xf>
    <xf numFmtId="0" fontId="19" fillId="14" borderId="33" xfId="0" applyFont="1" applyFill="1" applyBorder="1" applyAlignment="1">
      <alignment horizontal="center"/>
    </xf>
    <xf numFmtId="0" fontId="20" fillId="12" borderId="23" xfId="0" applyFont="1" applyFill="1" applyBorder="1" applyAlignment="1">
      <alignment horizontal="left"/>
    </xf>
    <xf numFmtId="0" fontId="19" fillId="12" borderId="24" xfId="0" applyFont="1" applyFill="1" applyBorder="1"/>
    <xf numFmtId="164" fontId="20" fillId="12" borderId="24" xfId="0" applyNumberFormat="1" applyFont="1" applyFill="1" applyBorder="1" applyAlignment="1">
      <alignment horizontal="center"/>
    </xf>
    <xf numFmtId="1" fontId="20" fillId="12" borderId="24" xfId="0" applyNumberFormat="1" applyFont="1" applyFill="1" applyBorder="1" applyAlignment="1">
      <alignment horizontal="center"/>
    </xf>
    <xf numFmtId="1" fontId="20" fillId="12" borderId="25" xfId="0" applyNumberFormat="1" applyFont="1" applyFill="1" applyBorder="1" applyAlignment="1">
      <alignment horizontal="center"/>
    </xf>
    <xf numFmtId="0" fontId="19" fillId="0" borderId="8" xfId="0" applyFont="1" applyFill="1" applyBorder="1"/>
    <xf numFmtId="0" fontId="19" fillId="0" borderId="8" xfId="0" applyFont="1" applyFill="1" applyBorder="1" applyAlignment="1"/>
    <xf numFmtId="164" fontId="19" fillId="2" borderId="15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2" borderId="24" xfId="0" applyNumberFormat="1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/>
    </xf>
    <xf numFmtId="2" fontId="19" fillId="0" borderId="8" xfId="0" applyNumberFormat="1" applyFont="1" applyFill="1" applyBorder="1" applyAlignment="1">
      <alignment horizontal="center" vertical="center"/>
    </xf>
    <xf numFmtId="164" fontId="19" fillId="2" borderId="16" xfId="0" applyNumberFormat="1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50" xfId="0" applyFont="1" applyFill="1" applyBorder="1" applyAlignment="1">
      <alignment horizontal="center"/>
    </xf>
    <xf numFmtId="164" fontId="20" fillId="13" borderId="15" xfId="0" applyNumberFormat="1" applyFont="1" applyFill="1" applyBorder="1" applyAlignment="1">
      <alignment horizontal="center"/>
    </xf>
    <xf numFmtId="164" fontId="19" fillId="13" borderId="15" xfId="0" applyNumberFormat="1" applyFont="1" applyFill="1" applyBorder="1" applyAlignment="1">
      <alignment horizontal="center"/>
    </xf>
    <xf numFmtId="0" fontId="20" fillId="13" borderId="15" xfId="0" applyFont="1" applyFill="1" applyBorder="1" applyAlignment="1">
      <alignment horizontal="center"/>
    </xf>
    <xf numFmtId="0" fontId="20" fillId="13" borderId="33" xfId="0" applyFont="1" applyFill="1" applyBorder="1" applyAlignment="1">
      <alignment horizontal="center"/>
    </xf>
    <xf numFmtId="164" fontId="20" fillId="13" borderId="24" xfId="1" applyNumberFormat="1" applyFont="1" applyFill="1" applyBorder="1" applyAlignment="1">
      <alignment horizontal="center"/>
    </xf>
    <xf numFmtId="164" fontId="19" fillId="13" borderId="24" xfId="0" applyNumberFormat="1" applyFont="1" applyFill="1" applyBorder="1" applyAlignment="1">
      <alignment horizontal="center"/>
    </xf>
    <xf numFmtId="0" fontId="19" fillId="13" borderId="24" xfId="1" applyFont="1" applyFill="1" applyBorder="1" applyAlignment="1">
      <alignment horizontal="center"/>
    </xf>
    <xf numFmtId="1" fontId="20" fillId="13" borderId="24" xfId="1" applyNumberFormat="1" applyFont="1" applyFill="1" applyBorder="1" applyAlignment="1">
      <alignment horizontal="center"/>
    </xf>
    <xf numFmtId="1" fontId="20" fillId="13" borderId="25" xfId="1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38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wrapText="1"/>
    </xf>
    <xf numFmtId="164" fontId="19" fillId="0" borderId="8" xfId="0" applyNumberFormat="1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39" xfId="0" applyFont="1" applyFill="1" applyBorder="1" applyAlignment="1">
      <alignment horizontal="center" wrapText="1"/>
    </xf>
    <xf numFmtId="164" fontId="20" fillId="13" borderId="28" xfId="0" applyNumberFormat="1" applyFont="1" applyFill="1" applyBorder="1" applyAlignment="1">
      <alignment horizontal="center"/>
    </xf>
    <xf numFmtId="164" fontId="19" fillId="13" borderId="28" xfId="0" applyNumberFormat="1" applyFont="1" applyFill="1" applyBorder="1" applyAlignment="1">
      <alignment horizontal="center"/>
    </xf>
    <xf numFmtId="0" fontId="20" fillId="13" borderId="28" xfId="0" applyFont="1" applyFill="1" applyBorder="1" applyAlignment="1">
      <alignment horizontal="center"/>
    </xf>
    <xf numFmtId="0" fontId="20" fillId="13" borderId="32" xfId="0" applyFont="1" applyFill="1" applyBorder="1" applyAlignment="1">
      <alignment horizontal="center"/>
    </xf>
    <xf numFmtId="164" fontId="19" fillId="14" borderId="1" xfId="0" applyNumberFormat="1" applyFont="1" applyFill="1" applyBorder="1" applyAlignment="1">
      <alignment horizontal="center"/>
    </xf>
    <xf numFmtId="0" fontId="19" fillId="14" borderId="1" xfId="0" applyFont="1" applyFill="1" applyBorder="1" applyAlignment="1">
      <alignment horizontal="center"/>
    </xf>
    <xf numFmtId="0" fontId="19" fillId="14" borderId="21" xfId="0" applyFont="1" applyFill="1" applyBorder="1" applyAlignment="1">
      <alignment horizontal="center"/>
    </xf>
    <xf numFmtId="164" fontId="19" fillId="14" borderId="24" xfId="0" applyNumberFormat="1" applyFont="1" applyFill="1" applyBorder="1" applyAlignment="1">
      <alignment horizontal="center"/>
    </xf>
    <xf numFmtId="0" fontId="19" fillId="14" borderId="24" xfId="0" applyFont="1" applyFill="1" applyBorder="1" applyAlignment="1">
      <alignment horizontal="center"/>
    </xf>
    <xf numFmtId="0" fontId="19" fillId="14" borderId="25" xfId="0" applyFont="1" applyFill="1" applyBorder="1" applyAlignment="1">
      <alignment horizontal="center"/>
    </xf>
    <xf numFmtId="164" fontId="20" fillId="13" borderId="6" xfId="0" applyNumberFormat="1" applyFont="1" applyFill="1" applyBorder="1" applyAlignment="1">
      <alignment horizontal="center"/>
    </xf>
    <xf numFmtId="164" fontId="19" fillId="13" borderId="6" xfId="0" applyNumberFormat="1" applyFont="1" applyFill="1" applyBorder="1" applyAlignment="1">
      <alignment horizontal="center"/>
    </xf>
    <xf numFmtId="0" fontId="20" fillId="13" borderId="6" xfId="0" applyFont="1" applyFill="1" applyBorder="1" applyAlignment="1">
      <alignment horizontal="center"/>
    </xf>
    <xf numFmtId="0" fontId="20" fillId="13" borderId="27" xfId="0" applyFont="1" applyFill="1" applyBorder="1" applyAlignment="1">
      <alignment horizontal="center"/>
    </xf>
    <xf numFmtId="164" fontId="20" fillId="13" borderId="1" xfId="1" applyNumberFormat="1" applyFont="1" applyFill="1" applyBorder="1" applyAlignment="1">
      <alignment horizontal="center"/>
    </xf>
    <xf numFmtId="164" fontId="19" fillId="13" borderId="1" xfId="0" applyNumberFormat="1" applyFont="1" applyFill="1" applyBorder="1" applyAlignment="1">
      <alignment horizontal="center"/>
    </xf>
    <xf numFmtId="0" fontId="19" fillId="13" borderId="1" xfId="1" applyFont="1" applyFill="1" applyBorder="1" applyAlignment="1">
      <alignment horizontal="center"/>
    </xf>
    <xf numFmtId="0" fontId="20" fillId="13" borderId="1" xfId="1" applyFont="1" applyFill="1" applyBorder="1" applyAlignment="1">
      <alignment horizontal="center"/>
    </xf>
    <xf numFmtId="0" fontId="20" fillId="13" borderId="21" xfId="1" applyFont="1" applyFill="1" applyBorder="1" applyAlignment="1">
      <alignment horizontal="center"/>
    </xf>
    <xf numFmtId="0" fontId="20" fillId="0" borderId="20" xfId="0" applyFont="1" applyFill="1" applyBorder="1" applyAlignment="1">
      <alignment horizontal="left"/>
    </xf>
    <xf numFmtId="0" fontId="19" fillId="0" borderId="1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20" fillId="0" borderId="6" xfId="0" applyFont="1" applyFill="1" applyBorder="1"/>
    <xf numFmtId="164" fontId="20" fillId="13" borderId="36" xfId="0" applyNumberFormat="1" applyFont="1" applyFill="1" applyBorder="1" applyAlignment="1">
      <alignment horizontal="center"/>
    </xf>
    <xf numFmtId="164" fontId="19" fillId="13" borderId="36" xfId="0" applyNumberFormat="1" applyFont="1" applyFill="1" applyBorder="1" applyAlignment="1">
      <alignment horizontal="center"/>
    </xf>
    <xf numFmtId="0" fontId="20" fillId="13" borderId="36" xfId="0" applyFont="1" applyFill="1" applyBorder="1" applyAlignment="1">
      <alignment horizontal="center"/>
    </xf>
    <xf numFmtId="0" fontId="20" fillId="13" borderId="37" xfId="0" applyFont="1" applyFill="1" applyBorder="1" applyAlignment="1">
      <alignment horizontal="center"/>
    </xf>
    <xf numFmtId="164" fontId="19" fillId="13" borderId="24" xfId="1" applyNumberFormat="1" applyFont="1" applyFill="1" applyBorder="1" applyAlignment="1">
      <alignment horizontal="center"/>
    </xf>
    <xf numFmtId="0" fontId="20" fillId="13" borderId="24" xfId="1" applyFont="1" applyFill="1" applyBorder="1" applyAlignment="1">
      <alignment horizontal="center"/>
    </xf>
    <xf numFmtId="0" fontId="20" fillId="13" borderId="25" xfId="1" applyFont="1" applyFill="1" applyBorder="1" applyAlignment="1">
      <alignment horizontal="center"/>
    </xf>
    <xf numFmtId="0" fontId="20" fillId="0" borderId="20" xfId="0" applyFont="1" applyBorder="1" applyAlignment="1">
      <alignment horizontal="left"/>
    </xf>
    <xf numFmtId="0" fontId="19" fillId="0" borderId="21" xfId="0" applyFont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8" borderId="1" xfId="0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8" xfId="0" applyFont="1" applyBorder="1" applyAlignment="1">
      <alignment horizontal="left"/>
    </xf>
    <xf numFmtId="0" fontId="19" fillId="8" borderId="8" xfId="0" applyFont="1" applyFill="1" applyBorder="1" applyAlignment="1">
      <alignment vertical="center" wrapText="1"/>
    </xf>
    <xf numFmtId="164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26" xfId="0" applyFont="1" applyBorder="1" applyAlignment="1">
      <alignment horizontal="left"/>
    </xf>
    <xf numFmtId="0" fontId="19" fillId="0" borderId="27" xfId="0" applyFont="1" applyBorder="1" applyAlignment="1">
      <alignment horizontal="center"/>
    </xf>
    <xf numFmtId="0" fontId="19" fillId="0" borderId="1" xfId="0" applyFont="1" applyBorder="1"/>
    <xf numFmtId="0" fontId="19" fillId="8" borderId="8" xfId="0" applyFont="1" applyFill="1" applyBorder="1" applyAlignment="1"/>
    <xf numFmtId="164" fontId="20" fillId="13" borderId="36" xfId="1" applyNumberFormat="1" applyFont="1" applyFill="1" applyBorder="1" applyAlignment="1">
      <alignment horizontal="center"/>
    </xf>
    <xf numFmtId="0" fontId="20" fillId="13" borderId="36" xfId="1" applyFont="1" applyFill="1" applyBorder="1" applyAlignment="1">
      <alignment horizontal="center"/>
    </xf>
    <xf numFmtId="0" fontId="20" fillId="13" borderId="37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20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4" fontId="20" fillId="11" borderId="36" xfId="1" applyNumberFormat="1" applyFont="1" applyFill="1" applyBorder="1" applyAlignment="1">
      <alignment horizontal="center" vertical="center"/>
    </xf>
    <xf numFmtId="164" fontId="19" fillId="11" borderId="36" xfId="0" applyNumberFormat="1" applyFont="1" applyFill="1" applyBorder="1" applyAlignment="1">
      <alignment horizontal="center"/>
    </xf>
    <xf numFmtId="0" fontId="19" fillId="11" borderId="36" xfId="1" applyFont="1" applyFill="1" applyBorder="1" applyAlignment="1">
      <alignment horizontal="center"/>
    </xf>
    <xf numFmtId="1" fontId="20" fillId="11" borderId="36" xfId="1" applyNumberFormat="1" applyFont="1" applyFill="1" applyBorder="1" applyAlignment="1">
      <alignment horizontal="center"/>
    </xf>
    <xf numFmtId="1" fontId="20" fillId="11" borderId="37" xfId="1" applyNumberFormat="1" applyFont="1" applyFill="1" applyBorder="1" applyAlignment="1">
      <alignment horizontal="center"/>
    </xf>
    <xf numFmtId="164" fontId="19" fillId="11" borderId="6" xfId="0" applyNumberFormat="1" applyFont="1" applyFill="1" applyBorder="1" applyAlignment="1">
      <alignment horizontal="center"/>
    </xf>
    <xf numFmtId="164" fontId="20" fillId="11" borderId="6" xfId="0" applyNumberFormat="1" applyFont="1" applyFill="1" applyBorder="1" applyAlignment="1">
      <alignment horizontal="center"/>
    </xf>
    <xf numFmtId="0" fontId="20" fillId="11" borderId="6" xfId="0" applyFont="1" applyFill="1" applyBorder="1" applyAlignment="1">
      <alignment horizontal="center"/>
    </xf>
    <xf numFmtId="1" fontId="20" fillId="11" borderId="6" xfId="0" applyNumberFormat="1" applyFont="1" applyFill="1" applyBorder="1" applyAlignment="1">
      <alignment horizontal="center"/>
    </xf>
    <xf numFmtId="0" fontId="19" fillId="11" borderId="6" xfId="0" applyFont="1" applyFill="1" applyBorder="1" applyAlignment="1">
      <alignment horizontal="center"/>
    </xf>
    <xf numFmtId="0" fontId="19" fillId="11" borderId="27" xfId="0" applyFont="1" applyFill="1" applyBorder="1" applyAlignment="1">
      <alignment horizontal="center"/>
    </xf>
    <xf numFmtId="164" fontId="19" fillId="11" borderId="24" xfId="0" applyNumberFormat="1" applyFont="1" applyFill="1" applyBorder="1" applyAlignment="1">
      <alignment horizontal="center"/>
    </xf>
    <xf numFmtId="164" fontId="20" fillId="11" borderId="24" xfId="0" applyNumberFormat="1" applyFont="1" applyFill="1" applyBorder="1" applyAlignment="1">
      <alignment horizontal="center"/>
    </xf>
    <xf numFmtId="0" fontId="20" fillId="11" borderId="24" xfId="0" applyFont="1" applyFill="1" applyBorder="1" applyAlignment="1">
      <alignment horizontal="center"/>
    </xf>
    <xf numFmtId="0" fontId="19" fillId="11" borderId="24" xfId="0" applyFont="1" applyFill="1" applyBorder="1" applyAlignment="1">
      <alignment horizontal="center"/>
    </xf>
    <xf numFmtId="0" fontId="19" fillId="11" borderId="25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left" wrapText="1" indent="1"/>
    </xf>
    <xf numFmtId="0" fontId="9" fillId="8" borderId="35" xfId="0" applyFont="1" applyFill="1" applyBorder="1" applyAlignment="1">
      <alignment horizontal="center" vertical="center"/>
    </xf>
    <xf numFmtId="0" fontId="9" fillId="8" borderId="37" xfId="0" applyFont="1" applyFill="1" applyBorder="1" applyAlignment="1">
      <alignment horizontal="left" vertical="center" indent="1"/>
    </xf>
    <xf numFmtId="0" fontId="7" fillId="8" borderId="27" xfId="0" applyFont="1" applyFill="1" applyBorder="1" applyAlignment="1">
      <alignment horizontal="left" wrapText="1" indent="1"/>
    </xf>
    <xf numFmtId="0" fontId="7" fillId="8" borderId="21" xfId="0" applyFont="1" applyFill="1" applyBorder="1" applyAlignment="1">
      <alignment horizontal="left" wrapText="1" indent="1"/>
    </xf>
    <xf numFmtId="0" fontId="22" fillId="0" borderId="21" xfId="0" applyFont="1" applyBorder="1"/>
    <xf numFmtId="0" fontId="7" fillId="8" borderId="21" xfId="0" applyFont="1" applyFill="1" applyBorder="1" applyAlignment="1">
      <alignment horizontal="left" indent="1"/>
    </xf>
    <xf numFmtId="0" fontId="23" fillId="8" borderId="21" xfId="0" applyFont="1" applyFill="1" applyBorder="1" applyAlignment="1">
      <alignment horizontal="left" indent="1"/>
    </xf>
    <xf numFmtId="0" fontId="24" fillId="8" borderId="21" xfId="0" applyFont="1" applyFill="1" applyBorder="1" applyAlignment="1">
      <alignment horizontal="left" indent="1"/>
    </xf>
    <xf numFmtId="0" fontId="7" fillId="8" borderId="25" xfId="0" applyFont="1" applyFill="1" applyBorder="1" applyAlignment="1">
      <alignment horizontal="left" indent="1"/>
    </xf>
    <xf numFmtId="0" fontId="8" fillId="8" borderId="0" xfId="0" applyFont="1" applyFill="1" applyAlignment="1">
      <alignment horizontal="left"/>
    </xf>
    <xf numFmtId="0" fontId="8" fillId="8" borderId="0" xfId="0" applyFont="1" applyFill="1"/>
    <xf numFmtId="0" fontId="25" fillId="8" borderId="0" xfId="0" applyFont="1" applyFill="1" applyAlignment="1">
      <alignment horizontal="left"/>
    </xf>
    <xf numFmtId="0" fontId="7" fillId="8" borderId="39" xfId="0" applyFont="1" applyFill="1" applyBorder="1" applyAlignment="1">
      <alignment horizontal="left" wrapText="1" indent="1"/>
    </xf>
    <xf numFmtId="0" fontId="23" fillId="8" borderId="33" xfId="0" applyFont="1" applyFill="1" applyBorder="1" applyAlignment="1">
      <alignment horizontal="left" indent="1"/>
    </xf>
    <xf numFmtId="0" fontId="19" fillId="11" borderId="26" xfId="0" applyFont="1" applyFill="1" applyBorder="1" applyAlignment="1"/>
    <xf numFmtId="0" fontId="19" fillId="11" borderId="6" xfId="0" applyFont="1" applyFill="1" applyBorder="1" applyAlignment="1"/>
    <xf numFmtId="0" fontId="19" fillId="11" borderId="23" xfId="0" applyFont="1" applyFill="1" applyBorder="1" applyAlignment="1"/>
    <xf numFmtId="0" fontId="19" fillId="11" borderId="24" xfId="0" applyFont="1" applyFill="1" applyBorder="1" applyAlignment="1"/>
    <xf numFmtId="0" fontId="19" fillId="2" borderId="23" xfId="0" applyFont="1" applyFill="1" applyBorder="1" applyAlignment="1"/>
    <xf numFmtId="0" fontId="19" fillId="2" borderId="24" xfId="0" applyFont="1" applyFill="1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7" borderId="40" xfId="0" applyFont="1" applyFill="1" applyBorder="1" applyAlignment="1">
      <alignment horizontal="center"/>
    </xf>
    <xf numFmtId="0" fontId="20" fillId="7" borderId="41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20" fillId="9" borderId="41" xfId="0" applyFont="1" applyFill="1" applyBorder="1" applyAlignment="1">
      <alignment horizontal="center"/>
    </xf>
    <xf numFmtId="0" fontId="20" fillId="9" borderId="42" xfId="0" applyFont="1" applyFill="1" applyBorder="1" applyAlignment="1">
      <alignment horizontal="center"/>
    </xf>
    <xf numFmtId="0" fontId="20" fillId="9" borderId="22" xfId="0" applyFont="1" applyFill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0" fontId="20" fillId="9" borderId="9" xfId="0" applyFont="1" applyFill="1" applyBorder="1" applyAlignment="1">
      <alignment horizontal="center"/>
    </xf>
    <xf numFmtId="0" fontId="20" fillId="7" borderId="22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45" xfId="0" applyFont="1" applyFill="1" applyBorder="1" applyAlignment="1">
      <alignment horizontal="center"/>
    </xf>
    <xf numFmtId="0" fontId="20" fillId="7" borderId="18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19" fillId="2" borderId="20" xfId="0" applyFont="1" applyFill="1" applyBorder="1" applyAlignment="1"/>
    <xf numFmtId="0" fontId="19" fillId="2" borderId="1" xfId="0" applyFont="1" applyFill="1" applyBorder="1" applyAlignment="1"/>
    <xf numFmtId="0" fontId="19" fillId="2" borderId="14" xfId="0" applyFont="1" applyFill="1" applyBorder="1" applyAlignment="1"/>
    <xf numFmtId="0" fontId="19" fillId="2" borderId="15" xfId="0" applyFont="1" applyFill="1" applyBorder="1" applyAlignment="1"/>
    <xf numFmtId="0" fontId="20" fillId="0" borderId="12" xfId="0" applyFont="1" applyFill="1" applyBorder="1" applyAlignment="1"/>
    <xf numFmtId="0" fontId="19" fillId="0" borderId="13" xfId="0" applyFont="1" applyFill="1" applyBorder="1" applyAlignment="1"/>
    <xf numFmtId="0" fontId="19" fillId="0" borderId="11" xfId="0" applyFont="1" applyFill="1" applyBorder="1" applyAlignment="1"/>
    <xf numFmtId="0" fontId="4" fillId="0" borderId="8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20" fillId="13" borderId="34" xfId="1" applyFont="1" applyFill="1" applyBorder="1" applyAlignment="1">
      <alignment horizontal="left"/>
    </xf>
    <xf numFmtId="0" fontId="20" fillId="13" borderId="49" xfId="1" applyFont="1" applyFill="1" applyBorder="1" applyAlignment="1">
      <alignment horizontal="left"/>
    </xf>
    <xf numFmtId="0" fontId="2" fillId="0" borderId="0" xfId="0" applyFont="1" applyAlignment="1">
      <alignment horizontal="center" textRotation="90"/>
    </xf>
    <xf numFmtId="164" fontId="4" fillId="0" borderId="8" xfId="0" applyNumberFormat="1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textRotation="90"/>
    </xf>
    <xf numFmtId="0" fontId="26" fillId="0" borderId="28" xfId="0" applyFont="1" applyBorder="1" applyAlignment="1">
      <alignment textRotation="90"/>
    </xf>
    <xf numFmtId="164" fontId="4" fillId="0" borderId="8" xfId="0" applyNumberFormat="1" applyFont="1" applyFill="1" applyBorder="1" applyAlignment="1">
      <alignment horizontal="center" vertical="center" textRotation="90" wrapText="1"/>
    </xf>
    <xf numFmtId="164" fontId="4" fillId="0" borderId="2" xfId="0" applyNumberFormat="1" applyFont="1" applyBorder="1" applyAlignment="1">
      <alignment horizontal="center" vertical="center" textRotation="90" wrapText="1"/>
    </xf>
    <xf numFmtId="164" fontId="4" fillId="0" borderId="28" xfId="0" applyNumberFormat="1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20" fillId="13" borderId="31" xfId="0" applyFont="1" applyFill="1" applyBorder="1" applyAlignment="1">
      <alignment horizontal="left"/>
    </xf>
    <xf numFmtId="0" fontId="19" fillId="13" borderId="28" xfId="0" applyFont="1" applyFill="1" applyBorder="1" applyAlignment="1"/>
    <xf numFmtId="0" fontId="19" fillId="2" borderId="26" xfId="0" applyFont="1" applyFill="1" applyBorder="1" applyAlignment="1"/>
    <xf numFmtId="0" fontId="19" fillId="2" borderId="6" xfId="0" applyFont="1" applyFill="1" applyBorder="1" applyAlignment="1"/>
    <xf numFmtId="0" fontId="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0" fillId="13" borderId="35" xfId="0" applyFont="1" applyFill="1" applyBorder="1" applyAlignment="1">
      <alignment horizontal="left"/>
    </xf>
    <xf numFmtId="0" fontId="19" fillId="13" borderId="36" xfId="0" applyFont="1" applyFill="1" applyBorder="1" applyAlignment="1"/>
    <xf numFmtId="0" fontId="20" fillId="13" borderId="40" xfId="1" applyFont="1" applyFill="1" applyBorder="1" applyAlignment="1">
      <alignment horizontal="left"/>
    </xf>
    <xf numFmtId="0" fontId="20" fillId="13" borderId="48" xfId="1" applyFont="1" applyFill="1" applyBorder="1" applyAlignment="1">
      <alignment horizontal="left"/>
    </xf>
    <xf numFmtId="0" fontId="19" fillId="11" borderId="35" xfId="1" applyFont="1" applyFill="1" applyBorder="1" applyAlignment="1">
      <alignment horizontal="left"/>
    </xf>
    <xf numFmtId="0" fontId="19" fillId="11" borderId="36" xfId="1" applyFont="1" applyFill="1" applyBorder="1" applyAlignment="1">
      <alignment horizontal="left"/>
    </xf>
    <xf numFmtId="0" fontId="20" fillId="0" borderId="4" xfId="0" applyFont="1" applyBorder="1" applyAlignment="1"/>
    <xf numFmtId="0" fontId="19" fillId="0" borderId="5" xfId="0" applyFont="1" applyBorder="1" applyAlignment="1"/>
    <xf numFmtId="0" fontId="19" fillId="0" borderId="3" xfId="0" applyFont="1" applyBorder="1" applyAlignment="1"/>
    <xf numFmtId="0" fontId="20" fillId="0" borderId="12" xfId="0" applyFont="1" applyBorder="1" applyAlignment="1"/>
    <xf numFmtId="0" fontId="19" fillId="0" borderId="13" xfId="0" applyFont="1" applyBorder="1" applyAlignment="1"/>
    <xf numFmtId="0" fontId="19" fillId="0" borderId="11" xfId="0" applyFont="1" applyBorder="1" applyAlignment="1"/>
    <xf numFmtId="0" fontId="19" fillId="13" borderId="34" xfId="1" applyFont="1" applyFill="1" applyBorder="1" applyAlignment="1">
      <alignment horizontal="left"/>
    </xf>
    <xf numFmtId="0" fontId="19" fillId="13" borderId="49" xfId="1" applyFont="1" applyFill="1" applyBorder="1" applyAlignment="1">
      <alignment horizontal="left"/>
    </xf>
    <xf numFmtId="0" fontId="20" fillId="0" borderId="4" xfId="0" applyFont="1" applyFill="1" applyBorder="1" applyAlignment="1"/>
    <xf numFmtId="0" fontId="19" fillId="0" borderId="5" xfId="0" applyFont="1" applyFill="1" applyBorder="1" applyAlignment="1"/>
    <xf numFmtId="0" fontId="19" fillId="0" borderId="3" xfId="0" applyFont="1" applyFill="1" applyBorder="1" applyAlignment="1"/>
    <xf numFmtId="0" fontId="20" fillId="13" borderId="22" xfId="1" applyFont="1" applyFill="1" applyBorder="1" applyAlignment="1">
      <alignment horizontal="left"/>
    </xf>
    <xf numFmtId="0" fontId="20" fillId="13" borderId="3" xfId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8" xfId="0" applyFont="1" applyFill="1" applyBorder="1" applyAlignment="1">
      <alignment horizontal="center" vertical="center" textRotation="90" wrapText="1"/>
    </xf>
    <xf numFmtId="0" fontId="19" fillId="14" borderId="14" xfId="0" applyFont="1" applyFill="1" applyBorder="1" applyAlignment="1"/>
    <xf numFmtId="0" fontId="19" fillId="14" borderId="15" xfId="0" applyFont="1" applyFill="1" applyBorder="1" applyAlignment="1"/>
    <xf numFmtId="164" fontId="4" fillId="0" borderId="15" xfId="0" applyNumberFormat="1" applyFont="1" applyBorder="1" applyAlignment="1">
      <alignment horizontal="center" vertical="center"/>
    </xf>
    <xf numFmtId="0" fontId="19" fillId="2" borderId="44" xfId="0" applyFont="1" applyFill="1" applyBorder="1" applyAlignment="1"/>
    <xf numFmtId="0" fontId="19" fillId="2" borderId="43" xfId="0" applyFont="1" applyFill="1" applyBorder="1" applyAlignment="1"/>
    <xf numFmtId="0" fontId="20" fillId="13" borderId="45" xfId="0" applyFont="1" applyFill="1" applyBorder="1" applyAlignment="1">
      <alignment horizontal="left"/>
    </xf>
    <xf numFmtId="0" fontId="20" fillId="13" borderId="46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9" fillId="14" borderId="23" xfId="0" applyFont="1" applyFill="1" applyBorder="1" applyAlignment="1"/>
    <xf numFmtId="0" fontId="19" fillId="14" borderId="24" xfId="0" applyFont="1" applyFill="1" applyBorder="1" applyAlignment="1"/>
    <xf numFmtId="0" fontId="19" fillId="14" borderId="45" xfId="0" applyFont="1" applyFill="1" applyBorder="1" applyAlignment="1">
      <alignment horizontal="left"/>
    </xf>
    <xf numFmtId="0" fontId="19" fillId="14" borderId="46" xfId="0" applyFont="1" applyFill="1" applyBorder="1" applyAlignment="1">
      <alignment horizontal="left"/>
    </xf>
    <xf numFmtId="0" fontId="19" fillId="0" borderId="2" xfId="0" applyFont="1" applyFill="1" applyBorder="1" applyAlignment="1"/>
    <xf numFmtId="164" fontId="4" fillId="0" borderId="16" xfId="0" applyNumberFormat="1" applyFont="1" applyFill="1" applyBorder="1" applyAlignment="1">
      <alignment horizontal="center" vertical="center" textRotation="90" wrapText="1"/>
    </xf>
    <xf numFmtId="164" fontId="4" fillId="0" borderId="2" xfId="0" applyNumberFormat="1" applyFont="1" applyFill="1" applyBorder="1" applyAlignment="1">
      <alignment horizontal="center" vertical="center" textRotation="90" wrapText="1"/>
    </xf>
    <xf numFmtId="164" fontId="4" fillId="0" borderId="28" xfId="0" applyNumberFormat="1" applyFont="1" applyFill="1" applyBorder="1" applyAlignment="1">
      <alignment horizontal="center" vertical="center" textRotation="90" wrapText="1"/>
    </xf>
    <xf numFmtId="164" fontId="4" fillId="0" borderId="8" xfId="0" applyNumberFormat="1" applyFont="1" applyBorder="1" applyAlignment="1">
      <alignment horizontal="center" vertical="center" textRotation="90"/>
    </xf>
    <xf numFmtId="164" fontId="4" fillId="0" borderId="2" xfId="0" applyNumberFormat="1" applyFont="1" applyBorder="1" applyAlignment="1">
      <alignment horizontal="center" vertical="center" textRotation="90"/>
    </xf>
    <xf numFmtId="164" fontId="4" fillId="0" borderId="28" xfId="0" applyNumberFormat="1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left"/>
    </xf>
    <xf numFmtId="0" fontId="19" fillId="13" borderId="15" xfId="0" applyFont="1" applyFill="1" applyBorder="1" applyAlignment="1"/>
    <xf numFmtId="0" fontId="19" fillId="0" borderId="51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49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0" fillId="9" borderId="45" xfId="0" applyFont="1" applyFill="1" applyBorder="1" applyAlignment="1">
      <alignment horizontal="center"/>
    </xf>
    <xf numFmtId="0" fontId="20" fillId="9" borderId="18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0" fontId="19" fillId="14" borderId="20" xfId="0" applyFont="1" applyFill="1" applyBorder="1" applyAlignment="1"/>
    <xf numFmtId="0" fontId="19" fillId="14" borderId="1" xfId="0" applyFont="1" applyFill="1" applyBorder="1" applyAlignment="1"/>
    <xf numFmtId="0" fontId="20" fillId="0" borderId="13" xfId="0" applyFont="1" applyFill="1" applyBorder="1" applyAlignment="1">
      <alignment horizontal="center"/>
    </xf>
    <xf numFmtId="0" fontId="20" fillId="0" borderId="47" xfId="0" applyFont="1" applyFill="1" applyBorder="1" applyAlignment="1">
      <alignment horizontal="center"/>
    </xf>
    <xf numFmtId="0" fontId="20" fillId="13" borderId="26" xfId="0" applyFont="1" applyFill="1" applyBorder="1" applyAlignment="1">
      <alignment horizontal="left"/>
    </xf>
    <xf numFmtId="0" fontId="19" fillId="13" borderId="6" xfId="0" applyFont="1" applyFill="1" applyBorder="1" applyAlignment="1"/>
    <xf numFmtId="0" fontId="8" fillId="8" borderId="20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 textRotation="90"/>
    </xf>
    <xf numFmtId="0" fontId="8" fillId="8" borderId="20" xfId="0" applyFont="1" applyFill="1" applyBorder="1" applyAlignment="1">
      <alignment horizontal="center" vertical="center" textRotation="90"/>
    </xf>
    <xf numFmtId="0" fontId="8" fillId="8" borderId="23" xfId="0" applyFont="1" applyFill="1" applyBorder="1" applyAlignment="1">
      <alignment horizontal="center" vertical="center" textRotation="90"/>
    </xf>
    <xf numFmtId="0" fontId="7" fillId="8" borderId="0" xfId="0" applyFont="1" applyFill="1" applyAlignment="1">
      <alignment horizontal="left" vertical="center" wrapText="1"/>
    </xf>
    <xf numFmtId="0" fontId="8" fillId="8" borderId="26" xfId="0" applyFont="1" applyFill="1" applyBorder="1" applyAlignment="1">
      <alignment horizontal="center" vertical="center"/>
    </xf>
  </cellXfs>
  <cellStyles count="86">
    <cellStyle name="Akcent 1" xfId="1" builtinId="29"/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</cellStyles>
  <dxfs count="0"/>
  <tableStyles count="0" defaultTableStyle="TableStyleMedium9" defaultPivotStyle="PivotStyleLight16"/>
  <colors>
    <mruColors>
      <color rgb="FFFFFFCC"/>
      <color rgb="FFFFFF99"/>
      <color rgb="FFCCFF99"/>
      <color rgb="FFFFCCFF"/>
      <color rgb="FF0000FF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332"/>
  <sheetViews>
    <sheetView showGridLines="0" tabSelected="1" view="pageBreakPreview" topLeftCell="A88" zoomScale="90" zoomScaleNormal="90" zoomScaleSheetLayoutView="90" workbookViewId="0">
      <selection activeCell="C186" sqref="C186"/>
    </sheetView>
  </sheetViews>
  <sheetFormatPr defaultColWidth="0" defaultRowHeight="12.5" zeroHeight="1" x14ac:dyDescent="0.25"/>
  <cols>
    <col min="1" max="1" width="3.26953125" style="1" customWidth="1"/>
    <col min="2" max="2" width="59.26953125" style="2" customWidth="1"/>
    <col min="3" max="3" width="8.1796875" style="3" customWidth="1"/>
    <col min="4" max="4" width="8.26953125" style="4" customWidth="1"/>
    <col min="5" max="5" width="8.08984375" style="4" customWidth="1"/>
    <col min="6" max="6" width="8.453125" style="5" customWidth="1"/>
    <col min="7" max="7" width="6.1796875" style="2" customWidth="1"/>
    <col min="8" max="8" width="6.36328125" style="2" customWidth="1"/>
    <col min="9" max="9" width="13.7265625" style="2" customWidth="1"/>
    <col min="10" max="10" width="13.90625" style="2" customWidth="1"/>
    <col min="11" max="12" width="7.7265625" style="2" customWidth="1"/>
    <col min="13" max="13" width="6.26953125" style="2" customWidth="1"/>
    <col min="14" max="14" width="7.7265625" style="2" customWidth="1"/>
    <col min="15" max="15" width="8.1796875" style="6" customWidth="1"/>
    <col min="16" max="16" width="7.453125" style="6" customWidth="1"/>
    <col min="17" max="17" width="4.26953125" style="2" hidden="1" customWidth="1"/>
    <col min="18" max="18" width="5.7265625" style="2" hidden="1" customWidth="1"/>
    <col min="19" max="19" width="7" style="2" hidden="1" customWidth="1"/>
    <col min="20" max="24" width="5.7265625" style="2" hidden="1" customWidth="1"/>
    <col min="25" max="16384" width="0" style="2" hidden="1"/>
  </cols>
  <sheetData>
    <row r="1" spans="1:20" ht="36" customHeight="1" x14ac:dyDescent="0.35">
      <c r="A1" s="326" t="s">
        <v>177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7"/>
    </row>
    <row r="2" spans="1:20" ht="15.5" x14ac:dyDescent="0.35">
      <c r="A2" s="45"/>
      <c r="B2" s="48" t="s">
        <v>187</v>
      </c>
      <c r="C2" s="46"/>
      <c r="D2" s="47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0" ht="15.5" x14ac:dyDescent="0.35">
      <c r="A3" s="45"/>
      <c r="B3" s="48" t="s">
        <v>188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20" ht="15.5" x14ac:dyDescent="0.35">
      <c r="A4" s="45"/>
      <c r="B4" s="48" t="s">
        <v>189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20" ht="15.5" x14ac:dyDescent="0.35">
      <c r="A5" s="2"/>
      <c r="B5" s="48" t="s">
        <v>190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8"/>
      <c r="Q5" s="8"/>
    </row>
    <row r="6" spans="1:20" ht="3" customHeight="1" x14ac:dyDescent="0.35">
      <c r="A6" s="9"/>
      <c r="B6" s="8"/>
      <c r="C6" s="10"/>
      <c r="D6" s="10"/>
      <c r="E6" s="10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20" ht="3" customHeight="1" x14ac:dyDescent="0.35">
      <c r="A7" s="9"/>
      <c r="B7" s="8"/>
      <c r="C7" s="10"/>
      <c r="D7" s="10"/>
      <c r="E7" s="10"/>
      <c r="F7" s="10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20" ht="3" customHeight="1" thickBot="1" x14ac:dyDescent="0.4">
      <c r="A8" s="9"/>
      <c r="B8" s="8"/>
      <c r="C8" s="10"/>
      <c r="D8" s="10"/>
      <c r="E8" s="10"/>
      <c r="F8" s="10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0" ht="18.75" customHeight="1" x14ac:dyDescent="0.25">
      <c r="A9" s="304" t="s">
        <v>0</v>
      </c>
      <c r="B9" s="318" t="s">
        <v>31</v>
      </c>
      <c r="C9" s="296" t="s">
        <v>15</v>
      </c>
      <c r="D9" s="296"/>
      <c r="E9" s="296"/>
      <c r="F9" s="312" t="s">
        <v>28</v>
      </c>
      <c r="G9" s="261" t="s">
        <v>29</v>
      </c>
      <c r="H9" s="261" t="s">
        <v>30</v>
      </c>
      <c r="I9" s="269" t="s">
        <v>17</v>
      </c>
      <c r="J9" s="270"/>
      <c r="K9" s="270"/>
      <c r="L9" s="270"/>
      <c r="M9" s="270"/>
      <c r="N9" s="270"/>
      <c r="O9" s="270"/>
      <c r="P9" s="271"/>
      <c r="Q9" s="266" t="s">
        <v>79</v>
      </c>
      <c r="R9" s="254"/>
      <c r="S9" s="254"/>
      <c r="T9" s="254"/>
    </row>
    <row r="10" spans="1:20" ht="33" customHeight="1" x14ac:dyDescent="0.25">
      <c r="A10" s="305"/>
      <c r="B10" s="319"/>
      <c r="C10" s="315" t="s">
        <v>1</v>
      </c>
      <c r="D10" s="255" t="s">
        <v>26</v>
      </c>
      <c r="E10" s="258" t="s">
        <v>27</v>
      </c>
      <c r="F10" s="313"/>
      <c r="G10" s="250"/>
      <c r="H10" s="250"/>
      <c r="I10" s="249" t="s">
        <v>76</v>
      </c>
      <c r="J10" s="291" t="s">
        <v>81</v>
      </c>
      <c r="K10" s="301" t="s">
        <v>26</v>
      </c>
      <c r="L10" s="302"/>
      <c r="M10" s="302"/>
      <c r="N10" s="302"/>
      <c r="O10" s="303"/>
      <c r="P10" s="246" t="s">
        <v>27</v>
      </c>
      <c r="Q10" s="267"/>
      <c r="R10" s="254"/>
      <c r="S10" s="254"/>
      <c r="T10" s="254"/>
    </row>
    <row r="11" spans="1:20" ht="93.5" customHeight="1" x14ac:dyDescent="0.25">
      <c r="A11" s="305"/>
      <c r="B11" s="319"/>
      <c r="C11" s="316"/>
      <c r="D11" s="256"/>
      <c r="E11" s="259"/>
      <c r="F11" s="313"/>
      <c r="G11" s="250"/>
      <c r="H11" s="250"/>
      <c r="I11" s="250"/>
      <c r="J11" s="292"/>
      <c r="K11" s="243" t="s">
        <v>1</v>
      </c>
      <c r="L11" s="218" t="s">
        <v>126</v>
      </c>
      <c r="M11" s="219"/>
      <c r="N11" s="220"/>
      <c r="O11" s="243" t="s">
        <v>16</v>
      </c>
      <c r="P11" s="247"/>
      <c r="Q11" s="267"/>
      <c r="R11" s="254"/>
      <c r="S11" s="254"/>
      <c r="T11" s="254"/>
    </row>
    <row r="12" spans="1:20" ht="34.5" customHeight="1" x14ac:dyDescent="0.25">
      <c r="A12" s="305"/>
      <c r="B12" s="319"/>
      <c r="C12" s="316"/>
      <c r="D12" s="256"/>
      <c r="E12" s="259"/>
      <c r="F12" s="313"/>
      <c r="G12" s="250"/>
      <c r="H12" s="250"/>
      <c r="I12" s="250"/>
      <c r="J12" s="292"/>
      <c r="K12" s="245"/>
      <c r="L12" s="243" t="s">
        <v>74</v>
      </c>
      <c r="M12" s="243" t="s">
        <v>10</v>
      </c>
      <c r="N12" s="243" t="s">
        <v>132</v>
      </c>
      <c r="O12" s="245"/>
      <c r="P12" s="247"/>
      <c r="Q12" s="267"/>
      <c r="R12" s="254"/>
      <c r="S12" s="254"/>
      <c r="T12" s="254"/>
    </row>
    <row r="13" spans="1:20" ht="18.75" customHeight="1" thickBot="1" x14ac:dyDescent="0.3">
      <c r="A13" s="306"/>
      <c r="B13" s="320"/>
      <c r="C13" s="317"/>
      <c r="D13" s="257"/>
      <c r="E13" s="260"/>
      <c r="F13" s="314"/>
      <c r="G13" s="251"/>
      <c r="H13" s="251"/>
      <c r="I13" s="251"/>
      <c r="J13" s="293"/>
      <c r="K13" s="244"/>
      <c r="L13" s="244"/>
      <c r="M13" s="244"/>
      <c r="N13" s="244"/>
      <c r="O13" s="244"/>
      <c r="P13" s="248"/>
      <c r="Q13" s="268"/>
      <c r="R13" s="254"/>
      <c r="S13" s="254"/>
      <c r="T13" s="254"/>
    </row>
    <row r="14" spans="1:20" s="14" customFormat="1" ht="20" customHeight="1" thickBot="1" x14ac:dyDescent="0.55000000000000004">
      <c r="A14" s="51"/>
      <c r="B14" s="52" t="s">
        <v>133</v>
      </c>
      <c r="C14" s="311"/>
      <c r="D14" s="311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1"/>
      <c r="P14" s="53"/>
      <c r="Q14" s="13"/>
    </row>
    <row r="15" spans="1:20" s="14" customFormat="1" ht="20" customHeight="1" thickBot="1" x14ac:dyDescent="0.55000000000000004">
      <c r="A15" s="224" t="s">
        <v>172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6"/>
      <c r="Q15" s="49"/>
    </row>
    <row r="16" spans="1:20" s="14" customFormat="1" ht="20" customHeight="1" thickBot="1" x14ac:dyDescent="0.55000000000000004">
      <c r="A16" s="221" t="s">
        <v>173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3"/>
      <c r="Q16" s="15"/>
    </row>
    <row r="17" spans="1:19" s="14" customFormat="1" ht="20" customHeight="1" x14ac:dyDescent="0.5">
      <c r="A17" s="54" t="s">
        <v>6</v>
      </c>
      <c r="B17" s="240" t="s">
        <v>130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2"/>
      <c r="P17" s="55"/>
      <c r="Q17" s="17"/>
    </row>
    <row r="18" spans="1:19" s="14" customFormat="1" ht="20" customHeight="1" x14ac:dyDescent="0.5">
      <c r="A18" s="56" t="s">
        <v>5</v>
      </c>
      <c r="B18" s="57" t="s">
        <v>2</v>
      </c>
      <c r="C18" s="58">
        <f>D18+E18</f>
        <v>2</v>
      </c>
      <c r="D18" s="58">
        <v>1</v>
      </c>
      <c r="E18" s="58">
        <v>1</v>
      </c>
      <c r="F18" s="58"/>
      <c r="G18" s="59" t="s">
        <v>176</v>
      </c>
      <c r="H18" s="59" t="s">
        <v>14</v>
      </c>
      <c r="I18" s="59">
        <f>K18+P18</f>
        <v>60</v>
      </c>
      <c r="J18" s="59" t="str">
        <f>IF(F18&lt;&gt;"",N18,"")</f>
        <v/>
      </c>
      <c r="K18" s="59">
        <f>L18+O18</f>
        <v>30</v>
      </c>
      <c r="L18" s="59">
        <f t="shared" ref="L18:L19" si="0">M18+N18</f>
        <v>30</v>
      </c>
      <c r="M18" s="59"/>
      <c r="N18" s="59">
        <v>30</v>
      </c>
      <c r="O18" s="59">
        <v>0</v>
      </c>
      <c r="P18" s="60">
        <v>30</v>
      </c>
      <c r="Q18" s="18"/>
      <c r="R18" s="14">
        <f>IF(H18="f",C18,"")</f>
        <v>2</v>
      </c>
      <c r="S18" s="14" t="str">
        <f t="shared" ref="S18:S51" si="1">IF(Q18="Inż.",C18,"")</f>
        <v/>
      </c>
    </row>
    <row r="19" spans="1:19" s="14" customFormat="1" ht="20" customHeight="1" x14ac:dyDescent="0.5">
      <c r="A19" s="61" t="s">
        <v>35</v>
      </c>
      <c r="B19" s="57" t="s">
        <v>22</v>
      </c>
      <c r="C19" s="58">
        <f t="shared" ref="C19" si="2">D19+E19</f>
        <v>2</v>
      </c>
      <c r="D19" s="58">
        <v>1</v>
      </c>
      <c r="E19" s="58">
        <v>1</v>
      </c>
      <c r="F19" s="58"/>
      <c r="G19" s="59" t="s">
        <v>176</v>
      </c>
      <c r="H19" s="59" t="s">
        <v>14</v>
      </c>
      <c r="I19" s="59">
        <f>K19+P19</f>
        <v>60</v>
      </c>
      <c r="J19" s="59" t="str">
        <f>IF(F19&lt;&gt;"",N19,"")</f>
        <v/>
      </c>
      <c r="K19" s="59">
        <f>L19+O19</f>
        <v>30</v>
      </c>
      <c r="L19" s="59">
        <f t="shared" si="0"/>
        <v>30</v>
      </c>
      <c r="M19" s="59">
        <v>30</v>
      </c>
      <c r="N19" s="59"/>
      <c r="O19" s="59">
        <v>0</v>
      </c>
      <c r="P19" s="60">
        <v>30</v>
      </c>
      <c r="Q19" s="18"/>
      <c r="R19" s="14">
        <f t="shared" ref="R19:R77" si="3">IF(H19="f",C19,"")</f>
        <v>2</v>
      </c>
      <c r="S19" s="14" t="str">
        <f t="shared" si="1"/>
        <v/>
      </c>
    </row>
    <row r="20" spans="1:19" s="14" customFormat="1" ht="20" customHeight="1" x14ac:dyDescent="0.5">
      <c r="A20" s="61" t="s">
        <v>36</v>
      </c>
      <c r="B20" s="57" t="s">
        <v>3</v>
      </c>
      <c r="C20" s="58">
        <v>1</v>
      </c>
      <c r="D20" s="58">
        <v>1</v>
      </c>
      <c r="E20" s="58">
        <v>0</v>
      </c>
      <c r="F20" s="58">
        <v>1</v>
      </c>
      <c r="G20" s="59" t="s">
        <v>176</v>
      </c>
      <c r="H20" s="59" t="s">
        <v>11</v>
      </c>
      <c r="I20" s="59">
        <v>60</v>
      </c>
      <c r="J20" s="59"/>
      <c r="K20" s="59">
        <v>30</v>
      </c>
      <c r="L20" s="59">
        <v>30</v>
      </c>
      <c r="M20" s="59"/>
      <c r="N20" s="59">
        <v>30</v>
      </c>
      <c r="O20" s="59"/>
      <c r="P20" s="60">
        <v>30</v>
      </c>
      <c r="Q20" s="18"/>
    </row>
    <row r="21" spans="1:19" s="14" customFormat="1" ht="20" customHeight="1" x14ac:dyDescent="0.5">
      <c r="A21" s="264" t="s">
        <v>21</v>
      </c>
      <c r="B21" s="265"/>
      <c r="C21" s="62">
        <f>SUM(C18:C20)</f>
        <v>5</v>
      </c>
      <c r="D21" s="62">
        <f>SUM(D18:D20)</f>
        <v>3</v>
      </c>
      <c r="E21" s="62">
        <f>SUM(E18:E20)</f>
        <v>2</v>
      </c>
      <c r="F21" s="62"/>
      <c r="G21" s="63" t="s">
        <v>20</v>
      </c>
      <c r="H21" s="63" t="s">
        <v>20</v>
      </c>
      <c r="I21" s="63">
        <f>SUM(I18:I20)</f>
        <v>180</v>
      </c>
      <c r="J21" s="63"/>
      <c r="K21" s="63">
        <f>SUM(K18:K20)</f>
        <v>90</v>
      </c>
      <c r="L21" s="63">
        <f>SUM(L18:L20)</f>
        <v>90</v>
      </c>
      <c r="M21" s="63">
        <f>SUM(M18:M20)</f>
        <v>30</v>
      </c>
      <c r="N21" s="63">
        <f>SUM(N18:N20)</f>
        <v>60</v>
      </c>
      <c r="O21" s="63">
        <f t="shared" ref="O21" si="4">SUM(O18:O19)</f>
        <v>0</v>
      </c>
      <c r="P21" s="64">
        <f>SUM(P18:P20)</f>
        <v>90</v>
      </c>
      <c r="Q21" s="19"/>
      <c r="R21" s="14" t="str">
        <f t="shared" si="3"/>
        <v/>
      </c>
      <c r="S21" s="14" t="str">
        <f t="shared" si="1"/>
        <v/>
      </c>
    </row>
    <row r="22" spans="1:19" s="14" customFormat="1" ht="20" customHeight="1" x14ac:dyDescent="0.5">
      <c r="A22" s="236" t="s">
        <v>166</v>
      </c>
      <c r="B22" s="237"/>
      <c r="C22" s="65"/>
      <c r="D22" s="65"/>
      <c r="E22" s="65"/>
      <c r="F22" s="65">
        <v>0</v>
      </c>
      <c r="G22" s="66"/>
      <c r="H22" s="66"/>
      <c r="I22" s="66"/>
      <c r="J22" s="66">
        <v>0</v>
      </c>
      <c r="K22" s="66"/>
      <c r="L22" s="66"/>
      <c r="M22" s="66"/>
      <c r="N22" s="66"/>
      <c r="O22" s="66"/>
      <c r="P22" s="67"/>
      <c r="Q22" s="20"/>
      <c r="R22" s="14" t="str">
        <f t="shared" si="3"/>
        <v/>
      </c>
      <c r="S22" s="14" t="str">
        <f t="shared" si="1"/>
        <v/>
      </c>
    </row>
    <row r="23" spans="1:19" s="14" customFormat="1" ht="20" customHeight="1" thickBot="1" x14ac:dyDescent="0.55000000000000004">
      <c r="A23" s="216" t="s">
        <v>164</v>
      </c>
      <c r="B23" s="217"/>
      <c r="C23" s="68"/>
      <c r="D23" s="68"/>
      <c r="E23" s="68"/>
      <c r="F23" s="68">
        <f>SUM(R18:R19)</f>
        <v>4</v>
      </c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21"/>
      <c r="R23" s="14" t="str">
        <f t="shared" si="3"/>
        <v/>
      </c>
      <c r="S23" s="14" t="str">
        <f t="shared" si="1"/>
        <v/>
      </c>
    </row>
    <row r="24" spans="1:19" s="14" customFormat="1" ht="20" customHeight="1" x14ac:dyDescent="0.5">
      <c r="A24" s="54" t="s">
        <v>7</v>
      </c>
      <c r="B24" s="240" t="s">
        <v>127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2"/>
      <c r="P24" s="55"/>
      <c r="Q24" s="17"/>
      <c r="R24" s="14" t="str">
        <f t="shared" si="3"/>
        <v/>
      </c>
      <c r="S24" s="14" t="str">
        <f t="shared" si="1"/>
        <v/>
      </c>
    </row>
    <row r="25" spans="1:19" s="14" customFormat="1" ht="20" customHeight="1" x14ac:dyDescent="0.5">
      <c r="A25" s="56" t="s">
        <v>5</v>
      </c>
      <c r="B25" s="71" t="s">
        <v>83</v>
      </c>
      <c r="C25" s="58">
        <f>D25+E25</f>
        <v>4</v>
      </c>
      <c r="D25" s="58">
        <v>2</v>
      </c>
      <c r="E25" s="58">
        <v>2</v>
      </c>
      <c r="F25" s="58">
        <v>3</v>
      </c>
      <c r="G25" s="59" t="s">
        <v>176</v>
      </c>
      <c r="H25" s="59" t="s">
        <v>11</v>
      </c>
      <c r="I25" s="59">
        <f>K25+P25</f>
        <v>95</v>
      </c>
      <c r="J25" s="59">
        <f>IF(F25&lt;&gt;"",N25,"")</f>
        <v>30</v>
      </c>
      <c r="K25" s="59">
        <f>L25+O25</f>
        <v>50</v>
      </c>
      <c r="L25" s="59">
        <f t="shared" ref="L25:L28" si="5">M25+N25</f>
        <v>45</v>
      </c>
      <c r="M25" s="59">
        <v>15</v>
      </c>
      <c r="N25" s="59">
        <v>30</v>
      </c>
      <c r="O25" s="59">
        <v>5</v>
      </c>
      <c r="P25" s="60">
        <v>45</v>
      </c>
      <c r="Q25" s="22"/>
      <c r="R25" s="14" t="str">
        <f t="shared" si="3"/>
        <v/>
      </c>
      <c r="S25" s="14" t="str">
        <f t="shared" si="1"/>
        <v/>
      </c>
    </row>
    <row r="26" spans="1:19" s="14" customFormat="1" ht="20" customHeight="1" x14ac:dyDescent="0.5">
      <c r="A26" s="56" t="s">
        <v>35</v>
      </c>
      <c r="B26" s="71" t="s">
        <v>84</v>
      </c>
      <c r="C26" s="58">
        <v>4</v>
      </c>
      <c r="D26" s="58">
        <v>2</v>
      </c>
      <c r="E26" s="58">
        <v>2</v>
      </c>
      <c r="F26" s="58">
        <v>2</v>
      </c>
      <c r="G26" s="59" t="s">
        <v>23</v>
      </c>
      <c r="H26" s="59" t="s">
        <v>11</v>
      </c>
      <c r="I26" s="59">
        <f>K26+P26</f>
        <v>111</v>
      </c>
      <c r="J26" s="59">
        <f t="shared" ref="J26:J28" si="6">IF(F26&lt;&gt;"",N26,"")</f>
        <v>45</v>
      </c>
      <c r="K26" s="59">
        <f t="shared" ref="K26:K28" si="7">L26+O26</f>
        <v>61</v>
      </c>
      <c r="L26" s="59">
        <f t="shared" si="5"/>
        <v>60</v>
      </c>
      <c r="M26" s="59">
        <v>15</v>
      </c>
      <c r="N26" s="59">
        <v>45</v>
      </c>
      <c r="O26" s="59">
        <v>1</v>
      </c>
      <c r="P26" s="60">
        <v>50</v>
      </c>
      <c r="Q26" s="22"/>
      <c r="R26" s="14" t="str">
        <f t="shared" si="3"/>
        <v/>
      </c>
      <c r="S26" s="14" t="str">
        <f t="shared" si="1"/>
        <v/>
      </c>
    </row>
    <row r="27" spans="1:19" s="14" customFormat="1" ht="20" customHeight="1" x14ac:dyDescent="0.5">
      <c r="A27" s="56" t="s">
        <v>36</v>
      </c>
      <c r="B27" s="71" t="s">
        <v>85</v>
      </c>
      <c r="C27" s="58">
        <v>3</v>
      </c>
      <c r="D27" s="58">
        <v>1.5</v>
      </c>
      <c r="E27" s="58">
        <v>1.5</v>
      </c>
      <c r="F27" s="58">
        <v>1.5</v>
      </c>
      <c r="G27" s="59" t="s">
        <v>23</v>
      </c>
      <c r="H27" s="59" t="s">
        <v>11</v>
      </c>
      <c r="I27" s="59">
        <f>K27+P27</f>
        <v>76</v>
      </c>
      <c r="J27" s="59">
        <f t="shared" si="6"/>
        <v>30</v>
      </c>
      <c r="K27" s="59">
        <f t="shared" si="7"/>
        <v>46</v>
      </c>
      <c r="L27" s="59">
        <f t="shared" si="5"/>
        <v>45</v>
      </c>
      <c r="M27" s="59">
        <v>15</v>
      </c>
      <c r="N27" s="59">
        <v>30</v>
      </c>
      <c r="O27" s="59">
        <v>1</v>
      </c>
      <c r="P27" s="60">
        <v>30</v>
      </c>
      <c r="Q27" s="22"/>
      <c r="R27" s="14" t="str">
        <f t="shared" si="3"/>
        <v/>
      </c>
      <c r="S27" s="14" t="str">
        <f t="shared" si="1"/>
        <v/>
      </c>
    </row>
    <row r="28" spans="1:19" s="14" customFormat="1" ht="20" customHeight="1" thickBot="1" x14ac:dyDescent="0.55000000000000004">
      <c r="A28" s="72" t="s">
        <v>37</v>
      </c>
      <c r="B28" s="73" t="s">
        <v>86</v>
      </c>
      <c r="C28" s="74">
        <f t="shared" ref="C28" si="8">D28+E28</f>
        <v>4</v>
      </c>
      <c r="D28" s="74">
        <v>2</v>
      </c>
      <c r="E28" s="74">
        <v>2</v>
      </c>
      <c r="F28" s="74"/>
      <c r="G28" s="59" t="s">
        <v>176</v>
      </c>
      <c r="H28" s="75" t="s">
        <v>11</v>
      </c>
      <c r="I28" s="75">
        <f>K28+P28</f>
        <v>91</v>
      </c>
      <c r="J28" s="75" t="str">
        <f t="shared" si="6"/>
        <v/>
      </c>
      <c r="K28" s="75">
        <f t="shared" si="7"/>
        <v>46</v>
      </c>
      <c r="L28" s="75">
        <f t="shared" si="5"/>
        <v>45</v>
      </c>
      <c r="M28" s="75">
        <v>15</v>
      </c>
      <c r="N28" s="75">
        <v>30</v>
      </c>
      <c r="O28" s="75">
        <v>1</v>
      </c>
      <c r="P28" s="76">
        <v>45</v>
      </c>
      <c r="Q28" s="22"/>
      <c r="R28" s="14" t="str">
        <f t="shared" si="3"/>
        <v/>
      </c>
      <c r="S28" s="14" t="str">
        <f t="shared" si="1"/>
        <v/>
      </c>
    </row>
    <row r="29" spans="1:19" s="14" customFormat="1" ht="20" customHeight="1" x14ac:dyDescent="0.5">
      <c r="A29" s="238" t="s">
        <v>21</v>
      </c>
      <c r="B29" s="239"/>
      <c r="C29" s="77">
        <f>SUM(C25:C28)</f>
        <v>15</v>
      </c>
      <c r="D29" s="77">
        <f t="shared" ref="D29:E29" si="9">SUM(D25:D28)</f>
        <v>7.5</v>
      </c>
      <c r="E29" s="77">
        <f t="shared" si="9"/>
        <v>7.5</v>
      </c>
      <c r="F29" s="77"/>
      <c r="G29" s="78" t="s">
        <v>20</v>
      </c>
      <c r="H29" s="78" t="s">
        <v>20</v>
      </c>
      <c r="I29" s="78">
        <f t="shared" ref="I29:N29" si="10">SUM(I25:I28)</f>
        <v>373</v>
      </c>
      <c r="J29" s="78"/>
      <c r="K29" s="78">
        <f t="shared" si="10"/>
        <v>203</v>
      </c>
      <c r="L29" s="78">
        <f t="shared" si="10"/>
        <v>195</v>
      </c>
      <c r="M29" s="78">
        <f t="shared" si="10"/>
        <v>60</v>
      </c>
      <c r="N29" s="78">
        <f t="shared" si="10"/>
        <v>135</v>
      </c>
      <c r="O29" s="78">
        <f>SUM(O25:O28)</f>
        <v>8</v>
      </c>
      <c r="P29" s="79">
        <f>SUM(P25:P28)</f>
        <v>170</v>
      </c>
      <c r="Q29" s="19"/>
      <c r="R29" s="14" t="str">
        <f t="shared" si="3"/>
        <v/>
      </c>
      <c r="S29" s="14" t="str">
        <f t="shared" si="1"/>
        <v/>
      </c>
    </row>
    <row r="30" spans="1:19" s="14" customFormat="1" ht="20" customHeight="1" x14ac:dyDescent="0.5">
      <c r="A30" s="236" t="s">
        <v>166</v>
      </c>
      <c r="B30" s="237"/>
      <c r="C30" s="65"/>
      <c r="D30" s="65"/>
      <c r="E30" s="65"/>
      <c r="F30" s="65">
        <f>SUM(F25:F29)</f>
        <v>6.5</v>
      </c>
      <c r="G30" s="66"/>
      <c r="H30" s="66"/>
      <c r="I30" s="66"/>
      <c r="J30" s="66">
        <f>SUM(J25:J28)</f>
        <v>105</v>
      </c>
      <c r="K30" s="66"/>
      <c r="L30" s="66"/>
      <c r="M30" s="66"/>
      <c r="N30" s="66"/>
      <c r="O30" s="66"/>
      <c r="P30" s="67"/>
      <c r="Q30" s="20"/>
      <c r="R30" s="14" t="str">
        <f t="shared" si="3"/>
        <v/>
      </c>
      <c r="S30" s="14" t="str">
        <f t="shared" si="1"/>
        <v/>
      </c>
    </row>
    <row r="31" spans="1:19" s="14" customFormat="1" ht="20" customHeight="1" thickBot="1" x14ac:dyDescent="0.55000000000000004">
      <c r="A31" s="216" t="s">
        <v>164</v>
      </c>
      <c r="B31" s="217"/>
      <c r="C31" s="68"/>
      <c r="D31" s="68"/>
      <c r="E31" s="68"/>
      <c r="F31" s="68">
        <v>0</v>
      </c>
      <c r="G31" s="69"/>
      <c r="H31" s="69"/>
      <c r="I31" s="69"/>
      <c r="J31" s="69"/>
      <c r="K31" s="69"/>
      <c r="L31" s="69"/>
      <c r="M31" s="69"/>
      <c r="N31" s="69"/>
      <c r="O31" s="69"/>
      <c r="P31" s="70"/>
      <c r="Q31" s="21"/>
      <c r="R31" s="14" t="str">
        <f t="shared" si="3"/>
        <v/>
      </c>
      <c r="S31" s="14" t="str">
        <f t="shared" si="1"/>
        <v/>
      </c>
    </row>
    <row r="32" spans="1:19" s="14" customFormat="1" ht="20" customHeight="1" x14ac:dyDescent="0.5">
      <c r="A32" s="54" t="s">
        <v>8</v>
      </c>
      <c r="B32" s="240" t="s">
        <v>128</v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2"/>
      <c r="P32" s="55"/>
      <c r="Q32" s="17"/>
      <c r="R32" s="14" t="str">
        <f t="shared" si="3"/>
        <v/>
      </c>
      <c r="S32" s="14" t="str">
        <f t="shared" si="1"/>
        <v/>
      </c>
    </row>
    <row r="33" spans="1:22" s="14" customFormat="1" ht="20" customHeight="1" x14ac:dyDescent="0.5">
      <c r="A33" s="56">
        <v>1</v>
      </c>
      <c r="B33" s="80" t="s">
        <v>89</v>
      </c>
      <c r="C33" s="58">
        <f>D33+E33</f>
        <v>1</v>
      </c>
      <c r="D33" s="59">
        <v>0.5</v>
      </c>
      <c r="E33" s="59">
        <v>0.5</v>
      </c>
      <c r="F33" s="80"/>
      <c r="G33" s="59" t="s">
        <v>176</v>
      </c>
      <c r="H33" s="59" t="s">
        <v>11</v>
      </c>
      <c r="I33" s="59">
        <f>K33+P33</f>
        <v>31</v>
      </c>
      <c r="J33" s="59" t="str">
        <f>IF(F33&lt;&gt;"",N33,"")</f>
        <v/>
      </c>
      <c r="K33" s="59">
        <f t="shared" ref="K33:K35" si="11">L33+O33</f>
        <v>16</v>
      </c>
      <c r="L33" s="59">
        <f t="shared" ref="L33" si="12">M33+N33</f>
        <v>15</v>
      </c>
      <c r="M33" s="59">
        <v>15</v>
      </c>
      <c r="N33" s="59">
        <v>0</v>
      </c>
      <c r="O33" s="59">
        <v>1</v>
      </c>
      <c r="P33" s="60">
        <v>15</v>
      </c>
      <c r="Q33" s="23"/>
      <c r="R33" s="14" t="str">
        <f t="shared" si="3"/>
        <v/>
      </c>
      <c r="S33" s="14" t="str">
        <f t="shared" si="1"/>
        <v/>
      </c>
    </row>
    <row r="34" spans="1:22" s="14" customFormat="1" ht="20" customHeight="1" x14ac:dyDescent="0.5">
      <c r="A34" s="56">
        <v>2</v>
      </c>
      <c r="B34" s="71" t="s">
        <v>87</v>
      </c>
      <c r="C34" s="58">
        <v>3.5</v>
      </c>
      <c r="D34" s="81">
        <v>2</v>
      </c>
      <c r="E34" s="58">
        <v>1.5</v>
      </c>
      <c r="F34" s="58">
        <v>2</v>
      </c>
      <c r="G34" s="59" t="s">
        <v>23</v>
      </c>
      <c r="H34" s="59" t="s">
        <v>11</v>
      </c>
      <c r="I34" s="59">
        <f>K34+P34</f>
        <v>81</v>
      </c>
      <c r="J34" s="59">
        <f t="shared" ref="J34:J35" si="13">IF(F34&lt;&gt;"",N34,"")</f>
        <v>30</v>
      </c>
      <c r="K34" s="59">
        <f t="shared" si="11"/>
        <v>46</v>
      </c>
      <c r="L34" s="59">
        <f t="shared" ref="L34:L35" si="14">M34+N34</f>
        <v>45</v>
      </c>
      <c r="M34" s="59">
        <v>15</v>
      </c>
      <c r="N34" s="59">
        <v>30</v>
      </c>
      <c r="O34" s="59">
        <v>1</v>
      </c>
      <c r="P34" s="60">
        <v>35</v>
      </c>
      <c r="Q34" s="18" t="s">
        <v>79</v>
      </c>
      <c r="R34" s="14" t="str">
        <f t="shared" si="3"/>
        <v/>
      </c>
      <c r="S34" s="14">
        <f t="shared" si="1"/>
        <v>3.5</v>
      </c>
    </row>
    <row r="35" spans="1:22" s="14" customFormat="1" ht="20" customHeight="1" thickBot="1" x14ac:dyDescent="0.55000000000000004">
      <c r="A35" s="72">
        <v>3</v>
      </c>
      <c r="B35" s="73" t="s">
        <v>88</v>
      </c>
      <c r="C35" s="74">
        <v>4.5</v>
      </c>
      <c r="D35" s="82">
        <v>2.5</v>
      </c>
      <c r="E35" s="74">
        <v>2</v>
      </c>
      <c r="F35" s="74">
        <v>3</v>
      </c>
      <c r="G35" s="59" t="s">
        <v>176</v>
      </c>
      <c r="H35" s="75" t="s">
        <v>11</v>
      </c>
      <c r="I35" s="75">
        <f>K35+P35</f>
        <v>106</v>
      </c>
      <c r="J35" s="75">
        <f t="shared" si="13"/>
        <v>30</v>
      </c>
      <c r="K35" s="75">
        <f t="shared" si="11"/>
        <v>61</v>
      </c>
      <c r="L35" s="75">
        <f t="shared" si="14"/>
        <v>60</v>
      </c>
      <c r="M35" s="75">
        <v>30</v>
      </c>
      <c r="N35" s="75">
        <v>30</v>
      </c>
      <c r="O35" s="75">
        <v>1</v>
      </c>
      <c r="P35" s="76">
        <v>45</v>
      </c>
      <c r="Q35" s="18" t="s">
        <v>79</v>
      </c>
      <c r="R35" s="14" t="str">
        <f t="shared" si="3"/>
        <v/>
      </c>
      <c r="S35" s="14">
        <f t="shared" si="1"/>
        <v>4.5</v>
      </c>
    </row>
    <row r="36" spans="1:22" s="14" customFormat="1" ht="20" customHeight="1" x14ac:dyDescent="0.5">
      <c r="A36" s="238" t="s">
        <v>21</v>
      </c>
      <c r="B36" s="239"/>
      <c r="C36" s="77">
        <f>SUM(C33:C35)</f>
        <v>9</v>
      </c>
      <c r="D36" s="77">
        <f t="shared" ref="D36:E36" si="15">SUM(D33:D35)</f>
        <v>5</v>
      </c>
      <c r="E36" s="77">
        <f t="shared" si="15"/>
        <v>4</v>
      </c>
      <c r="F36" s="77"/>
      <c r="G36" s="78" t="s">
        <v>20</v>
      </c>
      <c r="H36" s="78" t="s">
        <v>20</v>
      </c>
      <c r="I36" s="78">
        <f>SUM(I33:I35)</f>
        <v>218</v>
      </c>
      <c r="J36" s="77"/>
      <c r="K36" s="78">
        <f>SUM(K33:K35)</f>
        <v>123</v>
      </c>
      <c r="L36" s="78">
        <f t="shared" ref="L36:P36" si="16">SUM(L33:L35)</f>
        <v>120</v>
      </c>
      <c r="M36" s="78">
        <f t="shared" si="16"/>
        <v>60</v>
      </c>
      <c r="N36" s="78">
        <f t="shared" si="16"/>
        <v>60</v>
      </c>
      <c r="O36" s="78">
        <f t="shared" si="16"/>
        <v>3</v>
      </c>
      <c r="P36" s="79">
        <f t="shared" si="16"/>
        <v>95</v>
      </c>
      <c r="Q36" s="19"/>
      <c r="R36" s="14" t="str">
        <f t="shared" si="3"/>
        <v/>
      </c>
      <c r="S36" s="14" t="str">
        <f t="shared" si="1"/>
        <v/>
      </c>
    </row>
    <row r="37" spans="1:22" s="14" customFormat="1" ht="20" customHeight="1" x14ac:dyDescent="0.5">
      <c r="A37" s="236" t="s">
        <v>166</v>
      </c>
      <c r="B37" s="237"/>
      <c r="C37" s="65"/>
      <c r="D37" s="65"/>
      <c r="E37" s="65"/>
      <c r="F37" s="65">
        <f>SUM(F33:F35)</f>
        <v>5</v>
      </c>
      <c r="G37" s="66"/>
      <c r="H37" s="66"/>
      <c r="I37" s="66"/>
      <c r="J37" s="65">
        <f>SUM(J33:J35)</f>
        <v>60</v>
      </c>
      <c r="K37" s="66"/>
      <c r="L37" s="66"/>
      <c r="M37" s="66"/>
      <c r="N37" s="66"/>
      <c r="O37" s="66"/>
      <c r="P37" s="67"/>
      <c r="Q37" s="20"/>
      <c r="R37" s="14" t="str">
        <f t="shared" si="3"/>
        <v/>
      </c>
      <c r="S37" s="14" t="str">
        <f t="shared" si="1"/>
        <v/>
      </c>
    </row>
    <row r="38" spans="1:22" s="14" customFormat="1" ht="20" customHeight="1" thickBot="1" x14ac:dyDescent="0.55000000000000004">
      <c r="A38" s="216" t="s">
        <v>164</v>
      </c>
      <c r="B38" s="217"/>
      <c r="C38" s="68"/>
      <c r="D38" s="68"/>
      <c r="E38" s="68"/>
      <c r="F38" s="68">
        <f>SUM(R33:R35)</f>
        <v>0</v>
      </c>
      <c r="G38" s="69"/>
      <c r="H38" s="69"/>
      <c r="I38" s="69"/>
      <c r="J38" s="68"/>
      <c r="K38" s="69"/>
      <c r="L38" s="69"/>
      <c r="M38" s="69"/>
      <c r="N38" s="69"/>
      <c r="O38" s="69"/>
      <c r="P38" s="70"/>
      <c r="Q38" s="21"/>
      <c r="R38" s="14" t="str">
        <f t="shared" si="3"/>
        <v/>
      </c>
      <c r="S38" s="14" t="str">
        <f t="shared" si="1"/>
        <v/>
      </c>
    </row>
    <row r="39" spans="1:22" s="14" customFormat="1" ht="20" customHeight="1" x14ac:dyDescent="0.5">
      <c r="A39" s="54" t="s">
        <v>9</v>
      </c>
      <c r="B39" s="240" t="s">
        <v>129</v>
      </c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2"/>
      <c r="P39" s="55"/>
      <c r="Q39" s="17"/>
      <c r="R39" s="14" t="str">
        <f t="shared" si="3"/>
        <v/>
      </c>
      <c r="S39" s="14" t="str">
        <f t="shared" si="1"/>
        <v/>
      </c>
    </row>
    <row r="40" spans="1:22" s="14" customFormat="1" ht="20" customHeight="1" x14ac:dyDescent="0.5">
      <c r="A40" s="56" t="s">
        <v>5</v>
      </c>
      <c r="B40" s="83" t="s">
        <v>121</v>
      </c>
      <c r="C40" s="58">
        <v>0.5</v>
      </c>
      <c r="D40" s="84">
        <v>0.5</v>
      </c>
      <c r="E40" s="58"/>
      <c r="F40" s="58"/>
      <c r="G40" s="59" t="s">
        <v>24</v>
      </c>
      <c r="H40" s="59" t="s">
        <v>11</v>
      </c>
      <c r="I40" s="59">
        <f>K40+P40</f>
        <v>4</v>
      </c>
      <c r="J40" s="59" t="str">
        <f>IF(F40&lt;&gt;"",N40,"")</f>
        <v/>
      </c>
      <c r="K40" s="59">
        <f t="shared" ref="K40:K41" si="17">L40+O40</f>
        <v>4</v>
      </c>
      <c r="L40" s="59">
        <f t="shared" ref="L40:L41" si="18">M40+N40</f>
        <v>4</v>
      </c>
      <c r="M40" s="85">
        <v>4</v>
      </c>
      <c r="N40" s="59"/>
      <c r="O40" s="59">
        <v>0</v>
      </c>
      <c r="P40" s="60"/>
      <c r="Q40" s="24"/>
      <c r="R40" s="14" t="str">
        <f t="shared" si="3"/>
        <v/>
      </c>
      <c r="S40" s="14" t="str">
        <f t="shared" si="1"/>
        <v/>
      </c>
    </row>
    <row r="41" spans="1:22" s="14" customFormat="1" ht="20" customHeight="1" thickBot="1" x14ac:dyDescent="0.55000000000000004">
      <c r="A41" s="72" t="s">
        <v>35</v>
      </c>
      <c r="B41" s="86" t="s">
        <v>13</v>
      </c>
      <c r="C41" s="74">
        <v>0.5</v>
      </c>
      <c r="D41" s="87">
        <v>0.5</v>
      </c>
      <c r="E41" s="74"/>
      <c r="F41" s="74"/>
      <c r="G41" s="75" t="s">
        <v>24</v>
      </c>
      <c r="H41" s="75" t="s">
        <v>11</v>
      </c>
      <c r="I41" s="75">
        <f>K41+P41</f>
        <v>4</v>
      </c>
      <c r="J41" s="75" t="str">
        <f>IF(F41&lt;&gt;"",N41,"")</f>
        <v/>
      </c>
      <c r="K41" s="75">
        <f t="shared" si="17"/>
        <v>4</v>
      </c>
      <c r="L41" s="75">
        <f t="shared" si="18"/>
        <v>4</v>
      </c>
      <c r="M41" s="88">
        <v>4</v>
      </c>
      <c r="N41" s="75"/>
      <c r="O41" s="75">
        <v>0</v>
      </c>
      <c r="P41" s="76"/>
      <c r="Q41" s="24"/>
      <c r="R41" s="14" t="str">
        <f t="shared" si="3"/>
        <v/>
      </c>
      <c r="S41" s="14" t="str">
        <f t="shared" si="1"/>
        <v/>
      </c>
    </row>
    <row r="42" spans="1:22" s="14" customFormat="1" ht="20" customHeight="1" x14ac:dyDescent="0.5">
      <c r="A42" s="309" t="s">
        <v>21</v>
      </c>
      <c r="B42" s="310"/>
      <c r="C42" s="89">
        <f>SUM(C40:C41)</f>
        <v>1</v>
      </c>
      <c r="D42" s="89">
        <f t="shared" ref="D42:E42" si="19">SUM(D40:D41)</f>
        <v>1</v>
      </c>
      <c r="E42" s="89">
        <f t="shared" si="19"/>
        <v>0</v>
      </c>
      <c r="F42" s="89"/>
      <c r="G42" s="89"/>
      <c r="H42" s="90" t="s">
        <v>20</v>
      </c>
      <c r="I42" s="90">
        <f t="shared" ref="I42:P42" si="20">SUM(I40:I41)</f>
        <v>8</v>
      </c>
      <c r="J42" s="90">
        <f t="shared" si="20"/>
        <v>0</v>
      </c>
      <c r="K42" s="90">
        <f t="shared" si="20"/>
        <v>8</v>
      </c>
      <c r="L42" s="90">
        <f t="shared" si="20"/>
        <v>8</v>
      </c>
      <c r="M42" s="90">
        <f t="shared" si="20"/>
        <v>8</v>
      </c>
      <c r="N42" s="90">
        <f t="shared" si="20"/>
        <v>0</v>
      </c>
      <c r="O42" s="90">
        <f t="shared" si="20"/>
        <v>0</v>
      </c>
      <c r="P42" s="91">
        <f t="shared" si="20"/>
        <v>0</v>
      </c>
      <c r="Q42" s="25"/>
      <c r="R42" s="14" t="str">
        <f t="shared" si="3"/>
        <v/>
      </c>
      <c r="S42" s="14" t="str">
        <f t="shared" si="1"/>
        <v/>
      </c>
    </row>
    <row r="43" spans="1:22" s="14" customFormat="1" ht="20" customHeight="1" thickBot="1" x14ac:dyDescent="0.55000000000000004">
      <c r="A43" s="92" t="s">
        <v>32</v>
      </c>
      <c r="B43" s="93"/>
      <c r="C43" s="94">
        <f>C21+C29+C36+C42</f>
        <v>30</v>
      </c>
      <c r="D43" s="94">
        <f t="shared" ref="D43:E43" si="21">D21+D29+D36+D42</f>
        <v>16.5</v>
      </c>
      <c r="E43" s="94">
        <f t="shared" si="21"/>
        <v>13.5</v>
      </c>
      <c r="F43" s="94"/>
      <c r="G43" s="95"/>
      <c r="H43" s="95" t="s">
        <v>20</v>
      </c>
      <c r="I43" s="95">
        <f>I21+I29+I36+I42</f>
        <v>779</v>
      </c>
      <c r="J43" s="95"/>
      <c r="K43" s="95">
        <f>K21+K29+K36+K42</f>
        <v>424</v>
      </c>
      <c r="L43" s="95">
        <f t="shared" ref="L43:P43" si="22">L21+L29+L36+L42</f>
        <v>413</v>
      </c>
      <c r="M43" s="95">
        <f t="shared" si="22"/>
        <v>158</v>
      </c>
      <c r="N43" s="95">
        <f t="shared" si="22"/>
        <v>255</v>
      </c>
      <c r="O43" s="95">
        <f t="shared" si="22"/>
        <v>11</v>
      </c>
      <c r="P43" s="96">
        <f t="shared" si="22"/>
        <v>355</v>
      </c>
      <c r="Q43" s="26"/>
      <c r="R43" s="14" t="str">
        <f t="shared" si="3"/>
        <v/>
      </c>
      <c r="S43" s="14" t="str">
        <f t="shared" si="1"/>
        <v/>
      </c>
    </row>
    <row r="44" spans="1:22" s="14" customFormat="1" ht="20" customHeight="1" thickBot="1" x14ac:dyDescent="0.55000000000000004">
      <c r="A44" s="221" t="s">
        <v>174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3"/>
      <c r="Q44" s="16"/>
      <c r="R44" s="14" t="str">
        <f t="shared" si="3"/>
        <v/>
      </c>
      <c r="S44" s="14" t="str">
        <f t="shared" si="1"/>
        <v/>
      </c>
    </row>
    <row r="45" spans="1:22" s="14" customFormat="1" ht="20" customHeight="1" x14ac:dyDescent="0.5">
      <c r="A45" s="54" t="s">
        <v>6</v>
      </c>
      <c r="B45" s="240" t="s">
        <v>130</v>
      </c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2"/>
      <c r="P45" s="55"/>
      <c r="Q45" s="17"/>
      <c r="R45" s="14" t="str">
        <f t="shared" si="3"/>
        <v/>
      </c>
      <c r="S45" s="14" t="str">
        <f t="shared" si="1"/>
        <v/>
      </c>
    </row>
    <row r="46" spans="1:22" s="14" customFormat="1" ht="20" customHeight="1" x14ac:dyDescent="0.5">
      <c r="A46" s="56" t="s">
        <v>5</v>
      </c>
      <c r="B46" s="57" t="s">
        <v>2</v>
      </c>
      <c r="C46" s="58">
        <f>D46+E46</f>
        <v>2</v>
      </c>
      <c r="D46" s="58">
        <v>1</v>
      </c>
      <c r="E46" s="58">
        <v>1</v>
      </c>
      <c r="F46" s="58"/>
      <c r="G46" s="59" t="s">
        <v>176</v>
      </c>
      <c r="H46" s="59" t="s">
        <v>14</v>
      </c>
      <c r="I46" s="59">
        <f>K46+P46</f>
        <v>60</v>
      </c>
      <c r="J46" s="59" t="str">
        <f>IF(F46&lt;&gt;"",N46,"")</f>
        <v/>
      </c>
      <c r="K46" s="59">
        <f t="shared" ref="K46:K47" si="23">L46+O46</f>
        <v>30</v>
      </c>
      <c r="L46" s="59">
        <f t="shared" ref="L46:L47" si="24">M46+N46</f>
        <v>30</v>
      </c>
      <c r="M46" s="59"/>
      <c r="N46" s="59">
        <v>30</v>
      </c>
      <c r="O46" s="59">
        <v>0</v>
      </c>
      <c r="P46" s="60">
        <v>30</v>
      </c>
      <c r="Q46" s="18"/>
      <c r="R46" s="14">
        <f t="shared" si="3"/>
        <v>2</v>
      </c>
      <c r="S46" s="14" t="str">
        <f t="shared" si="1"/>
        <v/>
      </c>
    </row>
    <row r="47" spans="1:22" s="14" customFormat="1" ht="20" customHeight="1" x14ac:dyDescent="0.5">
      <c r="A47" s="56" t="s">
        <v>35</v>
      </c>
      <c r="B47" s="57" t="s">
        <v>22</v>
      </c>
      <c r="C47" s="58">
        <f t="shared" ref="C47" si="25">D47+E47</f>
        <v>2</v>
      </c>
      <c r="D47" s="58">
        <v>1</v>
      </c>
      <c r="E47" s="58">
        <v>1</v>
      </c>
      <c r="F47" s="58"/>
      <c r="G47" s="59" t="s">
        <v>176</v>
      </c>
      <c r="H47" s="59" t="s">
        <v>14</v>
      </c>
      <c r="I47" s="59">
        <f>K47+P47</f>
        <v>60</v>
      </c>
      <c r="J47" s="59" t="str">
        <f t="shared" ref="J47:J48" si="26">IF(F47&lt;&gt;"",N47,"")</f>
        <v/>
      </c>
      <c r="K47" s="59">
        <f t="shared" si="23"/>
        <v>30</v>
      </c>
      <c r="L47" s="59">
        <f t="shared" si="24"/>
        <v>30</v>
      </c>
      <c r="M47" s="59">
        <v>30</v>
      </c>
      <c r="N47" s="59"/>
      <c r="O47" s="59">
        <v>0</v>
      </c>
      <c r="P47" s="60">
        <v>30</v>
      </c>
      <c r="Q47" s="18"/>
      <c r="R47" s="14">
        <f t="shared" si="3"/>
        <v>2</v>
      </c>
      <c r="S47" s="14" t="str">
        <f t="shared" si="1"/>
        <v/>
      </c>
    </row>
    <row r="48" spans="1:22" s="27" customFormat="1" ht="20" customHeight="1" x14ac:dyDescent="0.5">
      <c r="A48" s="72" t="s">
        <v>36</v>
      </c>
      <c r="B48" s="71" t="s">
        <v>4</v>
      </c>
      <c r="C48" s="58">
        <v>2</v>
      </c>
      <c r="D48" s="58">
        <v>1</v>
      </c>
      <c r="E48" s="58">
        <v>1</v>
      </c>
      <c r="F48" s="58">
        <v>1</v>
      </c>
      <c r="G48" s="59" t="s">
        <v>176</v>
      </c>
      <c r="H48" s="59" t="s">
        <v>11</v>
      </c>
      <c r="I48" s="59">
        <f>K48+P48</f>
        <v>60</v>
      </c>
      <c r="J48" s="59">
        <f t="shared" si="26"/>
        <v>15</v>
      </c>
      <c r="K48" s="59">
        <f t="shared" ref="K48" si="27">L48+O48</f>
        <v>30</v>
      </c>
      <c r="L48" s="59">
        <f t="shared" ref="L48" si="28">M48+N48</f>
        <v>30</v>
      </c>
      <c r="M48" s="59">
        <v>15</v>
      </c>
      <c r="N48" s="59">
        <v>15</v>
      </c>
      <c r="O48" s="59">
        <v>0</v>
      </c>
      <c r="P48" s="60">
        <v>30</v>
      </c>
      <c r="Q48" s="18"/>
      <c r="R48" s="14" t="str">
        <f t="shared" si="3"/>
        <v/>
      </c>
      <c r="S48" s="14" t="str">
        <f t="shared" si="1"/>
        <v/>
      </c>
      <c r="T48" s="14"/>
      <c r="U48" s="14"/>
      <c r="V48" s="14"/>
    </row>
    <row r="49" spans="1:22" s="27" customFormat="1" ht="20" customHeight="1" thickBot="1" x14ac:dyDescent="0.55000000000000004">
      <c r="A49" s="51" t="s">
        <v>37</v>
      </c>
      <c r="B49" s="73" t="s">
        <v>3</v>
      </c>
      <c r="C49" s="74">
        <v>1</v>
      </c>
      <c r="D49" s="74">
        <v>1</v>
      </c>
      <c r="E49" s="74"/>
      <c r="F49" s="74">
        <v>1</v>
      </c>
      <c r="G49" s="59" t="s">
        <v>176</v>
      </c>
      <c r="H49" s="75" t="s">
        <v>11</v>
      </c>
      <c r="I49" s="75">
        <v>60</v>
      </c>
      <c r="J49" s="75"/>
      <c r="K49" s="75">
        <v>30</v>
      </c>
      <c r="L49" s="75">
        <v>30</v>
      </c>
      <c r="M49" s="75"/>
      <c r="N49" s="75">
        <v>30</v>
      </c>
      <c r="O49" s="75"/>
      <c r="P49" s="76">
        <v>30</v>
      </c>
      <c r="Q49" s="18"/>
      <c r="R49" s="14" t="str">
        <f t="shared" si="3"/>
        <v/>
      </c>
      <c r="S49" s="14"/>
      <c r="T49" s="14"/>
      <c r="U49" s="14"/>
      <c r="V49" s="14"/>
    </row>
    <row r="50" spans="1:22" s="14" customFormat="1" ht="20" customHeight="1" x14ac:dyDescent="0.5">
      <c r="A50" s="238" t="s">
        <v>21</v>
      </c>
      <c r="B50" s="239"/>
      <c r="C50" s="77">
        <f>SUM(C46:C49)</f>
        <v>7</v>
      </c>
      <c r="D50" s="77">
        <f>SUM(D46:D49)</f>
        <v>4</v>
      </c>
      <c r="E50" s="77">
        <f t="shared" ref="E50" si="29">SUM(E46:E48)</f>
        <v>3</v>
      </c>
      <c r="F50" s="77"/>
      <c r="G50" s="78" t="s">
        <v>20</v>
      </c>
      <c r="H50" s="78" t="s">
        <v>20</v>
      </c>
      <c r="I50" s="78">
        <f>SUM(I46:I49)</f>
        <v>240</v>
      </c>
      <c r="J50" s="77"/>
      <c r="K50" s="78">
        <f t="shared" ref="K50:O50" si="30">SUM(K46:K49)</f>
        <v>120</v>
      </c>
      <c r="L50" s="78">
        <f t="shared" si="30"/>
        <v>120</v>
      </c>
      <c r="M50" s="78">
        <f t="shared" si="30"/>
        <v>45</v>
      </c>
      <c r="N50" s="78">
        <f t="shared" si="30"/>
        <v>75</v>
      </c>
      <c r="O50" s="78">
        <f t="shared" si="30"/>
        <v>0</v>
      </c>
      <c r="P50" s="79">
        <f>SUM(P46:P49)</f>
        <v>120</v>
      </c>
      <c r="Q50" s="19"/>
      <c r="R50" s="14" t="str">
        <f t="shared" si="3"/>
        <v/>
      </c>
      <c r="S50" s="14" t="str">
        <f t="shared" si="1"/>
        <v/>
      </c>
    </row>
    <row r="51" spans="1:22" s="14" customFormat="1" ht="20" customHeight="1" x14ac:dyDescent="0.5">
      <c r="A51" s="236" t="s">
        <v>166</v>
      </c>
      <c r="B51" s="237"/>
      <c r="C51" s="65"/>
      <c r="D51" s="65"/>
      <c r="E51" s="65"/>
      <c r="F51" s="65">
        <f>SUM(F46:F49)</f>
        <v>2</v>
      </c>
      <c r="G51" s="66"/>
      <c r="H51" s="66"/>
      <c r="I51" s="66"/>
      <c r="J51" s="65">
        <f>SUM(J46:J48)</f>
        <v>15</v>
      </c>
      <c r="K51" s="66"/>
      <c r="L51" s="66"/>
      <c r="M51" s="66"/>
      <c r="N51" s="66"/>
      <c r="O51" s="66"/>
      <c r="P51" s="67"/>
      <c r="Q51" s="20"/>
      <c r="R51" s="14" t="str">
        <f t="shared" si="3"/>
        <v/>
      </c>
      <c r="S51" s="14" t="str">
        <f t="shared" si="1"/>
        <v/>
      </c>
    </row>
    <row r="52" spans="1:22" s="14" customFormat="1" ht="20" customHeight="1" thickBot="1" x14ac:dyDescent="0.55000000000000004">
      <c r="A52" s="216" t="s">
        <v>164</v>
      </c>
      <c r="B52" s="217"/>
      <c r="C52" s="68"/>
      <c r="D52" s="68"/>
      <c r="E52" s="68"/>
      <c r="F52" s="68">
        <f>SUM(R46:R48)</f>
        <v>4</v>
      </c>
      <c r="G52" s="69"/>
      <c r="H52" s="69"/>
      <c r="I52" s="69"/>
      <c r="J52" s="68"/>
      <c r="K52" s="69"/>
      <c r="L52" s="69"/>
      <c r="M52" s="69"/>
      <c r="N52" s="69"/>
      <c r="O52" s="69"/>
      <c r="P52" s="70"/>
      <c r="Q52" s="21"/>
      <c r="R52" s="14" t="str">
        <f t="shared" si="3"/>
        <v/>
      </c>
      <c r="S52" s="14" t="str">
        <f t="shared" ref="S52:S77" si="31">IF(Q52="Inż.",C52,"")</f>
        <v/>
      </c>
    </row>
    <row r="53" spans="1:22" s="14" customFormat="1" ht="20" customHeight="1" x14ac:dyDescent="0.5">
      <c r="A53" s="54" t="s">
        <v>7</v>
      </c>
      <c r="B53" s="240" t="s">
        <v>127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2"/>
      <c r="P53" s="55"/>
      <c r="Q53" s="17"/>
      <c r="R53" s="14" t="str">
        <f t="shared" si="3"/>
        <v/>
      </c>
      <c r="S53" s="14" t="str">
        <f t="shared" si="31"/>
        <v/>
      </c>
    </row>
    <row r="54" spans="1:22" s="14" customFormat="1" ht="20" customHeight="1" x14ac:dyDescent="0.5">
      <c r="A54" s="56" t="s">
        <v>5</v>
      </c>
      <c r="B54" s="71" t="s">
        <v>41</v>
      </c>
      <c r="C54" s="58">
        <v>3</v>
      </c>
      <c r="D54" s="58">
        <v>1.5</v>
      </c>
      <c r="E54" s="58">
        <v>1.5</v>
      </c>
      <c r="F54" s="58">
        <v>2</v>
      </c>
      <c r="G54" s="59" t="s">
        <v>176</v>
      </c>
      <c r="H54" s="59" t="s">
        <v>11</v>
      </c>
      <c r="I54" s="59">
        <f>K54+P54</f>
        <v>65</v>
      </c>
      <c r="J54" s="59">
        <f>IF(F54&lt;&gt;"",N54,"")</f>
        <v>15</v>
      </c>
      <c r="K54" s="59">
        <f t="shared" ref="K54:K55" si="32">L54+O54</f>
        <v>35</v>
      </c>
      <c r="L54" s="59">
        <f t="shared" ref="L54:L55" si="33">M54+N54</f>
        <v>30</v>
      </c>
      <c r="M54" s="59">
        <v>15</v>
      </c>
      <c r="N54" s="59">
        <v>15</v>
      </c>
      <c r="O54" s="59">
        <v>5</v>
      </c>
      <c r="P54" s="60">
        <v>30</v>
      </c>
      <c r="Q54" s="22"/>
      <c r="R54" s="14" t="str">
        <f t="shared" si="3"/>
        <v/>
      </c>
      <c r="S54" s="14" t="str">
        <f t="shared" si="31"/>
        <v/>
      </c>
    </row>
    <row r="55" spans="1:22" s="14" customFormat="1" ht="20" customHeight="1" thickBot="1" x14ac:dyDescent="0.55000000000000004">
      <c r="A55" s="72" t="s">
        <v>35</v>
      </c>
      <c r="B55" s="97" t="s">
        <v>42</v>
      </c>
      <c r="C55" s="74">
        <v>3</v>
      </c>
      <c r="D55" s="74">
        <v>1.5</v>
      </c>
      <c r="E55" s="74">
        <v>1.5</v>
      </c>
      <c r="F55" s="74">
        <v>2</v>
      </c>
      <c r="G55" s="75" t="s">
        <v>23</v>
      </c>
      <c r="H55" s="75" t="s">
        <v>11</v>
      </c>
      <c r="I55" s="75">
        <f>K55+P55</f>
        <v>76</v>
      </c>
      <c r="J55" s="75">
        <f>IF(F55&lt;&gt;"",N55,"")</f>
        <v>30</v>
      </c>
      <c r="K55" s="75">
        <f t="shared" si="32"/>
        <v>46</v>
      </c>
      <c r="L55" s="75">
        <f t="shared" si="33"/>
        <v>45</v>
      </c>
      <c r="M55" s="75">
        <v>15</v>
      </c>
      <c r="N55" s="75">
        <v>30</v>
      </c>
      <c r="O55" s="75">
        <v>1</v>
      </c>
      <c r="P55" s="76">
        <v>30</v>
      </c>
      <c r="Q55" s="22"/>
      <c r="R55" s="14" t="str">
        <f t="shared" si="3"/>
        <v/>
      </c>
      <c r="S55" s="14" t="str">
        <f t="shared" si="31"/>
        <v/>
      </c>
    </row>
    <row r="56" spans="1:22" s="14" customFormat="1" ht="20" customHeight="1" x14ac:dyDescent="0.5">
      <c r="A56" s="238" t="s">
        <v>21</v>
      </c>
      <c r="B56" s="239"/>
      <c r="C56" s="77">
        <f>SUM(C54:C55)</f>
        <v>6</v>
      </c>
      <c r="D56" s="77">
        <f t="shared" ref="D56:E56" si="34">SUM(D54:D55)</f>
        <v>3</v>
      </c>
      <c r="E56" s="77">
        <f t="shared" si="34"/>
        <v>3</v>
      </c>
      <c r="F56" s="77"/>
      <c r="G56" s="78" t="s">
        <v>20</v>
      </c>
      <c r="H56" s="78" t="s">
        <v>20</v>
      </c>
      <c r="I56" s="78">
        <f>SUM(I54:I55)</f>
        <v>141</v>
      </c>
      <c r="J56" s="77"/>
      <c r="K56" s="78">
        <f t="shared" ref="K56:P56" si="35">SUM(K54:K55)</f>
        <v>81</v>
      </c>
      <c r="L56" s="78">
        <f t="shared" si="35"/>
        <v>75</v>
      </c>
      <c r="M56" s="78">
        <f t="shared" si="35"/>
        <v>30</v>
      </c>
      <c r="N56" s="78">
        <f t="shared" si="35"/>
        <v>45</v>
      </c>
      <c r="O56" s="78">
        <f t="shared" si="35"/>
        <v>6</v>
      </c>
      <c r="P56" s="79">
        <f t="shared" si="35"/>
        <v>60</v>
      </c>
      <c r="Q56" s="19"/>
      <c r="R56" s="14" t="str">
        <f t="shared" si="3"/>
        <v/>
      </c>
      <c r="S56" s="14" t="str">
        <f t="shared" si="31"/>
        <v/>
      </c>
    </row>
    <row r="57" spans="1:22" s="14" customFormat="1" ht="20" customHeight="1" x14ac:dyDescent="0.5">
      <c r="A57" s="236" t="s">
        <v>166</v>
      </c>
      <c r="B57" s="237"/>
      <c r="C57" s="65"/>
      <c r="D57" s="65"/>
      <c r="E57" s="65"/>
      <c r="F57" s="65">
        <f>SUM(F54:F55)</f>
        <v>4</v>
      </c>
      <c r="G57" s="66"/>
      <c r="H57" s="66"/>
      <c r="I57" s="66"/>
      <c r="J57" s="65">
        <f>SUM(J54:J55)</f>
        <v>45</v>
      </c>
      <c r="K57" s="66"/>
      <c r="L57" s="66"/>
      <c r="M57" s="66"/>
      <c r="N57" s="66"/>
      <c r="O57" s="66"/>
      <c r="P57" s="67"/>
      <c r="Q57" s="20"/>
      <c r="R57" s="14" t="str">
        <f t="shared" si="3"/>
        <v/>
      </c>
      <c r="S57" s="14" t="str">
        <f t="shared" si="31"/>
        <v/>
      </c>
    </row>
    <row r="58" spans="1:22" s="14" customFormat="1" ht="20" customHeight="1" thickBot="1" x14ac:dyDescent="0.55000000000000004">
      <c r="A58" s="216" t="s">
        <v>164</v>
      </c>
      <c r="B58" s="217"/>
      <c r="C58" s="68"/>
      <c r="D58" s="68"/>
      <c r="E58" s="68"/>
      <c r="F58" s="68">
        <f>SUM(R54:R55)</f>
        <v>0</v>
      </c>
      <c r="G58" s="69"/>
      <c r="H58" s="69"/>
      <c r="I58" s="69"/>
      <c r="J58" s="68"/>
      <c r="K58" s="69"/>
      <c r="L58" s="69"/>
      <c r="M58" s="69"/>
      <c r="N58" s="69"/>
      <c r="O58" s="69"/>
      <c r="P58" s="70"/>
      <c r="Q58" s="21"/>
      <c r="R58" s="14" t="str">
        <f t="shared" si="3"/>
        <v/>
      </c>
      <c r="S58" s="14" t="str">
        <f t="shared" si="31"/>
        <v/>
      </c>
    </row>
    <row r="59" spans="1:22" s="14" customFormat="1" ht="20" customHeight="1" x14ac:dyDescent="0.5">
      <c r="A59" s="54" t="s">
        <v>8</v>
      </c>
      <c r="B59" s="240" t="s">
        <v>128</v>
      </c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2"/>
      <c r="P59" s="55"/>
      <c r="Q59" s="17"/>
      <c r="R59" s="14" t="str">
        <f t="shared" si="3"/>
        <v/>
      </c>
      <c r="S59" s="14" t="str">
        <f t="shared" si="31"/>
        <v/>
      </c>
    </row>
    <row r="60" spans="1:22" s="14" customFormat="1" ht="20" customHeight="1" x14ac:dyDescent="0.5">
      <c r="A60" s="56" t="s">
        <v>5</v>
      </c>
      <c r="B60" s="80" t="s">
        <v>90</v>
      </c>
      <c r="C60" s="58">
        <v>3</v>
      </c>
      <c r="D60" s="58">
        <v>1.5</v>
      </c>
      <c r="E60" s="58">
        <v>1.5</v>
      </c>
      <c r="F60" s="85">
        <v>2</v>
      </c>
      <c r="G60" s="59" t="s">
        <v>23</v>
      </c>
      <c r="H60" s="59" t="s">
        <v>11</v>
      </c>
      <c r="I60" s="59">
        <f>K60+P60</f>
        <v>81</v>
      </c>
      <c r="J60" s="59">
        <f>IF(F60&lt;&gt;"",N60,"")</f>
        <v>30</v>
      </c>
      <c r="K60" s="59">
        <f t="shared" ref="K60:K64" si="36">L60+O60</f>
        <v>46</v>
      </c>
      <c r="L60" s="59">
        <f t="shared" ref="L60" si="37">M60+N60</f>
        <v>45</v>
      </c>
      <c r="M60" s="59">
        <v>15</v>
      </c>
      <c r="N60" s="59">
        <v>30</v>
      </c>
      <c r="O60" s="59">
        <v>1</v>
      </c>
      <c r="P60" s="60">
        <v>35</v>
      </c>
      <c r="Q60" s="23"/>
      <c r="R60" s="14" t="str">
        <f t="shared" si="3"/>
        <v/>
      </c>
      <c r="S60" s="14" t="str">
        <f t="shared" si="31"/>
        <v/>
      </c>
    </row>
    <row r="61" spans="1:22" s="14" customFormat="1" ht="20" customHeight="1" x14ac:dyDescent="0.5">
      <c r="A61" s="56" t="s">
        <v>35</v>
      </c>
      <c r="B61" s="80" t="s">
        <v>91</v>
      </c>
      <c r="C61" s="58">
        <v>3</v>
      </c>
      <c r="D61" s="58">
        <v>1.5</v>
      </c>
      <c r="E61" s="58">
        <v>1.5</v>
      </c>
      <c r="F61" s="85">
        <v>2</v>
      </c>
      <c r="G61" s="59" t="s">
        <v>176</v>
      </c>
      <c r="H61" s="59" t="s">
        <v>11</v>
      </c>
      <c r="I61" s="59">
        <f>K61+P61</f>
        <v>81</v>
      </c>
      <c r="J61" s="59">
        <f t="shared" ref="J61:J64" si="38">IF(F61&lt;&gt;"",N61,"")</f>
        <v>30</v>
      </c>
      <c r="K61" s="59">
        <f t="shared" si="36"/>
        <v>46</v>
      </c>
      <c r="L61" s="59">
        <f t="shared" ref="L61:L64" si="39">M61+N61</f>
        <v>45</v>
      </c>
      <c r="M61" s="59">
        <v>15</v>
      </c>
      <c r="N61" s="59">
        <v>30</v>
      </c>
      <c r="O61" s="59">
        <v>1</v>
      </c>
      <c r="P61" s="60">
        <v>35</v>
      </c>
      <c r="Q61" s="23"/>
      <c r="R61" s="14" t="str">
        <f t="shared" si="3"/>
        <v/>
      </c>
      <c r="S61" s="14" t="str">
        <f t="shared" si="31"/>
        <v/>
      </c>
    </row>
    <row r="62" spans="1:22" s="14" customFormat="1" ht="20" customHeight="1" x14ac:dyDescent="0.5">
      <c r="A62" s="56" t="s">
        <v>36</v>
      </c>
      <c r="B62" s="80" t="s">
        <v>92</v>
      </c>
      <c r="C62" s="58">
        <f t="shared" ref="C62:C64" si="40">D62+E62</f>
        <v>2.5</v>
      </c>
      <c r="D62" s="58">
        <v>1.5</v>
      </c>
      <c r="E62" s="58">
        <v>1</v>
      </c>
      <c r="F62" s="85">
        <v>1</v>
      </c>
      <c r="G62" s="59" t="s">
        <v>176</v>
      </c>
      <c r="H62" s="59" t="s">
        <v>11</v>
      </c>
      <c r="I62" s="59">
        <f>K62+P62</f>
        <v>55</v>
      </c>
      <c r="J62" s="59">
        <f t="shared" si="38"/>
        <v>15</v>
      </c>
      <c r="K62" s="59">
        <f t="shared" si="36"/>
        <v>35</v>
      </c>
      <c r="L62" s="59">
        <f t="shared" si="39"/>
        <v>30</v>
      </c>
      <c r="M62" s="59">
        <v>15</v>
      </c>
      <c r="N62" s="59">
        <v>15</v>
      </c>
      <c r="O62" s="59">
        <v>5</v>
      </c>
      <c r="P62" s="60">
        <v>20</v>
      </c>
      <c r="Q62" s="23"/>
      <c r="R62" s="14" t="str">
        <f t="shared" si="3"/>
        <v/>
      </c>
      <c r="S62" s="14" t="str">
        <f t="shared" si="31"/>
        <v/>
      </c>
    </row>
    <row r="63" spans="1:22" s="14" customFormat="1" ht="20" customHeight="1" x14ac:dyDescent="0.5">
      <c r="A63" s="56" t="s">
        <v>37</v>
      </c>
      <c r="B63" s="80" t="s">
        <v>93</v>
      </c>
      <c r="C63" s="58">
        <f t="shared" si="40"/>
        <v>4</v>
      </c>
      <c r="D63" s="58">
        <v>2</v>
      </c>
      <c r="E63" s="58">
        <v>2</v>
      </c>
      <c r="F63" s="85">
        <v>3</v>
      </c>
      <c r="G63" s="59" t="s">
        <v>23</v>
      </c>
      <c r="H63" s="59" t="s">
        <v>11</v>
      </c>
      <c r="I63" s="59">
        <f>K63+P63</f>
        <v>91</v>
      </c>
      <c r="J63" s="59">
        <f t="shared" si="38"/>
        <v>30</v>
      </c>
      <c r="K63" s="59">
        <f t="shared" si="36"/>
        <v>46</v>
      </c>
      <c r="L63" s="59">
        <f t="shared" si="39"/>
        <v>45</v>
      </c>
      <c r="M63" s="59">
        <v>15</v>
      </c>
      <c r="N63" s="59">
        <v>30</v>
      </c>
      <c r="O63" s="59">
        <v>1</v>
      </c>
      <c r="P63" s="60">
        <v>45</v>
      </c>
      <c r="Q63" s="23"/>
      <c r="R63" s="14" t="str">
        <f t="shared" si="3"/>
        <v/>
      </c>
      <c r="S63" s="14" t="str">
        <f t="shared" si="31"/>
        <v/>
      </c>
    </row>
    <row r="64" spans="1:22" s="14" customFormat="1" ht="20" customHeight="1" thickBot="1" x14ac:dyDescent="0.55000000000000004">
      <c r="A64" s="72" t="s">
        <v>38</v>
      </c>
      <c r="B64" s="98" t="s">
        <v>94</v>
      </c>
      <c r="C64" s="74">
        <f t="shared" si="40"/>
        <v>4</v>
      </c>
      <c r="D64" s="74">
        <v>2</v>
      </c>
      <c r="E64" s="74">
        <v>2</v>
      </c>
      <c r="F64" s="88">
        <v>3</v>
      </c>
      <c r="G64" s="59" t="s">
        <v>176</v>
      </c>
      <c r="H64" s="75" t="s">
        <v>11</v>
      </c>
      <c r="I64" s="75">
        <f>K64+P64</f>
        <v>95</v>
      </c>
      <c r="J64" s="75">
        <f t="shared" si="38"/>
        <v>30</v>
      </c>
      <c r="K64" s="75">
        <f t="shared" si="36"/>
        <v>50</v>
      </c>
      <c r="L64" s="75">
        <f t="shared" si="39"/>
        <v>45</v>
      </c>
      <c r="M64" s="75">
        <v>15</v>
      </c>
      <c r="N64" s="75">
        <v>30</v>
      </c>
      <c r="O64" s="75">
        <v>5</v>
      </c>
      <c r="P64" s="76">
        <v>45</v>
      </c>
      <c r="Q64" s="28" t="s">
        <v>79</v>
      </c>
      <c r="R64" s="14" t="str">
        <f t="shared" si="3"/>
        <v/>
      </c>
      <c r="S64" s="14">
        <f t="shared" si="31"/>
        <v>4</v>
      </c>
    </row>
    <row r="65" spans="1:19" s="14" customFormat="1" ht="20" customHeight="1" x14ac:dyDescent="0.5">
      <c r="A65" s="238" t="s">
        <v>21</v>
      </c>
      <c r="B65" s="239"/>
      <c r="C65" s="77">
        <f>SUM(C60:C64)</f>
        <v>16.5</v>
      </c>
      <c r="D65" s="77">
        <f t="shared" ref="D65:E65" si="41">SUM(D60:D64)</f>
        <v>8.5</v>
      </c>
      <c r="E65" s="77">
        <f t="shared" si="41"/>
        <v>8</v>
      </c>
      <c r="F65" s="99"/>
      <c r="G65" s="78" t="s">
        <v>20</v>
      </c>
      <c r="H65" s="78" t="s">
        <v>20</v>
      </c>
      <c r="I65" s="78">
        <f>SUM(I60:I64)</f>
        <v>403</v>
      </c>
      <c r="J65" s="77"/>
      <c r="K65" s="78">
        <f>SUM(K60:K64)</f>
        <v>223</v>
      </c>
      <c r="L65" s="78">
        <f t="shared" ref="L65:P65" si="42">SUM(L60:L64)</f>
        <v>210</v>
      </c>
      <c r="M65" s="78">
        <f t="shared" si="42"/>
        <v>75</v>
      </c>
      <c r="N65" s="78">
        <f t="shared" si="42"/>
        <v>135</v>
      </c>
      <c r="O65" s="78">
        <f t="shared" si="42"/>
        <v>13</v>
      </c>
      <c r="P65" s="79">
        <f t="shared" si="42"/>
        <v>180</v>
      </c>
      <c r="Q65" s="19"/>
      <c r="R65" s="14" t="str">
        <f t="shared" si="3"/>
        <v/>
      </c>
      <c r="S65" s="14" t="str">
        <f t="shared" si="31"/>
        <v/>
      </c>
    </row>
    <row r="66" spans="1:19" s="14" customFormat="1" ht="20" customHeight="1" x14ac:dyDescent="0.5">
      <c r="A66" s="236" t="s">
        <v>166</v>
      </c>
      <c r="B66" s="237"/>
      <c r="C66" s="65"/>
      <c r="D66" s="65"/>
      <c r="E66" s="65"/>
      <c r="F66" s="100">
        <f>SUM(F60:F64)</f>
        <v>11</v>
      </c>
      <c r="G66" s="66"/>
      <c r="H66" s="66"/>
      <c r="I66" s="66"/>
      <c r="J66" s="65">
        <f>SUM(J60:J64)</f>
        <v>135</v>
      </c>
      <c r="K66" s="66"/>
      <c r="L66" s="66"/>
      <c r="M66" s="66"/>
      <c r="N66" s="66"/>
      <c r="O66" s="66"/>
      <c r="P66" s="67"/>
      <c r="Q66" s="20"/>
      <c r="R66" s="14" t="str">
        <f t="shared" si="3"/>
        <v/>
      </c>
      <c r="S66" s="14" t="str">
        <f t="shared" si="31"/>
        <v/>
      </c>
    </row>
    <row r="67" spans="1:19" s="14" customFormat="1" ht="20" customHeight="1" thickBot="1" x14ac:dyDescent="0.55000000000000004">
      <c r="A67" s="216" t="s">
        <v>164</v>
      </c>
      <c r="B67" s="217"/>
      <c r="C67" s="68"/>
      <c r="D67" s="68"/>
      <c r="E67" s="68"/>
      <c r="F67" s="101">
        <f>SUM(R60:R64)</f>
        <v>0</v>
      </c>
      <c r="G67" s="69"/>
      <c r="H67" s="69"/>
      <c r="I67" s="69"/>
      <c r="J67" s="68"/>
      <c r="K67" s="69"/>
      <c r="L67" s="69"/>
      <c r="M67" s="69"/>
      <c r="N67" s="69"/>
      <c r="O67" s="69"/>
      <c r="P67" s="70"/>
      <c r="Q67" s="21"/>
      <c r="R67" s="14" t="str">
        <f t="shared" si="3"/>
        <v/>
      </c>
      <c r="S67" s="14" t="str">
        <f t="shared" si="31"/>
        <v/>
      </c>
    </row>
    <row r="68" spans="1:19" s="14" customFormat="1" ht="20" customHeight="1" x14ac:dyDescent="0.5">
      <c r="A68" s="54" t="s">
        <v>9</v>
      </c>
      <c r="B68" s="240" t="s">
        <v>129</v>
      </c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2"/>
      <c r="P68" s="55"/>
      <c r="Q68" s="17"/>
      <c r="R68" s="14" t="str">
        <f t="shared" si="3"/>
        <v/>
      </c>
      <c r="S68" s="14" t="str">
        <f t="shared" si="31"/>
        <v/>
      </c>
    </row>
    <row r="69" spans="1:19" s="14" customFormat="1" ht="20" customHeight="1" x14ac:dyDescent="0.5">
      <c r="A69" s="56" t="s">
        <v>5</v>
      </c>
      <c r="B69" s="83" t="s">
        <v>12</v>
      </c>
      <c r="C69" s="102">
        <f>D69+E69</f>
        <v>0.25</v>
      </c>
      <c r="D69" s="103">
        <v>0.25</v>
      </c>
      <c r="E69" s="58">
        <v>0</v>
      </c>
      <c r="F69" s="58"/>
      <c r="G69" s="59" t="s">
        <v>24</v>
      </c>
      <c r="H69" s="59" t="s">
        <v>11</v>
      </c>
      <c r="I69" s="59">
        <f>K69+P69</f>
        <v>2</v>
      </c>
      <c r="J69" s="59" t="str">
        <f>IF(F69&lt;&gt;"",N69,"")</f>
        <v/>
      </c>
      <c r="K69" s="59">
        <f t="shared" ref="K69:K70" si="43">L69+O69</f>
        <v>2</v>
      </c>
      <c r="L69" s="59">
        <f t="shared" ref="L69:L70" si="44">M69+N69</f>
        <v>2</v>
      </c>
      <c r="M69" s="85">
        <v>2</v>
      </c>
      <c r="N69" s="59"/>
      <c r="O69" s="59">
        <v>0</v>
      </c>
      <c r="P69" s="60"/>
      <c r="Q69" s="24"/>
      <c r="R69" s="14" t="str">
        <f t="shared" si="3"/>
        <v/>
      </c>
      <c r="S69" s="14" t="str">
        <f t="shared" si="31"/>
        <v/>
      </c>
    </row>
    <row r="70" spans="1:19" s="14" customFormat="1" ht="20" customHeight="1" thickBot="1" x14ac:dyDescent="0.55000000000000004">
      <c r="A70" s="72" t="s">
        <v>35</v>
      </c>
      <c r="B70" s="86" t="s">
        <v>25</v>
      </c>
      <c r="C70" s="104">
        <f>D70+E70</f>
        <v>0.25</v>
      </c>
      <c r="D70" s="105">
        <v>0.25</v>
      </c>
      <c r="E70" s="74">
        <v>0</v>
      </c>
      <c r="F70" s="74"/>
      <c r="G70" s="75" t="s">
        <v>24</v>
      </c>
      <c r="H70" s="75" t="s">
        <v>11</v>
      </c>
      <c r="I70" s="75">
        <f>K70+P70</f>
        <v>2</v>
      </c>
      <c r="J70" s="74"/>
      <c r="K70" s="75">
        <f t="shared" si="43"/>
        <v>2</v>
      </c>
      <c r="L70" s="75">
        <f t="shared" si="44"/>
        <v>2</v>
      </c>
      <c r="M70" s="88">
        <v>2</v>
      </c>
      <c r="N70" s="75"/>
      <c r="O70" s="75">
        <v>0</v>
      </c>
      <c r="P70" s="76"/>
      <c r="Q70" s="24"/>
      <c r="R70" s="14" t="str">
        <f t="shared" si="3"/>
        <v/>
      </c>
      <c r="S70" s="14" t="str">
        <f t="shared" si="31"/>
        <v/>
      </c>
    </row>
    <row r="71" spans="1:19" s="14" customFormat="1" ht="20" customHeight="1" thickBot="1" x14ac:dyDescent="0.55000000000000004">
      <c r="A71" s="297" t="s">
        <v>21</v>
      </c>
      <c r="B71" s="298"/>
      <c r="C71" s="106">
        <f>SUM(C69:C70)</f>
        <v>0.5</v>
      </c>
      <c r="D71" s="106">
        <f t="shared" ref="D71:E71" si="45">SUM(D69:D70)</f>
        <v>0.5</v>
      </c>
      <c r="E71" s="106">
        <f t="shared" si="45"/>
        <v>0</v>
      </c>
      <c r="F71" s="106"/>
      <c r="G71" s="107" t="s">
        <v>20</v>
      </c>
      <c r="H71" s="107" t="s">
        <v>20</v>
      </c>
      <c r="I71" s="107">
        <f>SUM(I69:I70)</f>
        <v>4</v>
      </c>
      <c r="J71" s="106"/>
      <c r="K71" s="107">
        <f t="shared" ref="K71:P71" si="46">SUM(K69:K70)</f>
        <v>4</v>
      </c>
      <c r="L71" s="107">
        <f t="shared" si="46"/>
        <v>4</v>
      </c>
      <c r="M71" s="107">
        <f t="shared" si="46"/>
        <v>4</v>
      </c>
      <c r="N71" s="107">
        <f t="shared" si="46"/>
        <v>0</v>
      </c>
      <c r="O71" s="107">
        <f t="shared" si="46"/>
        <v>0</v>
      </c>
      <c r="P71" s="108">
        <f t="shared" si="46"/>
        <v>0</v>
      </c>
      <c r="Q71" s="19"/>
      <c r="R71" s="14" t="str">
        <f t="shared" si="3"/>
        <v/>
      </c>
      <c r="S71" s="14" t="str">
        <f t="shared" si="31"/>
        <v/>
      </c>
    </row>
    <row r="72" spans="1:19" s="14" customFormat="1" ht="20" customHeight="1" x14ac:dyDescent="0.5">
      <c r="A72" s="299" t="s">
        <v>33</v>
      </c>
      <c r="B72" s="300"/>
      <c r="C72" s="109">
        <f>C50+C56+C65+C71</f>
        <v>30</v>
      </c>
      <c r="D72" s="109">
        <f t="shared" ref="D72:E72" si="47">D50+D56+D65+D71</f>
        <v>16</v>
      </c>
      <c r="E72" s="109">
        <f t="shared" si="47"/>
        <v>14</v>
      </c>
      <c r="F72" s="110"/>
      <c r="G72" s="111" t="s">
        <v>20</v>
      </c>
      <c r="H72" s="111" t="s">
        <v>20</v>
      </c>
      <c r="I72" s="111">
        <f>I50+I56+I65+I71</f>
        <v>788</v>
      </c>
      <c r="J72" s="110"/>
      <c r="K72" s="111">
        <f>K50+K56+K65+K71</f>
        <v>428</v>
      </c>
      <c r="L72" s="111">
        <f t="shared" ref="L72:P72" si="48">L50+L56+L65+L71</f>
        <v>409</v>
      </c>
      <c r="M72" s="111">
        <f t="shared" si="48"/>
        <v>154</v>
      </c>
      <c r="N72" s="111">
        <f t="shared" si="48"/>
        <v>255</v>
      </c>
      <c r="O72" s="111">
        <f t="shared" si="48"/>
        <v>19</v>
      </c>
      <c r="P72" s="112">
        <f t="shared" si="48"/>
        <v>360</v>
      </c>
      <c r="Q72" s="29"/>
      <c r="R72" s="14" t="str">
        <f t="shared" si="3"/>
        <v/>
      </c>
      <c r="S72" s="14" t="str">
        <f t="shared" si="31"/>
        <v/>
      </c>
    </row>
    <row r="73" spans="1:19" s="14" customFormat="1" ht="20" customHeight="1" thickBot="1" x14ac:dyDescent="0.55000000000000004">
      <c r="A73" s="252" t="s">
        <v>34</v>
      </c>
      <c r="B73" s="253"/>
      <c r="C73" s="113">
        <f>C43+C72</f>
        <v>60</v>
      </c>
      <c r="D73" s="113">
        <f>D43+D72</f>
        <v>32.5</v>
      </c>
      <c r="E73" s="113">
        <f>E43+E72</f>
        <v>27.5</v>
      </c>
      <c r="F73" s="114"/>
      <c r="G73" s="115" t="s">
        <v>20</v>
      </c>
      <c r="H73" s="115" t="s">
        <v>20</v>
      </c>
      <c r="I73" s="116">
        <f>I43+I72</f>
        <v>1567</v>
      </c>
      <c r="J73" s="114"/>
      <c r="K73" s="116">
        <f t="shared" ref="K73:P73" si="49">K43+K72</f>
        <v>852</v>
      </c>
      <c r="L73" s="116">
        <f t="shared" si="49"/>
        <v>822</v>
      </c>
      <c r="M73" s="116">
        <f t="shared" si="49"/>
        <v>312</v>
      </c>
      <c r="N73" s="116">
        <f t="shared" si="49"/>
        <v>510</v>
      </c>
      <c r="O73" s="116">
        <f t="shared" si="49"/>
        <v>30</v>
      </c>
      <c r="P73" s="117">
        <f t="shared" si="49"/>
        <v>715</v>
      </c>
      <c r="Q73" s="30"/>
      <c r="R73" s="14" t="str">
        <f t="shared" si="3"/>
        <v/>
      </c>
      <c r="S73" s="14" t="str">
        <f t="shared" si="31"/>
        <v/>
      </c>
    </row>
    <row r="74" spans="1:19" s="14" customFormat="1" ht="20" customHeight="1" thickBot="1" x14ac:dyDescent="0.55000000000000004">
      <c r="A74" s="224" t="s">
        <v>39</v>
      </c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6"/>
      <c r="Q74" s="15"/>
      <c r="R74" s="14" t="str">
        <f t="shared" si="3"/>
        <v/>
      </c>
      <c r="S74" s="14" t="str">
        <f t="shared" si="31"/>
        <v/>
      </c>
    </row>
    <row r="75" spans="1:19" s="14" customFormat="1" ht="20" customHeight="1" thickBot="1" x14ac:dyDescent="0.55000000000000004">
      <c r="A75" s="221" t="s">
        <v>40</v>
      </c>
      <c r="B75" s="222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3"/>
      <c r="Q75" s="16"/>
      <c r="R75" s="14" t="str">
        <f t="shared" si="3"/>
        <v/>
      </c>
      <c r="S75" s="14" t="str">
        <f t="shared" si="31"/>
        <v/>
      </c>
    </row>
    <row r="76" spans="1:19" s="14" customFormat="1" ht="20" customHeight="1" x14ac:dyDescent="0.5">
      <c r="A76" s="54" t="s">
        <v>6</v>
      </c>
      <c r="B76" s="240" t="s">
        <v>130</v>
      </c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2"/>
      <c r="P76" s="55"/>
      <c r="Q76" s="17"/>
      <c r="R76" s="14" t="str">
        <f t="shared" si="3"/>
        <v/>
      </c>
      <c r="S76" s="14" t="str">
        <f t="shared" si="31"/>
        <v/>
      </c>
    </row>
    <row r="77" spans="1:19" s="14" customFormat="1" ht="20" customHeight="1" thickBot="1" x14ac:dyDescent="0.55000000000000004">
      <c r="A77" s="56" t="s">
        <v>5</v>
      </c>
      <c r="B77" s="57" t="s">
        <v>2</v>
      </c>
      <c r="C77" s="58">
        <f>D77+E77</f>
        <v>2</v>
      </c>
      <c r="D77" s="58">
        <v>1</v>
      </c>
      <c r="E77" s="58">
        <v>1</v>
      </c>
      <c r="F77" s="58"/>
      <c r="G77" s="59" t="s">
        <v>176</v>
      </c>
      <c r="H77" s="59" t="s">
        <v>14</v>
      </c>
      <c r="I77" s="59">
        <f>K77+P77</f>
        <v>60</v>
      </c>
      <c r="J77" s="59" t="str">
        <f>IF(F77&lt;&gt;"",N77,"")</f>
        <v/>
      </c>
      <c r="K77" s="59">
        <f t="shared" ref="K77" si="50">L77+O77</f>
        <v>30</v>
      </c>
      <c r="L77" s="59">
        <f t="shared" ref="L77" si="51">M77+N77</f>
        <v>30</v>
      </c>
      <c r="M77" s="59"/>
      <c r="N77" s="59">
        <v>30</v>
      </c>
      <c r="O77" s="59">
        <v>0</v>
      </c>
      <c r="P77" s="60">
        <v>30</v>
      </c>
      <c r="Q77" s="18"/>
      <c r="R77" s="14">
        <f t="shared" si="3"/>
        <v>2</v>
      </c>
      <c r="S77" s="14" t="str">
        <f t="shared" si="31"/>
        <v/>
      </c>
    </row>
    <row r="78" spans="1:19" s="14" customFormat="1" ht="20" customHeight="1" x14ac:dyDescent="0.5">
      <c r="A78" s="238" t="s">
        <v>21</v>
      </c>
      <c r="B78" s="239"/>
      <c r="C78" s="77">
        <f>SUM(C77:C77)</f>
        <v>2</v>
      </c>
      <c r="D78" s="77">
        <f>SUM(D77:D77)</f>
        <v>1</v>
      </c>
      <c r="E78" s="77">
        <f>SUM(E77:E77)</f>
        <v>1</v>
      </c>
      <c r="F78" s="77"/>
      <c r="G78" s="78" t="s">
        <v>20</v>
      </c>
      <c r="H78" s="78" t="s">
        <v>20</v>
      </c>
      <c r="I78" s="78">
        <f>SUM(I77:I77)</f>
        <v>60</v>
      </c>
      <c r="J78" s="77"/>
      <c r="K78" s="78">
        <f t="shared" ref="K78:P78" si="52">SUM(K77:K77)</f>
        <v>30</v>
      </c>
      <c r="L78" s="78">
        <f t="shared" si="52"/>
        <v>30</v>
      </c>
      <c r="M78" s="78">
        <f t="shared" si="52"/>
        <v>0</v>
      </c>
      <c r="N78" s="78">
        <f t="shared" si="52"/>
        <v>30</v>
      </c>
      <c r="O78" s="78">
        <f t="shared" si="52"/>
        <v>0</v>
      </c>
      <c r="P78" s="79">
        <f t="shared" si="52"/>
        <v>30</v>
      </c>
      <c r="Q78" s="18"/>
      <c r="R78" s="14" t="e">
        <f>IF(#REF!="f",#REF!,"")</f>
        <v>#REF!</v>
      </c>
      <c r="S78" s="14" t="str">
        <f>IF(Q78="Inż.",#REF!,"")</f>
        <v/>
      </c>
    </row>
    <row r="79" spans="1:19" s="14" customFormat="1" ht="20" customHeight="1" x14ac:dyDescent="0.5">
      <c r="A79" s="236" t="s">
        <v>166</v>
      </c>
      <c r="B79" s="237"/>
      <c r="C79" s="65"/>
      <c r="D79" s="65"/>
      <c r="E79" s="65"/>
      <c r="F79" s="65">
        <f>SUM(F77:F77)</f>
        <v>0</v>
      </c>
      <c r="G79" s="66"/>
      <c r="H79" s="66"/>
      <c r="I79" s="66"/>
      <c r="J79" s="65">
        <f>SUM(J77:J77)</f>
        <v>0</v>
      </c>
      <c r="K79" s="66"/>
      <c r="L79" s="66"/>
      <c r="M79" s="66"/>
      <c r="N79" s="66"/>
      <c r="O79" s="66"/>
      <c r="P79" s="67"/>
      <c r="Q79" s="19"/>
      <c r="R79" s="14" t="str">
        <f t="shared" ref="R79:R87" si="53">IF(H78="f",C78,"")</f>
        <v/>
      </c>
      <c r="S79" s="14" t="str">
        <f t="shared" ref="S79:S87" si="54">IF(Q79="Inż.",C78,"")</f>
        <v/>
      </c>
    </row>
    <row r="80" spans="1:19" s="14" customFormat="1" ht="20" customHeight="1" thickBot="1" x14ac:dyDescent="0.55000000000000004">
      <c r="A80" s="216" t="s">
        <v>164</v>
      </c>
      <c r="B80" s="217"/>
      <c r="C80" s="68"/>
      <c r="D80" s="68"/>
      <c r="E80" s="68"/>
      <c r="F80" s="68">
        <f>SUM(F78:F78)</f>
        <v>0</v>
      </c>
      <c r="G80" s="69"/>
      <c r="H80" s="69"/>
      <c r="I80" s="69"/>
      <c r="J80" s="68"/>
      <c r="K80" s="69"/>
      <c r="L80" s="69"/>
      <c r="M80" s="69"/>
      <c r="N80" s="69"/>
      <c r="O80" s="69"/>
      <c r="P80" s="70"/>
      <c r="Q80" s="20"/>
      <c r="R80" s="14" t="str">
        <f t="shared" si="53"/>
        <v/>
      </c>
      <c r="S80" s="14" t="str">
        <f t="shared" si="54"/>
        <v/>
      </c>
    </row>
    <row r="81" spans="1:23" s="14" customFormat="1" ht="20" customHeight="1" x14ac:dyDescent="0.5">
      <c r="A81" s="54" t="s">
        <v>8</v>
      </c>
      <c r="B81" s="240" t="s">
        <v>128</v>
      </c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2"/>
      <c r="P81" s="55"/>
      <c r="Q81" s="21"/>
      <c r="R81" s="14" t="str">
        <f t="shared" si="53"/>
        <v/>
      </c>
      <c r="S81" s="14" t="str">
        <f t="shared" si="54"/>
        <v/>
      </c>
    </row>
    <row r="82" spans="1:23" s="14" customFormat="1" ht="20" customHeight="1" x14ac:dyDescent="0.5">
      <c r="A82" s="56" t="s">
        <v>5</v>
      </c>
      <c r="B82" s="57" t="s">
        <v>95</v>
      </c>
      <c r="C82" s="58">
        <f>D82+E82</f>
        <v>3</v>
      </c>
      <c r="D82" s="118">
        <v>2</v>
      </c>
      <c r="E82" s="118">
        <v>1</v>
      </c>
      <c r="F82" s="58">
        <v>2</v>
      </c>
      <c r="G82" s="59" t="s">
        <v>23</v>
      </c>
      <c r="H82" s="59" t="s">
        <v>11</v>
      </c>
      <c r="I82" s="59">
        <f t="shared" ref="I82:I90" si="55">K82+P82</f>
        <v>46</v>
      </c>
      <c r="J82" s="59">
        <f>IF(F82&lt;&gt;"",N82,"")</f>
        <v>15</v>
      </c>
      <c r="K82" s="59">
        <f t="shared" ref="K82:K90" si="56">L82+O82</f>
        <v>31</v>
      </c>
      <c r="L82" s="59">
        <f t="shared" ref="L82:L87" si="57">M82+N82</f>
        <v>30</v>
      </c>
      <c r="M82" s="59">
        <v>15</v>
      </c>
      <c r="N82" s="59">
        <v>15</v>
      </c>
      <c r="O82" s="59">
        <v>1</v>
      </c>
      <c r="P82" s="60">
        <v>15</v>
      </c>
      <c r="Q82" s="17"/>
      <c r="R82" s="14" t="str">
        <f t="shared" si="53"/>
        <v/>
      </c>
      <c r="S82" s="14" t="str">
        <f t="shared" si="54"/>
        <v/>
      </c>
    </row>
    <row r="83" spans="1:23" s="14" customFormat="1" ht="20" customHeight="1" x14ac:dyDescent="0.5">
      <c r="A83" s="56" t="s">
        <v>35</v>
      </c>
      <c r="B83" s="57" t="s">
        <v>96</v>
      </c>
      <c r="C83" s="58">
        <f t="shared" ref="C83:C90" si="58">D83+E83</f>
        <v>3.5</v>
      </c>
      <c r="D83" s="118">
        <v>2</v>
      </c>
      <c r="E83" s="118">
        <v>1.5</v>
      </c>
      <c r="F83" s="58">
        <v>2.5</v>
      </c>
      <c r="G83" s="59" t="s">
        <v>176</v>
      </c>
      <c r="H83" s="59" t="s">
        <v>11</v>
      </c>
      <c r="I83" s="59">
        <f t="shared" si="55"/>
        <v>91</v>
      </c>
      <c r="J83" s="59">
        <f t="shared" ref="J83:J90" si="59">IF(F83&lt;&gt;"",N83,"")</f>
        <v>30</v>
      </c>
      <c r="K83" s="59">
        <f t="shared" si="56"/>
        <v>46</v>
      </c>
      <c r="L83" s="59">
        <f t="shared" si="57"/>
        <v>45</v>
      </c>
      <c r="M83" s="59">
        <v>15</v>
      </c>
      <c r="N83" s="59">
        <v>30</v>
      </c>
      <c r="O83" s="59">
        <v>1</v>
      </c>
      <c r="P83" s="60">
        <v>45</v>
      </c>
      <c r="Q83" s="18"/>
      <c r="R83" s="14" t="str">
        <f t="shared" si="53"/>
        <v/>
      </c>
      <c r="S83" s="14" t="str">
        <f t="shared" si="54"/>
        <v/>
      </c>
    </row>
    <row r="84" spans="1:23" s="14" customFormat="1" ht="20" customHeight="1" x14ac:dyDescent="0.5">
      <c r="A84" s="56" t="s">
        <v>36</v>
      </c>
      <c r="B84" s="57" t="s">
        <v>97</v>
      </c>
      <c r="C84" s="58">
        <f t="shared" si="58"/>
        <v>3</v>
      </c>
      <c r="D84" s="118">
        <v>1.5</v>
      </c>
      <c r="E84" s="118">
        <v>1.5</v>
      </c>
      <c r="F84" s="58">
        <v>2</v>
      </c>
      <c r="G84" s="59" t="s">
        <v>176</v>
      </c>
      <c r="H84" s="59" t="s">
        <v>11</v>
      </c>
      <c r="I84" s="59">
        <f t="shared" si="55"/>
        <v>61</v>
      </c>
      <c r="J84" s="59">
        <f t="shared" si="59"/>
        <v>15</v>
      </c>
      <c r="K84" s="59">
        <f t="shared" si="56"/>
        <v>31</v>
      </c>
      <c r="L84" s="59">
        <f t="shared" si="57"/>
        <v>30</v>
      </c>
      <c r="M84" s="59">
        <v>15</v>
      </c>
      <c r="N84" s="59">
        <v>15</v>
      </c>
      <c r="O84" s="59">
        <v>1</v>
      </c>
      <c r="P84" s="60">
        <v>30</v>
      </c>
      <c r="Q84" s="18" t="s">
        <v>79</v>
      </c>
      <c r="R84" s="14" t="str">
        <f t="shared" si="53"/>
        <v/>
      </c>
      <c r="S84" s="14">
        <f t="shared" si="54"/>
        <v>3.5</v>
      </c>
    </row>
    <row r="85" spans="1:23" s="14" customFormat="1" ht="20" customHeight="1" x14ac:dyDescent="0.5">
      <c r="A85" s="56" t="s">
        <v>37</v>
      </c>
      <c r="B85" s="57" t="s">
        <v>98</v>
      </c>
      <c r="C85" s="58">
        <f t="shared" si="58"/>
        <v>3.5</v>
      </c>
      <c r="D85" s="118">
        <v>2</v>
      </c>
      <c r="E85" s="118">
        <v>1.5</v>
      </c>
      <c r="F85" s="58">
        <v>2.5</v>
      </c>
      <c r="G85" s="59" t="s">
        <v>23</v>
      </c>
      <c r="H85" s="59" t="s">
        <v>11</v>
      </c>
      <c r="I85" s="59">
        <f t="shared" si="55"/>
        <v>91</v>
      </c>
      <c r="J85" s="59">
        <f t="shared" si="59"/>
        <v>30</v>
      </c>
      <c r="K85" s="59">
        <f t="shared" si="56"/>
        <v>46</v>
      </c>
      <c r="L85" s="59">
        <f t="shared" si="57"/>
        <v>45</v>
      </c>
      <c r="M85" s="59">
        <v>15</v>
      </c>
      <c r="N85" s="59">
        <v>30</v>
      </c>
      <c r="O85" s="59">
        <v>1</v>
      </c>
      <c r="P85" s="60">
        <v>45</v>
      </c>
      <c r="Q85" s="18" t="s">
        <v>79</v>
      </c>
      <c r="R85" s="14" t="str">
        <f t="shared" si="53"/>
        <v/>
      </c>
      <c r="S85" s="14">
        <f t="shared" si="54"/>
        <v>3</v>
      </c>
    </row>
    <row r="86" spans="1:23" s="14" customFormat="1" ht="20" customHeight="1" x14ac:dyDescent="0.5">
      <c r="A86" s="119" t="s">
        <v>38</v>
      </c>
      <c r="B86" s="120" t="s">
        <v>99</v>
      </c>
      <c r="C86" s="58">
        <f t="shared" si="58"/>
        <v>3</v>
      </c>
      <c r="D86" s="118">
        <v>1.5</v>
      </c>
      <c r="E86" s="118">
        <v>1.5</v>
      </c>
      <c r="F86" s="58">
        <v>2</v>
      </c>
      <c r="G86" s="59" t="s">
        <v>176</v>
      </c>
      <c r="H86" s="121" t="s">
        <v>11</v>
      </c>
      <c r="I86" s="59">
        <f t="shared" si="55"/>
        <v>91</v>
      </c>
      <c r="J86" s="59">
        <f t="shared" si="59"/>
        <v>30</v>
      </c>
      <c r="K86" s="59">
        <f t="shared" si="56"/>
        <v>46</v>
      </c>
      <c r="L86" s="59">
        <f t="shared" si="57"/>
        <v>45</v>
      </c>
      <c r="M86" s="121">
        <v>15</v>
      </c>
      <c r="N86" s="121">
        <v>30</v>
      </c>
      <c r="O86" s="121">
        <v>1</v>
      </c>
      <c r="P86" s="122">
        <v>45</v>
      </c>
      <c r="Q86" s="31" t="s">
        <v>79</v>
      </c>
      <c r="R86" s="14" t="str">
        <f t="shared" si="53"/>
        <v/>
      </c>
      <c r="S86" s="14">
        <f t="shared" si="54"/>
        <v>3.5</v>
      </c>
    </row>
    <row r="87" spans="1:23" s="32" customFormat="1" ht="20" customHeight="1" x14ac:dyDescent="0.5">
      <c r="A87" s="119" t="s">
        <v>64</v>
      </c>
      <c r="B87" s="57" t="s">
        <v>104</v>
      </c>
      <c r="C87" s="58">
        <f>D87+E87</f>
        <v>3</v>
      </c>
      <c r="D87" s="58">
        <v>1.5</v>
      </c>
      <c r="E87" s="58">
        <v>1.5</v>
      </c>
      <c r="F87" s="58">
        <v>1</v>
      </c>
      <c r="G87" s="59" t="s">
        <v>176</v>
      </c>
      <c r="H87" s="59" t="s">
        <v>11</v>
      </c>
      <c r="I87" s="59">
        <f t="shared" si="55"/>
        <v>91</v>
      </c>
      <c r="J87" s="59">
        <f>IF(F87&lt;&gt;"",N87,"")</f>
        <v>30</v>
      </c>
      <c r="K87" s="59">
        <f t="shared" si="56"/>
        <v>46</v>
      </c>
      <c r="L87" s="59">
        <f t="shared" si="57"/>
        <v>45</v>
      </c>
      <c r="M87" s="59">
        <v>15</v>
      </c>
      <c r="N87" s="59">
        <v>30</v>
      </c>
      <c r="O87" s="121">
        <v>1</v>
      </c>
      <c r="P87" s="122">
        <v>45</v>
      </c>
      <c r="Q87" s="18" t="s">
        <v>79</v>
      </c>
      <c r="R87" s="14" t="str">
        <f t="shared" si="53"/>
        <v/>
      </c>
      <c r="S87" s="14">
        <f t="shared" si="54"/>
        <v>3</v>
      </c>
      <c r="T87" s="14"/>
      <c r="U87" s="14"/>
      <c r="V87" s="14"/>
      <c r="W87" s="14"/>
    </row>
    <row r="88" spans="1:23" s="32" customFormat="1" ht="20" customHeight="1" x14ac:dyDescent="0.5">
      <c r="A88" s="119" t="s">
        <v>80</v>
      </c>
      <c r="B88" s="120" t="s">
        <v>101</v>
      </c>
      <c r="C88" s="58">
        <v>3.5</v>
      </c>
      <c r="D88" s="118">
        <v>1.5</v>
      </c>
      <c r="E88" s="118">
        <v>2</v>
      </c>
      <c r="F88" s="58">
        <v>1</v>
      </c>
      <c r="G88" s="59" t="s">
        <v>23</v>
      </c>
      <c r="H88" s="121" t="s">
        <v>11</v>
      </c>
      <c r="I88" s="59">
        <f t="shared" si="55"/>
        <v>95</v>
      </c>
      <c r="J88" s="59">
        <f t="shared" si="59"/>
        <v>30</v>
      </c>
      <c r="K88" s="59">
        <f t="shared" si="56"/>
        <v>50</v>
      </c>
      <c r="L88" s="59">
        <f t="shared" ref="L88:L90" si="60">M88+N88</f>
        <v>45</v>
      </c>
      <c r="M88" s="121">
        <v>15</v>
      </c>
      <c r="N88" s="121">
        <v>30</v>
      </c>
      <c r="O88" s="121">
        <v>5</v>
      </c>
      <c r="P88" s="122">
        <v>45</v>
      </c>
      <c r="Q88" s="18"/>
      <c r="R88" s="14" t="str">
        <f>IF(H102="f",C102,"")</f>
        <v/>
      </c>
      <c r="S88" s="14" t="str">
        <f>IF(Q88="Inż.",C102,"")</f>
        <v/>
      </c>
      <c r="T88" s="14"/>
      <c r="U88" s="14"/>
      <c r="V88" s="14"/>
      <c r="W88" s="14"/>
    </row>
    <row r="89" spans="1:23" s="32" customFormat="1" ht="20" customHeight="1" x14ac:dyDescent="0.5">
      <c r="A89" s="119" t="s">
        <v>102</v>
      </c>
      <c r="B89" s="120" t="s">
        <v>123</v>
      </c>
      <c r="C89" s="58">
        <v>3</v>
      </c>
      <c r="D89" s="118">
        <v>1.5</v>
      </c>
      <c r="E89" s="118">
        <v>1.5</v>
      </c>
      <c r="F89" s="58">
        <v>1.5</v>
      </c>
      <c r="G89" s="59" t="s">
        <v>23</v>
      </c>
      <c r="H89" s="121" t="s">
        <v>11</v>
      </c>
      <c r="I89" s="59">
        <f t="shared" si="55"/>
        <v>51</v>
      </c>
      <c r="J89" s="59">
        <f t="shared" si="59"/>
        <v>15</v>
      </c>
      <c r="K89" s="59">
        <f t="shared" si="56"/>
        <v>31</v>
      </c>
      <c r="L89" s="59">
        <f t="shared" si="60"/>
        <v>30</v>
      </c>
      <c r="M89" s="121">
        <v>15</v>
      </c>
      <c r="N89" s="121">
        <v>15</v>
      </c>
      <c r="O89" s="121">
        <v>1</v>
      </c>
      <c r="P89" s="122">
        <v>20</v>
      </c>
      <c r="Q89" s="18"/>
      <c r="R89" s="14" t="str">
        <f t="shared" ref="R89:R97" si="61">IF(H88="f",C88,"")</f>
        <v/>
      </c>
      <c r="S89" s="14" t="str">
        <f t="shared" ref="S89:S97" si="62">IF(Q89="Inż.",C88,"")</f>
        <v/>
      </c>
      <c r="T89" s="14"/>
      <c r="U89" s="14"/>
      <c r="V89" s="14"/>
      <c r="W89" s="14"/>
    </row>
    <row r="90" spans="1:23" s="32" customFormat="1" ht="20" customHeight="1" thickBot="1" x14ac:dyDescent="0.55000000000000004">
      <c r="A90" s="123" t="s">
        <v>103</v>
      </c>
      <c r="B90" s="124" t="s">
        <v>43</v>
      </c>
      <c r="C90" s="74">
        <f t="shared" si="58"/>
        <v>2.5</v>
      </c>
      <c r="D90" s="125">
        <v>1.5</v>
      </c>
      <c r="E90" s="125">
        <v>1</v>
      </c>
      <c r="F90" s="74">
        <v>1</v>
      </c>
      <c r="G90" s="59" t="s">
        <v>176</v>
      </c>
      <c r="H90" s="126" t="s">
        <v>11</v>
      </c>
      <c r="I90" s="75">
        <f t="shared" si="55"/>
        <v>51</v>
      </c>
      <c r="J90" s="75">
        <f t="shared" si="59"/>
        <v>15</v>
      </c>
      <c r="K90" s="75">
        <f t="shared" si="56"/>
        <v>31</v>
      </c>
      <c r="L90" s="75">
        <f t="shared" si="60"/>
        <v>30</v>
      </c>
      <c r="M90" s="126">
        <v>15</v>
      </c>
      <c r="N90" s="126">
        <v>15</v>
      </c>
      <c r="O90" s="126">
        <v>1</v>
      </c>
      <c r="P90" s="127">
        <v>20</v>
      </c>
      <c r="Q90" s="18" t="s">
        <v>79</v>
      </c>
      <c r="R90" s="14" t="str">
        <f t="shared" si="61"/>
        <v/>
      </c>
      <c r="S90" s="14">
        <f t="shared" si="62"/>
        <v>3</v>
      </c>
      <c r="T90" s="14"/>
      <c r="U90" s="14"/>
      <c r="V90" s="14"/>
      <c r="W90" s="14"/>
    </row>
    <row r="91" spans="1:23" s="32" customFormat="1" ht="20" customHeight="1" x14ac:dyDescent="0.5">
      <c r="A91" s="238" t="s">
        <v>21</v>
      </c>
      <c r="B91" s="239"/>
      <c r="C91" s="77">
        <f>SUM(C82:C90)</f>
        <v>28</v>
      </c>
      <c r="D91" s="77">
        <f t="shared" ref="D91:E91" si="63">SUM(D82:D90)</f>
        <v>15</v>
      </c>
      <c r="E91" s="77">
        <f t="shared" si="63"/>
        <v>13</v>
      </c>
      <c r="F91" s="77"/>
      <c r="G91" s="78" t="s">
        <v>20</v>
      </c>
      <c r="H91" s="78" t="s">
        <v>20</v>
      </c>
      <c r="I91" s="78">
        <f>SUM(I82:I90)</f>
        <v>668</v>
      </c>
      <c r="J91" s="77"/>
      <c r="K91" s="78">
        <f>SUM(K82:K90)</f>
        <v>358</v>
      </c>
      <c r="L91" s="78">
        <f t="shared" ref="L91:P91" si="64">SUM(L82:L90)</f>
        <v>345</v>
      </c>
      <c r="M91" s="78">
        <f t="shared" si="64"/>
        <v>135</v>
      </c>
      <c r="N91" s="78">
        <f t="shared" si="64"/>
        <v>210</v>
      </c>
      <c r="O91" s="78">
        <f t="shared" si="64"/>
        <v>13</v>
      </c>
      <c r="P91" s="79">
        <f t="shared" si="64"/>
        <v>310</v>
      </c>
      <c r="Q91" s="18"/>
      <c r="R91" s="14" t="str">
        <f t="shared" si="61"/>
        <v/>
      </c>
      <c r="S91" s="14" t="str">
        <f t="shared" si="62"/>
        <v/>
      </c>
      <c r="T91" s="14"/>
      <c r="U91" s="14"/>
      <c r="V91" s="14"/>
      <c r="W91" s="14"/>
    </row>
    <row r="92" spans="1:23" s="14" customFormat="1" ht="20" customHeight="1" x14ac:dyDescent="0.5">
      <c r="A92" s="236" t="s">
        <v>166</v>
      </c>
      <c r="B92" s="237"/>
      <c r="C92" s="65"/>
      <c r="D92" s="65"/>
      <c r="E92" s="65"/>
      <c r="F92" s="65">
        <f>SUM(F82:F90)</f>
        <v>15.5</v>
      </c>
      <c r="G92" s="66"/>
      <c r="H92" s="66"/>
      <c r="I92" s="66"/>
      <c r="J92" s="65">
        <f>SUM(J82:J90)</f>
        <v>210</v>
      </c>
      <c r="K92" s="66"/>
      <c r="L92" s="66"/>
      <c r="M92" s="66"/>
      <c r="N92" s="66"/>
      <c r="O92" s="66"/>
      <c r="P92" s="67"/>
      <c r="Q92" s="19"/>
      <c r="R92" s="14" t="str">
        <f t="shared" si="61"/>
        <v/>
      </c>
      <c r="S92" s="14" t="str">
        <f t="shared" si="62"/>
        <v/>
      </c>
    </row>
    <row r="93" spans="1:23" s="14" customFormat="1" ht="20" customHeight="1" thickBot="1" x14ac:dyDescent="0.55000000000000004">
      <c r="A93" s="216" t="s">
        <v>164</v>
      </c>
      <c r="B93" s="217"/>
      <c r="C93" s="68"/>
      <c r="D93" s="68"/>
      <c r="E93" s="68"/>
      <c r="F93" s="68">
        <f>SUM(R83:R91)</f>
        <v>0</v>
      </c>
      <c r="G93" s="69"/>
      <c r="H93" s="69"/>
      <c r="I93" s="69"/>
      <c r="J93" s="68"/>
      <c r="K93" s="69"/>
      <c r="L93" s="69"/>
      <c r="M93" s="69"/>
      <c r="N93" s="69"/>
      <c r="O93" s="69"/>
      <c r="P93" s="70"/>
      <c r="Q93" s="20"/>
      <c r="R93" s="14" t="str">
        <f t="shared" si="61"/>
        <v/>
      </c>
      <c r="S93" s="14" t="str">
        <f t="shared" si="62"/>
        <v/>
      </c>
    </row>
    <row r="94" spans="1:23" s="14" customFormat="1" ht="20" customHeight="1" thickBot="1" x14ac:dyDescent="0.55000000000000004">
      <c r="A94" s="262" t="s">
        <v>61</v>
      </c>
      <c r="B94" s="263"/>
      <c r="C94" s="128">
        <f>C78+C91</f>
        <v>30</v>
      </c>
      <c r="D94" s="128">
        <f t="shared" ref="D94:E94" si="65">D78+D91</f>
        <v>16</v>
      </c>
      <c r="E94" s="128">
        <f t="shared" si="65"/>
        <v>14</v>
      </c>
      <c r="F94" s="129"/>
      <c r="G94" s="130" t="s">
        <v>20</v>
      </c>
      <c r="H94" s="130" t="s">
        <v>20</v>
      </c>
      <c r="I94" s="130">
        <f>I78+I91</f>
        <v>728</v>
      </c>
      <c r="J94" s="129"/>
      <c r="K94" s="130">
        <f>K78+K91</f>
        <v>388</v>
      </c>
      <c r="L94" s="130">
        <f t="shared" ref="L94:P94" si="66">L78+L91</f>
        <v>375</v>
      </c>
      <c r="M94" s="130">
        <f t="shared" si="66"/>
        <v>135</v>
      </c>
      <c r="N94" s="130">
        <f t="shared" si="66"/>
        <v>240</v>
      </c>
      <c r="O94" s="130">
        <f t="shared" si="66"/>
        <v>13</v>
      </c>
      <c r="P94" s="131">
        <f t="shared" si="66"/>
        <v>340</v>
      </c>
      <c r="Q94" s="21"/>
      <c r="R94" s="14" t="str">
        <f t="shared" si="61"/>
        <v/>
      </c>
      <c r="S94" s="14" t="str">
        <f t="shared" si="62"/>
        <v/>
      </c>
    </row>
    <row r="95" spans="1:23" s="14" customFormat="1" ht="20" customHeight="1" thickBot="1" x14ac:dyDescent="0.55000000000000004">
      <c r="A95" s="221" t="s">
        <v>62</v>
      </c>
      <c r="B95" s="222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3"/>
      <c r="Q95" s="29"/>
      <c r="R95" s="14" t="str">
        <f t="shared" si="61"/>
        <v/>
      </c>
      <c r="S95" s="14" t="str">
        <f t="shared" si="62"/>
        <v/>
      </c>
    </row>
    <row r="96" spans="1:23" s="14" customFormat="1" ht="20" customHeight="1" x14ac:dyDescent="0.5">
      <c r="A96" s="54" t="s">
        <v>6</v>
      </c>
      <c r="B96" s="240" t="s">
        <v>130</v>
      </c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55"/>
      <c r="Q96" s="16"/>
      <c r="R96" s="14" t="str">
        <f t="shared" si="61"/>
        <v/>
      </c>
      <c r="S96" s="14" t="str">
        <f t="shared" si="62"/>
        <v/>
      </c>
    </row>
    <row r="97" spans="1:23" s="14" customFormat="1" ht="20" customHeight="1" thickBot="1" x14ac:dyDescent="0.55000000000000004">
      <c r="A97" s="56" t="s">
        <v>5</v>
      </c>
      <c r="B97" s="57" t="s">
        <v>2</v>
      </c>
      <c r="C97" s="58">
        <f>D97+E97</f>
        <v>2</v>
      </c>
      <c r="D97" s="58">
        <v>1</v>
      </c>
      <c r="E97" s="58">
        <v>1</v>
      </c>
      <c r="F97" s="58"/>
      <c r="G97" s="59" t="s">
        <v>23</v>
      </c>
      <c r="H97" s="59" t="s">
        <v>14</v>
      </c>
      <c r="I97" s="59">
        <f>K97+P97</f>
        <v>60</v>
      </c>
      <c r="J97" s="59" t="str">
        <f>IF(F97&lt;&gt;"",N97,"")</f>
        <v/>
      </c>
      <c r="K97" s="59">
        <f t="shared" ref="K97" si="67">L97+O97</f>
        <v>30</v>
      </c>
      <c r="L97" s="59">
        <f t="shared" ref="L97" si="68">M97+N97</f>
        <v>30</v>
      </c>
      <c r="M97" s="59"/>
      <c r="N97" s="59">
        <v>30</v>
      </c>
      <c r="O97" s="59">
        <v>0</v>
      </c>
      <c r="P97" s="60">
        <v>30</v>
      </c>
      <c r="Q97" s="17"/>
      <c r="R97" s="14" t="str">
        <f t="shared" si="61"/>
        <v/>
      </c>
      <c r="S97" s="14" t="str">
        <f t="shared" si="62"/>
        <v/>
      </c>
    </row>
    <row r="98" spans="1:23" s="14" customFormat="1" ht="20" customHeight="1" x14ac:dyDescent="0.5">
      <c r="A98" s="294" t="s">
        <v>21</v>
      </c>
      <c r="B98" s="295"/>
      <c r="C98" s="89">
        <f>SUM(C97:C97)</f>
        <v>2</v>
      </c>
      <c r="D98" s="89">
        <f>SUM(D97:D97)</f>
        <v>1</v>
      </c>
      <c r="E98" s="89">
        <f>SUM(E97:E97)</f>
        <v>1</v>
      </c>
      <c r="F98" s="89"/>
      <c r="G98" s="90" t="s">
        <v>20</v>
      </c>
      <c r="H98" s="90" t="s">
        <v>20</v>
      </c>
      <c r="I98" s="90">
        <f>SUM(I97:I97)</f>
        <v>60</v>
      </c>
      <c r="J98" s="89"/>
      <c r="K98" s="90">
        <f t="shared" ref="K98:P98" si="69">SUM(K97:K97)</f>
        <v>30</v>
      </c>
      <c r="L98" s="90">
        <f t="shared" si="69"/>
        <v>30</v>
      </c>
      <c r="M98" s="90">
        <f t="shared" si="69"/>
        <v>0</v>
      </c>
      <c r="N98" s="90">
        <f t="shared" si="69"/>
        <v>30</v>
      </c>
      <c r="O98" s="90">
        <f t="shared" si="69"/>
        <v>0</v>
      </c>
      <c r="P98" s="91">
        <f t="shared" si="69"/>
        <v>30</v>
      </c>
      <c r="Q98" s="18"/>
      <c r="R98" s="14" t="e">
        <f>IF(#REF!="f",#REF!,"")</f>
        <v>#REF!</v>
      </c>
      <c r="S98" s="14" t="str">
        <f>IF(Q98="Inż.",#REF!,"")</f>
        <v/>
      </c>
    </row>
    <row r="99" spans="1:23" s="14" customFormat="1" ht="20" customHeight="1" x14ac:dyDescent="0.5">
      <c r="A99" s="331" t="s">
        <v>166</v>
      </c>
      <c r="B99" s="332"/>
      <c r="C99" s="132"/>
      <c r="D99" s="132"/>
      <c r="E99" s="132"/>
      <c r="F99" s="132">
        <f>SUM(F97:F97)</f>
        <v>0</v>
      </c>
      <c r="G99" s="133"/>
      <c r="H99" s="133"/>
      <c r="I99" s="133"/>
      <c r="J99" s="132">
        <f>SUM(J97:J97)</f>
        <v>0</v>
      </c>
      <c r="K99" s="133"/>
      <c r="L99" s="133"/>
      <c r="M99" s="133"/>
      <c r="N99" s="133"/>
      <c r="O99" s="133"/>
      <c r="P99" s="134"/>
      <c r="Q99" s="19"/>
      <c r="R99" s="14" t="str">
        <f>IF(H98="f",C98,"")</f>
        <v/>
      </c>
      <c r="S99" s="14" t="str">
        <f>IF(Q99="Inż.",C98,"")</f>
        <v/>
      </c>
    </row>
    <row r="100" spans="1:23" s="14" customFormat="1" ht="20" customHeight="1" thickBot="1" x14ac:dyDescent="0.55000000000000004">
      <c r="A100" s="307" t="s">
        <v>164</v>
      </c>
      <c r="B100" s="308"/>
      <c r="C100" s="135"/>
      <c r="D100" s="135"/>
      <c r="E100" s="135"/>
      <c r="F100" s="135">
        <f>SUM(F98:F98)</f>
        <v>0</v>
      </c>
      <c r="G100" s="136"/>
      <c r="H100" s="136"/>
      <c r="I100" s="136"/>
      <c r="J100" s="135"/>
      <c r="K100" s="136"/>
      <c r="L100" s="136"/>
      <c r="M100" s="136"/>
      <c r="N100" s="136"/>
      <c r="O100" s="136"/>
      <c r="P100" s="137"/>
      <c r="Q100" s="20"/>
      <c r="R100" s="14" t="str">
        <f>IF(H99="f",C99,"")</f>
        <v/>
      </c>
      <c r="S100" s="14" t="str">
        <f>IF(Q100="Inż.",C99,"")</f>
        <v/>
      </c>
    </row>
    <row r="101" spans="1:23" s="14" customFormat="1" ht="20" customHeight="1" x14ac:dyDescent="0.5">
      <c r="A101" s="54" t="s">
        <v>7</v>
      </c>
      <c r="B101" s="240" t="s">
        <v>128</v>
      </c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2"/>
      <c r="P101" s="55"/>
      <c r="Q101" s="21"/>
      <c r="R101" s="14" t="str">
        <f>IF(H100="f",C100,"")</f>
        <v/>
      </c>
      <c r="S101" s="14" t="str">
        <f>IF(Q101="Inż.",C100,"")</f>
        <v/>
      </c>
    </row>
    <row r="102" spans="1:23" s="14" customFormat="1" ht="20" customHeight="1" x14ac:dyDescent="0.5">
      <c r="A102" s="56">
        <v>1</v>
      </c>
      <c r="B102" s="120" t="s">
        <v>100</v>
      </c>
      <c r="C102" s="58">
        <f>D102+E102</f>
        <v>3</v>
      </c>
      <c r="D102" s="118">
        <v>1.5</v>
      </c>
      <c r="E102" s="118">
        <v>1.5</v>
      </c>
      <c r="F102" s="58">
        <v>1</v>
      </c>
      <c r="G102" s="59" t="s">
        <v>176</v>
      </c>
      <c r="H102" s="121" t="s">
        <v>11</v>
      </c>
      <c r="I102" s="59">
        <f>K102+P102</f>
        <v>91</v>
      </c>
      <c r="J102" s="59">
        <f>IF(F102&lt;&gt;"",N102,"")</f>
        <v>30</v>
      </c>
      <c r="K102" s="59">
        <f>L102+O102</f>
        <v>46</v>
      </c>
      <c r="L102" s="59">
        <f>M102+N102</f>
        <v>45</v>
      </c>
      <c r="M102" s="121">
        <v>15</v>
      </c>
      <c r="N102" s="121">
        <v>30</v>
      </c>
      <c r="O102" s="121">
        <v>1</v>
      </c>
      <c r="P102" s="122">
        <v>45</v>
      </c>
      <c r="Q102" s="17"/>
      <c r="R102" s="14" t="str">
        <f>IF(H101="f",C101,"")</f>
        <v/>
      </c>
      <c r="S102" s="14" t="str">
        <f>IF(Q102="Inż.",C101,"")</f>
        <v/>
      </c>
    </row>
    <row r="103" spans="1:23" s="14" customFormat="1" ht="20" customHeight="1" x14ac:dyDescent="0.5">
      <c r="A103" s="56" t="s">
        <v>35</v>
      </c>
      <c r="B103" s="57" t="s">
        <v>105</v>
      </c>
      <c r="C103" s="58">
        <f t="shared" ref="C103:C107" si="70">D103+E103</f>
        <v>4.5</v>
      </c>
      <c r="D103" s="58">
        <v>3</v>
      </c>
      <c r="E103" s="58">
        <v>1.5</v>
      </c>
      <c r="F103" s="58">
        <v>3</v>
      </c>
      <c r="G103" s="59" t="s">
        <v>23</v>
      </c>
      <c r="H103" s="59" t="s">
        <v>11</v>
      </c>
      <c r="I103" s="59">
        <f t="shared" ref="I103:I107" si="71">K103+P103</f>
        <v>106</v>
      </c>
      <c r="J103" s="59">
        <f t="shared" ref="J103:J107" si="72">IF(F103&lt;&gt;"",N103,"")</f>
        <v>45</v>
      </c>
      <c r="K103" s="59">
        <f t="shared" ref="K103:K107" si="73">L103+O103</f>
        <v>61</v>
      </c>
      <c r="L103" s="59">
        <f t="shared" ref="L103:L107" si="74">M103+N103</f>
        <v>60</v>
      </c>
      <c r="M103" s="59">
        <v>15</v>
      </c>
      <c r="N103" s="59">
        <v>45</v>
      </c>
      <c r="O103" s="121">
        <v>1</v>
      </c>
      <c r="P103" s="122">
        <v>45</v>
      </c>
      <c r="Q103" s="18"/>
      <c r="R103" s="14" t="e">
        <f>IF(#REF!="f",#REF!,"")</f>
        <v>#REF!</v>
      </c>
      <c r="S103" s="14" t="str">
        <f>IF(Q103="Inż.",#REF!,"")</f>
        <v/>
      </c>
    </row>
    <row r="104" spans="1:23" s="14" customFormat="1" ht="20" customHeight="1" x14ac:dyDescent="0.5">
      <c r="A104" s="56" t="s">
        <v>36</v>
      </c>
      <c r="B104" s="57" t="s">
        <v>106</v>
      </c>
      <c r="C104" s="58">
        <v>3.5</v>
      </c>
      <c r="D104" s="58">
        <v>1.5</v>
      </c>
      <c r="E104" s="58">
        <v>2</v>
      </c>
      <c r="F104" s="58">
        <v>1</v>
      </c>
      <c r="G104" s="59" t="s">
        <v>23</v>
      </c>
      <c r="H104" s="59" t="s">
        <v>11</v>
      </c>
      <c r="I104" s="59">
        <f t="shared" si="71"/>
        <v>91</v>
      </c>
      <c r="J104" s="59">
        <f t="shared" si="72"/>
        <v>30</v>
      </c>
      <c r="K104" s="59">
        <f t="shared" si="73"/>
        <v>46</v>
      </c>
      <c r="L104" s="59">
        <f t="shared" si="74"/>
        <v>45</v>
      </c>
      <c r="M104" s="59">
        <v>15</v>
      </c>
      <c r="N104" s="59">
        <v>30</v>
      </c>
      <c r="O104" s="121">
        <v>1</v>
      </c>
      <c r="P104" s="122">
        <v>45</v>
      </c>
      <c r="Q104" s="18"/>
      <c r="R104" s="14" t="str">
        <f t="shared" ref="R104:R135" si="75">IF(H103="f",C103,"")</f>
        <v/>
      </c>
      <c r="S104" s="14" t="str">
        <f t="shared" ref="S104:S135" si="76">IF(Q104="Inż.",C103,"")</f>
        <v/>
      </c>
    </row>
    <row r="105" spans="1:23" s="14" customFormat="1" ht="20" customHeight="1" x14ac:dyDescent="0.5">
      <c r="A105" s="56" t="s">
        <v>37</v>
      </c>
      <c r="B105" s="57" t="s">
        <v>107</v>
      </c>
      <c r="C105" s="58">
        <f t="shared" si="70"/>
        <v>3</v>
      </c>
      <c r="D105" s="58">
        <v>1.5</v>
      </c>
      <c r="E105" s="58">
        <v>1.5</v>
      </c>
      <c r="F105" s="58">
        <v>1.5</v>
      </c>
      <c r="G105" s="61" t="s">
        <v>176</v>
      </c>
      <c r="H105" s="59" t="s">
        <v>11</v>
      </c>
      <c r="I105" s="59">
        <f t="shared" si="71"/>
        <v>91</v>
      </c>
      <c r="J105" s="59">
        <f t="shared" si="72"/>
        <v>30</v>
      </c>
      <c r="K105" s="59">
        <f t="shared" si="73"/>
        <v>46</v>
      </c>
      <c r="L105" s="59">
        <f t="shared" si="74"/>
        <v>45</v>
      </c>
      <c r="M105" s="59">
        <v>15</v>
      </c>
      <c r="N105" s="59">
        <v>30</v>
      </c>
      <c r="O105" s="59">
        <v>1</v>
      </c>
      <c r="P105" s="60">
        <v>45</v>
      </c>
      <c r="Q105" s="18"/>
      <c r="R105" s="14" t="str">
        <f t="shared" si="75"/>
        <v/>
      </c>
      <c r="S105" s="14" t="str">
        <f t="shared" si="76"/>
        <v/>
      </c>
    </row>
    <row r="106" spans="1:23" s="14" customFormat="1" ht="20" customHeight="1" x14ac:dyDescent="0.5">
      <c r="A106" s="119" t="s">
        <v>38</v>
      </c>
      <c r="B106" s="120" t="s">
        <v>108</v>
      </c>
      <c r="C106" s="58">
        <v>3.5</v>
      </c>
      <c r="D106" s="58">
        <v>1.5</v>
      </c>
      <c r="E106" s="58">
        <v>2</v>
      </c>
      <c r="F106" s="58">
        <v>1</v>
      </c>
      <c r="G106" s="59" t="s">
        <v>23</v>
      </c>
      <c r="H106" s="121" t="s">
        <v>11</v>
      </c>
      <c r="I106" s="59">
        <f t="shared" si="71"/>
        <v>91</v>
      </c>
      <c r="J106" s="59">
        <f t="shared" si="72"/>
        <v>30</v>
      </c>
      <c r="K106" s="59">
        <f t="shared" si="73"/>
        <v>46</v>
      </c>
      <c r="L106" s="59">
        <f t="shared" si="74"/>
        <v>45</v>
      </c>
      <c r="M106" s="121">
        <v>15</v>
      </c>
      <c r="N106" s="121">
        <v>30</v>
      </c>
      <c r="O106" s="121">
        <v>1</v>
      </c>
      <c r="P106" s="122">
        <v>45</v>
      </c>
      <c r="Q106" s="31"/>
      <c r="R106" s="14" t="str">
        <f t="shared" si="75"/>
        <v/>
      </c>
      <c r="S106" s="14" t="str">
        <f t="shared" si="76"/>
        <v/>
      </c>
    </row>
    <row r="107" spans="1:23" s="32" customFormat="1" ht="20" customHeight="1" thickBot="1" x14ac:dyDescent="0.55000000000000004">
      <c r="A107" s="123" t="s">
        <v>64</v>
      </c>
      <c r="B107" s="124" t="s">
        <v>109</v>
      </c>
      <c r="C107" s="74">
        <f t="shared" si="70"/>
        <v>2.5</v>
      </c>
      <c r="D107" s="125">
        <v>1.5</v>
      </c>
      <c r="E107" s="125">
        <v>1</v>
      </c>
      <c r="F107" s="74">
        <v>1</v>
      </c>
      <c r="G107" s="61" t="s">
        <v>176</v>
      </c>
      <c r="H107" s="126" t="s">
        <v>11</v>
      </c>
      <c r="I107" s="75">
        <f t="shared" si="71"/>
        <v>51</v>
      </c>
      <c r="J107" s="75">
        <f t="shared" si="72"/>
        <v>15</v>
      </c>
      <c r="K107" s="75">
        <f t="shared" si="73"/>
        <v>31</v>
      </c>
      <c r="L107" s="75">
        <f t="shared" si="74"/>
        <v>30</v>
      </c>
      <c r="M107" s="126">
        <v>15</v>
      </c>
      <c r="N107" s="126">
        <v>15</v>
      </c>
      <c r="O107" s="126">
        <v>1</v>
      </c>
      <c r="P107" s="127">
        <v>20</v>
      </c>
      <c r="Q107" s="18" t="s">
        <v>79</v>
      </c>
      <c r="R107" s="14" t="str">
        <f t="shared" si="75"/>
        <v/>
      </c>
      <c r="S107" s="14">
        <f t="shared" si="76"/>
        <v>3.5</v>
      </c>
      <c r="T107" s="14"/>
      <c r="U107" s="14"/>
      <c r="V107" s="14"/>
      <c r="W107" s="14"/>
    </row>
    <row r="108" spans="1:23" s="32" customFormat="1" ht="20" customHeight="1" x14ac:dyDescent="0.5">
      <c r="A108" s="294" t="s">
        <v>21</v>
      </c>
      <c r="B108" s="295"/>
      <c r="C108" s="89">
        <f>SUM(C102:C107)</f>
        <v>20</v>
      </c>
      <c r="D108" s="89">
        <f>SUM(D102:D107)</f>
        <v>10.5</v>
      </c>
      <c r="E108" s="89">
        <f>SUM(E102:E107)</f>
        <v>9.5</v>
      </c>
      <c r="F108" s="89"/>
      <c r="G108" s="90" t="s">
        <v>20</v>
      </c>
      <c r="H108" s="90" t="s">
        <v>20</v>
      </c>
      <c r="I108" s="90">
        <f>SUM(I102:I107)</f>
        <v>521</v>
      </c>
      <c r="J108" s="89"/>
      <c r="K108" s="90">
        <f t="shared" ref="K108:P108" si="77">SUM(K102:K107)</f>
        <v>276</v>
      </c>
      <c r="L108" s="90">
        <f t="shared" si="77"/>
        <v>270</v>
      </c>
      <c r="M108" s="90">
        <f t="shared" si="77"/>
        <v>90</v>
      </c>
      <c r="N108" s="90">
        <f t="shared" si="77"/>
        <v>180</v>
      </c>
      <c r="O108" s="90">
        <f t="shared" si="77"/>
        <v>6</v>
      </c>
      <c r="P108" s="91">
        <f t="shared" si="77"/>
        <v>245</v>
      </c>
      <c r="Q108" s="33" t="s">
        <v>79</v>
      </c>
      <c r="R108" s="14" t="str">
        <f t="shared" si="75"/>
        <v/>
      </c>
      <c r="S108" s="14">
        <f t="shared" si="76"/>
        <v>2.5</v>
      </c>
      <c r="T108" s="14"/>
      <c r="U108" s="14"/>
      <c r="V108" s="14"/>
      <c r="W108" s="14"/>
    </row>
    <row r="109" spans="1:23" s="14" customFormat="1" ht="20" customHeight="1" x14ac:dyDescent="0.5">
      <c r="A109" s="331" t="s">
        <v>166</v>
      </c>
      <c r="B109" s="332"/>
      <c r="C109" s="132"/>
      <c r="D109" s="132"/>
      <c r="E109" s="132"/>
      <c r="F109" s="132">
        <f>SUM(F102:F107)</f>
        <v>8.5</v>
      </c>
      <c r="G109" s="133"/>
      <c r="H109" s="133"/>
      <c r="I109" s="133"/>
      <c r="J109" s="132">
        <f>SUM(J102:J107)</f>
        <v>180</v>
      </c>
      <c r="K109" s="133"/>
      <c r="L109" s="133"/>
      <c r="M109" s="133"/>
      <c r="N109" s="133"/>
      <c r="O109" s="133"/>
      <c r="P109" s="134"/>
      <c r="Q109" s="19"/>
      <c r="R109" s="14" t="str">
        <f t="shared" si="75"/>
        <v/>
      </c>
      <c r="S109" s="14" t="str">
        <f t="shared" si="76"/>
        <v/>
      </c>
    </row>
    <row r="110" spans="1:23" s="14" customFormat="1" ht="20" customHeight="1" thickBot="1" x14ac:dyDescent="0.55000000000000004">
      <c r="A110" s="307" t="s">
        <v>164</v>
      </c>
      <c r="B110" s="308"/>
      <c r="C110" s="135"/>
      <c r="D110" s="135"/>
      <c r="E110" s="135"/>
      <c r="F110" s="135">
        <f>SUM(F108:F108)</f>
        <v>0</v>
      </c>
      <c r="G110" s="136"/>
      <c r="H110" s="136"/>
      <c r="I110" s="136"/>
      <c r="J110" s="135"/>
      <c r="K110" s="136"/>
      <c r="L110" s="136"/>
      <c r="M110" s="136"/>
      <c r="N110" s="136"/>
      <c r="O110" s="136"/>
      <c r="P110" s="137"/>
      <c r="Q110" s="20"/>
      <c r="R110" s="14" t="str">
        <f t="shared" si="75"/>
        <v/>
      </c>
      <c r="S110" s="14" t="str">
        <f t="shared" si="76"/>
        <v/>
      </c>
    </row>
    <row r="111" spans="1:23" s="14" customFormat="1" ht="20" customHeight="1" x14ac:dyDescent="0.5">
      <c r="A111" s="54" t="s">
        <v>8</v>
      </c>
      <c r="B111" s="240" t="s">
        <v>131</v>
      </c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2"/>
      <c r="P111" s="55"/>
      <c r="Q111" s="21"/>
      <c r="R111" s="14" t="str">
        <f t="shared" si="75"/>
        <v/>
      </c>
      <c r="S111" s="14" t="str">
        <f t="shared" si="76"/>
        <v/>
      </c>
    </row>
    <row r="112" spans="1:23" s="14" customFormat="1" ht="20" customHeight="1" x14ac:dyDescent="0.5">
      <c r="A112" s="56" t="s">
        <v>5</v>
      </c>
      <c r="B112" s="57" t="s">
        <v>48</v>
      </c>
      <c r="C112" s="58">
        <f t="shared" ref="C112:C114" si="78">D112+E112</f>
        <v>3</v>
      </c>
      <c r="D112" s="58">
        <v>1.5</v>
      </c>
      <c r="E112" s="58">
        <v>1.5</v>
      </c>
      <c r="F112" s="58">
        <v>2</v>
      </c>
      <c r="G112" s="61" t="s">
        <v>176</v>
      </c>
      <c r="H112" s="59" t="s">
        <v>14</v>
      </c>
      <c r="I112" s="59">
        <f>K112+P112</f>
        <v>76</v>
      </c>
      <c r="J112" s="59">
        <f>IF(F112&lt;&gt;"",N112,"")</f>
        <v>30</v>
      </c>
      <c r="K112" s="59">
        <f t="shared" ref="K112:K114" si="79">L112+O112</f>
        <v>46</v>
      </c>
      <c r="L112" s="59">
        <f t="shared" ref="L112:L114" si="80">M112+N112</f>
        <v>45</v>
      </c>
      <c r="M112" s="59">
        <v>15</v>
      </c>
      <c r="N112" s="59">
        <v>30</v>
      </c>
      <c r="O112" s="59">
        <v>1</v>
      </c>
      <c r="P112" s="60">
        <v>30</v>
      </c>
      <c r="Q112" s="17"/>
      <c r="R112" s="14" t="str">
        <f t="shared" si="75"/>
        <v/>
      </c>
      <c r="S112" s="14" t="str">
        <f t="shared" si="76"/>
        <v/>
      </c>
    </row>
    <row r="113" spans="1:19" s="14" customFormat="1" ht="20" customHeight="1" x14ac:dyDescent="0.5">
      <c r="A113" s="56" t="s">
        <v>35</v>
      </c>
      <c r="B113" s="57" t="s">
        <v>44</v>
      </c>
      <c r="C113" s="58">
        <f t="shared" si="78"/>
        <v>2.5</v>
      </c>
      <c r="D113" s="58">
        <v>1.5</v>
      </c>
      <c r="E113" s="58">
        <v>1</v>
      </c>
      <c r="F113" s="58">
        <v>1.5</v>
      </c>
      <c r="G113" s="61" t="s">
        <v>176</v>
      </c>
      <c r="H113" s="59" t="s">
        <v>14</v>
      </c>
      <c r="I113" s="59">
        <f>K113+P113</f>
        <v>51</v>
      </c>
      <c r="J113" s="59">
        <f t="shared" ref="J113:J114" si="81">IF(F113&lt;&gt;"",N113,"")</f>
        <v>15</v>
      </c>
      <c r="K113" s="59">
        <f t="shared" si="79"/>
        <v>31</v>
      </c>
      <c r="L113" s="59">
        <f t="shared" si="80"/>
        <v>30</v>
      </c>
      <c r="M113" s="59">
        <v>15</v>
      </c>
      <c r="N113" s="59">
        <v>15</v>
      </c>
      <c r="O113" s="59">
        <v>1</v>
      </c>
      <c r="P113" s="60">
        <v>20</v>
      </c>
      <c r="Q113" s="18" t="s">
        <v>79</v>
      </c>
      <c r="R113" s="14">
        <f t="shared" si="75"/>
        <v>3</v>
      </c>
      <c r="S113" s="14">
        <f t="shared" si="76"/>
        <v>3</v>
      </c>
    </row>
    <row r="114" spans="1:19" s="14" customFormat="1" ht="20" customHeight="1" thickBot="1" x14ac:dyDescent="0.55000000000000004">
      <c r="A114" s="72" t="s">
        <v>36</v>
      </c>
      <c r="B114" s="97" t="s">
        <v>49</v>
      </c>
      <c r="C114" s="74">
        <f t="shared" si="78"/>
        <v>2.5</v>
      </c>
      <c r="D114" s="74">
        <v>1.5</v>
      </c>
      <c r="E114" s="74">
        <v>1</v>
      </c>
      <c r="F114" s="74">
        <v>1.5</v>
      </c>
      <c r="G114" s="61" t="s">
        <v>176</v>
      </c>
      <c r="H114" s="75" t="s">
        <v>14</v>
      </c>
      <c r="I114" s="75">
        <f>K114+P114</f>
        <v>51</v>
      </c>
      <c r="J114" s="75">
        <f t="shared" si="81"/>
        <v>15</v>
      </c>
      <c r="K114" s="75">
        <f t="shared" si="79"/>
        <v>31</v>
      </c>
      <c r="L114" s="75">
        <f t="shared" si="80"/>
        <v>30</v>
      </c>
      <c r="M114" s="75">
        <v>15</v>
      </c>
      <c r="N114" s="75">
        <v>15</v>
      </c>
      <c r="O114" s="75">
        <v>1</v>
      </c>
      <c r="P114" s="76">
        <v>20</v>
      </c>
      <c r="Q114" s="18"/>
      <c r="R114" s="14">
        <f t="shared" si="75"/>
        <v>2.5</v>
      </c>
      <c r="S114" s="14" t="str">
        <f t="shared" si="76"/>
        <v/>
      </c>
    </row>
    <row r="115" spans="1:19" s="14" customFormat="1" ht="20" customHeight="1" x14ac:dyDescent="0.5">
      <c r="A115" s="238" t="s">
        <v>21</v>
      </c>
      <c r="B115" s="239"/>
      <c r="C115" s="77">
        <f>SUM(C112:C114)</f>
        <v>8</v>
      </c>
      <c r="D115" s="77">
        <f t="shared" ref="D115:E115" si="82">SUM(D112:D114)</f>
        <v>4.5</v>
      </c>
      <c r="E115" s="77">
        <f t="shared" si="82"/>
        <v>3.5</v>
      </c>
      <c r="F115" s="77"/>
      <c r="G115" s="78" t="s">
        <v>20</v>
      </c>
      <c r="H115" s="78" t="s">
        <v>20</v>
      </c>
      <c r="I115" s="78">
        <f>SUM(I112:I114)</f>
        <v>178</v>
      </c>
      <c r="J115" s="77"/>
      <c r="K115" s="78">
        <f>SUM(K112:K114)</f>
        <v>108</v>
      </c>
      <c r="L115" s="78">
        <f t="shared" ref="L115:P115" si="83">SUM(L112:L114)</f>
        <v>105</v>
      </c>
      <c r="M115" s="78">
        <f t="shared" si="83"/>
        <v>45</v>
      </c>
      <c r="N115" s="78">
        <f t="shared" si="83"/>
        <v>60</v>
      </c>
      <c r="O115" s="78">
        <f t="shared" si="83"/>
        <v>3</v>
      </c>
      <c r="P115" s="79">
        <f t="shared" si="83"/>
        <v>70</v>
      </c>
      <c r="Q115" s="18"/>
      <c r="R115" s="14">
        <f t="shared" si="75"/>
        <v>2.5</v>
      </c>
      <c r="S115" s="14" t="str">
        <f t="shared" si="76"/>
        <v/>
      </c>
    </row>
    <row r="116" spans="1:19" s="14" customFormat="1" ht="20" customHeight="1" x14ac:dyDescent="0.5">
      <c r="A116" s="236" t="s">
        <v>166</v>
      </c>
      <c r="B116" s="237"/>
      <c r="C116" s="65"/>
      <c r="D116" s="65"/>
      <c r="E116" s="65"/>
      <c r="F116" s="65">
        <f>SUM(F112:F114)</f>
        <v>5</v>
      </c>
      <c r="G116" s="66"/>
      <c r="H116" s="66"/>
      <c r="I116" s="66"/>
      <c r="J116" s="65">
        <f>SUM(J112:J114)</f>
        <v>60</v>
      </c>
      <c r="K116" s="66"/>
      <c r="L116" s="66"/>
      <c r="M116" s="66"/>
      <c r="N116" s="66"/>
      <c r="O116" s="66"/>
      <c r="P116" s="67"/>
      <c r="Q116" s="19"/>
      <c r="R116" s="14" t="str">
        <f t="shared" si="75"/>
        <v/>
      </c>
      <c r="S116" s="14" t="str">
        <f t="shared" si="76"/>
        <v/>
      </c>
    </row>
    <row r="117" spans="1:19" s="14" customFormat="1" ht="20" customHeight="1" thickBot="1" x14ac:dyDescent="0.55000000000000004">
      <c r="A117" s="216" t="s">
        <v>164</v>
      </c>
      <c r="B117" s="217"/>
      <c r="C117" s="68"/>
      <c r="D117" s="68"/>
      <c r="E117" s="68"/>
      <c r="F117" s="68">
        <f>SUM(R113:R115)</f>
        <v>8</v>
      </c>
      <c r="G117" s="69"/>
      <c r="H117" s="69"/>
      <c r="I117" s="69"/>
      <c r="J117" s="68"/>
      <c r="K117" s="69"/>
      <c r="L117" s="69"/>
      <c r="M117" s="69"/>
      <c r="N117" s="69"/>
      <c r="O117" s="69"/>
      <c r="P117" s="70"/>
      <c r="Q117" s="20"/>
      <c r="R117" s="14" t="str">
        <f t="shared" si="75"/>
        <v/>
      </c>
      <c r="S117" s="14" t="str">
        <f t="shared" si="76"/>
        <v/>
      </c>
    </row>
    <row r="118" spans="1:19" s="14" customFormat="1" ht="20" customHeight="1" x14ac:dyDescent="0.5">
      <c r="A118" s="335" t="s">
        <v>63</v>
      </c>
      <c r="B118" s="336"/>
      <c r="C118" s="138">
        <f>C98+C108+C115</f>
        <v>30</v>
      </c>
      <c r="D118" s="138">
        <f t="shared" ref="D118:E118" si="84">D98+D108+D115</f>
        <v>16</v>
      </c>
      <c r="E118" s="138">
        <f t="shared" si="84"/>
        <v>14</v>
      </c>
      <c r="F118" s="139"/>
      <c r="G118" s="140" t="s">
        <v>20</v>
      </c>
      <c r="H118" s="140" t="s">
        <v>20</v>
      </c>
      <c r="I118" s="140">
        <f>I98+I108+I115</f>
        <v>759</v>
      </c>
      <c r="J118" s="139"/>
      <c r="K118" s="140">
        <f>K98+K108+K115</f>
        <v>414</v>
      </c>
      <c r="L118" s="140">
        <f t="shared" ref="L118:P118" si="85">L98+L108+L115</f>
        <v>405</v>
      </c>
      <c r="M118" s="140">
        <f t="shared" si="85"/>
        <v>135</v>
      </c>
      <c r="N118" s="140">
        <f t="shared" si="85"/>
        <v>270</v>
      </c>
      <c r="O118" s="140">
        <f t="shared" si="85"/>
        <v>9</v>
      </c>
      <c r="P118" s="141">
        <f t="shared" si="85"/>
        <v>345</v>
      </c>
      <c r="Q118" s="21"/>
      <c r="R118" s="14" t="str">
        <f t="shared" si="75"/>
        <v/>
      </c>
      <c r="S118" s="14" t="str">
        <f t="shared" si="76"/>
        <v/>
      </c>
    </row>
    <row r="119" spans="1:19" s="14" customFormat="1" ht="20" customHeight="1" x14ac:dyDescent="0.5">
      <c r="A119" s="289" t="s">
        <v>65</v>
      </c>
      <c r="B119" s="290"/>
      <c r="C119" s="142">
        <f>C94+C118</f>
        <v>60</v>
      </c>
      <c r="D119" s="142">
        <f>D94+D118</f>
        <v>32</v>
      </c>
      <c r="E119" s="142">
        <f>E94+E118</f>
        <v>28</v>
      </c>
      <c r="F119" s="143"/>
      <c r="G119" s="144" t="s">
        <v>20</v>
      </c>
      <c r="H119" s="144" t="s">
        <v>20</v>
      </c>
      <c r="I119" s="145">
        <f>I94+I118</f>
        <v>1487</v>
      </c>
      <c r="J119" s="143"/>
      <c r="K119" s="145">
        <f t="shared" ref="K119:P119" si="86">K94+K118</f>
        <v>802</v>
      </c>
      <c r="L119" s="145">
        <f t="shared" si="86"/>
        <v>780</v>
      </c>
      <c r="M119" s="145">
        <f t="shared" si="86"/>
        <v>270</v>
      </c>
      <c r="N119" s="145">
        <f t="shared" si="86"/>
        <v>510</v>
      </c>
      <c r="O119" s="145">
        <f t="shared" si="86"/>
        <v>22</v>
      </c>
      <c r="P119" s="146">
        <f t="shared" si="86"/>
        <v>685</v>
      </c>
      <c r="Q119" s="29"/>
      <c r="R119" s="14" t="str">
        <f t="shared" si="75"/>
        <v/>
      </c>
      <c r="S119" s="14" t="str">
        <f t="shared" si="76"/>
        <v/>
      </c>
    </row>
    <row r="120" spans="1:19" s="14" customFormat="1" ht="20" customHeight="1" x14ac:dyDescent="0.5">
      <c r="A120" s="227" t="s">
        <v>75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9"/>
      <c r="Q120" s="30"/>
      <c r="R120" s="14" t="str">
        <f t="shared" si="75"/>
        <v/>
      </c>
      <c r="S120" s="14" t="str">
        <f t="shared" si="76"/>
        <v/>
      </c>
    </row>
    <row r="121" spans="1:19" s="14" customFormat="1" ht="20" customHeight="1" x14ac:dyDescent="0.5">
      <c r="A121" s="230" t="s">
        <v>66</v>
      </c>
      <c r="B121" s="231"/>
      <c r="C121" s="231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2"/>
      <c r="Q121" s="17"/>
      <c r="R121" s="14" t="str">
        <f t="shared" si="75"/>
        <v/>
      </c>
      <c r="S121" s="14" t="str">
        <f t="shared" si="76"/>
        <v/>
      </c>
    </row>
    <row r="122" spans="1:19" s="14" customFormat="1" ht="20" customHeight="1" x14ac:dyDescent="0.5">
      <c r="A122" s="147" t="s">
        <v>6</v>
      </c>
      <c r="B122" s="286" t="s">
        <v>128</v>
      </c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8"/>
      <c r="P122" s="60"/>
      <c r="Q122" s="16"/>
      <c r="R122" s="14" t="str">
        <f t="shared" si="75"/>
        <v/>
      </c>
      <c r="S122" s="14" t="str">
        <f t="shared" si="76"/>
        <v/>
      </c>
    </row>
    <row r="123" spans="1:19" s="14" customFormat="1" ht="20" customHeight="1" x14ac:dyDescent="0.5">
      <c r="A123" s="56" t="s">
        <v>5</v>
      </c>
      <c r="B123" s="120" t="s">
        <v>110</v>
      </c>
      <c r="C123" s="58">
        <f>D123+E123</f>
        <v>3.5</v>
      </c>
      <c r="D123" s="58">
        <v>2</v>
      </c>
      <c r="E123" s="58">
        <v>1.5</v>
      </c>
      <c r="F123" s="58">
        <v>2</v>
      </c>
      <c r="G123" s="61" t="s">
        <v>176</v>
      </c>
      <c r="H123" s="59" t="s">
        <v>11</v>
      </c>
      <c r="I123" s="59">
        <f t="shared" ref="I123:I128" si="87">K123+P123</f>
        <v>91</v>
      </c>
      <c r="J123" s="59">
        <f>IF(F123&lt;&gt;"",N123,"")</f>
        <v>30</v>
      </c>
      <c r="K123" s="59">
        <f t="shared" ref="K123:K128" si="88">L123+O123</f>
        <v>46</v>
      </c>
      <c r="L123" s="59">
        <f t="shared" ref="L123:L128" si="89">M123+N123</f>
        <v>45</v>
      </c>
      <c r="M123" s="59">
        <v>15</v>
      </c>
      <c r="N123" s="59">
        <v>30</v>
      </c>
      <c r="O123" s="59">
        <v>1</v>
      </c>
      <c r="P123" s="60">
        <v>45</v>
      </c>
      <c r="Q123" s="17"/>
      <c r="R123" s="14" t="str">
        <f t="shared" si="75"/>
        <v/>
      </c>
      <c r="S123" s="14" t="str">
        <f t="shared" si="76"/>
        <v/>
      </c>
    </row>
    <row r="124" spans="1:19" s="14" customFormat="1" ht="20" customHeight="1" x14ac:dyDescent="0.5">
      <c r="A124" s="56" t="s">
        <v>35</v>
      </c>
      <c r="B124" s="148" t="s">
        <v>111</v>
      </c>
      <c r="C124" s="58">
        <f t="shared" ref="C124:C128" si="90">D124+E124</f>
        <v>4.5</v>
      </c>
      <c r="D124" s="58">
        <v>2.5</v>
      </c>
      <c r="E124" s="58">
        <v>2</v>
      </c>
      <c r="F124" s="58">
        <v>3.5</v>
      </c>
      <c r="G124" s="59" t="s">
        <v>23</v>
      </c>
      <c r="H124" s="59" t="s">
        <v>11</v>
      </c>
      <c r="I124" s="59">
        <f t="shared" si="87"/>
        <v>111</v>
      </c>
      <c r="J124" s="59">
        <f t="shared" ref="J124:J128" si="91">IF(F124&lt;&gt;"",N124,"")</f>
        <v>30</v>
      </c>
      <c r="K124" s="59">
        <f t="shared" si="88"/>
        <v>61</v>
      </c>
      <c r="L124" s="59">
        <f t="shared" si="89"/>
        <v>60</v>
      </c>
      <c r="M124" s="59">
        <v>30</v>
      </c>
      <c r="N124" s="59">
        <v>30</v>
      </c>
      <c r="O124" s="59">
        <v>1</v>
      </c>
      <c r="P124" s="60">
        <v>50</v>
      </c>
      <c r="Q124" s="18" t="s">
        <v>79</v>
      </c>
      <c r="R124" s="14" t="str">
        <f t="shared" si="75"/>
        <v/>
      </c>
      <c r="S124" s="14">
        <f t="shared" si="76"/>
        <v>3.5</v>
      </c>
    </row>
    <row r="125" spans="1:19" s="14" customFormat="1" ht="20" customHeight="1" x14ac:dyDescent="0.5">
      <c r="A125" s="56" t="s">
        <v>36</v>
      </c>
      <c r="B125" s="148" t="s">
        <v>112</v>
      </c>
      <c r="C125" s="58">
        <f t="shared" si="90"/>
        <v>3</v>
      </c>
      <c r="D125" s="58">
        <v>1.5</v>
      </c>
      <c r="E125" s="58">
        <v>1.5</v>
      </c>
      <c r="F125" s="58">
        <v>1</v>
      </c>
      <c r="G125" s="61" t="s">
        <v>176</v>
      </c>
      <c r="H125" s="59" t="s">
        <v>11</v>
      </c>
      <c r="I125" s="59">
        <f t="shared" si="87"/>
        <v>91</v>
      </c>
      <c r="J125" s="59">
        <f t="shared" si="91"/>
        <v>30</v>
      </c>
      <c r="K125" s="59">
        <f t="shared" si="88"/>
        <v>46</v>
      </c>
      <c r="L125" s="59">
        <f t="shared" si="89"/>
        <v>45</v>
      </c>
      <c r="M125" s="59">
        <v>15</v>
      </c>
      <c r="N125" s="59">
        <v>30</v>
      </c>
      <c r="O125" s="59">
        <v>1</v>
      </c>
      <c r="P125" s="60">
        <v>45</v>
      </c>
      <c r="Q125" s="18" t="s">
        <v>79</v>
      </c>
      <c r="R125" s="14" t="str">
        <f t="shared" si="75"/>
        <v/>
      </c>
      <c r="S125" s="14">
        <f t="shared" si="76"/>
        <v>4.5</v>
      </c>
    </row>
    <row r="126" spans="1:19" s="14" customFormat="1" ht="20" customHeight="1" x14ac:dyDescent="0.5">
      <c r="A126" s="56" t="s">
        <v>37</v>
      </c>
      <c r="B126" s="148" t="s">
        <v>113</v>
      </c>
      <c r="C126" s="58">
        <f t="shared" si="90"/>
        <v>2.5</v>
      </c>
      <c r="D126" s="58">
        <v>1.5</v>
      </c>
      <c r="E126" s="58">
        <v>1</v>
      </c>
      <c r="F126" s="58">
        <v>1.5</v>
      </c>
      <c r="G126" s="61" t="s">
        <v>176</v>
      </c>
      <c r="H126" s="59" t="s">
        <v>11</v>
      </c>
      <c r="I126" s="59">
        <f t="shared" si="87"/>
        <v>51</v>
      </c>
      <c r="J126" s="59">
        <f t="shared" si="91"/>
        <v>15</v>
      </c>
      <c r="K126" s="59">
        <f t="shared" si="88"/>
        <v>31</v>
      </c>
      <c r="L126" s="59">
        <f t="shared" si="89"/>
        <v>30</v>
      </c>
      <c r="M126" s="59">
        <v>15</v>
      </c>
      <c r="N126" s="59">
        <v>15</v>
      </c>
      <c r="O126" s="59">
        <v>1</v>
      </c>
      <c r="P126" s="60">
        <v>20</v>
      </c>
      <c r="Q126" s="18"/>
      <c r="R126" s="14" t="str">
        <f t="shared" si="75"/>
        <v/>
      </c>
      <c r="S126" s="14" t="str">
        <f t="shared" si="76"/>
        <v/>
      </c>
    </row>
    <row r="127" spans="1:19" s="14" customFormat="1" ht="20" customHeight="1" x14ac:dyDescent="0.5">
      <c r="A127" s="56" t="s">
        <v>38</v>
      </c>
      <c r="B127" s="148" t="s">
        <v>114</v>
      </c>
      <c r="C127" s="58">
        <f t="shared" si="90"/>
        <v>3.5</v>
      </c>
      <c r="D127" s="58">
        <v>2.5</v>
      </c>
      <c r="E127" s="58">
        <v>1</v>
      </c>
      <c r="F127" s="58">
        <v>2</v>
      </c>
      <c r="G127" s="59" t="s">
        <v>23</v>
      </c>
      <c r="H127" s="59" t="s">
        <v>11</v>
      </c>
      <c r="I127" s="59">
        <f t="shared" si="87"/>
        <v>76</v>
      </c>
      <c r="J127" s="59">
        <f t="shared" si="91"/>
        <v>30</v>
      </c>
      <c r="K127" s="59">
        <f t="shared" si="88"/>
        <v>46</v>
      </c>
      <c r="L127" s="59">
        <f t="shared" si="89"/>
        <v>45</v>
      </c>
      <c r="M127" s="59">
        <v>15</v>
      </c>
      <c r="N127" s="59">
        <v>30</v>
      </c>
      <c r="O127" s="59">
        <v>1</v>
      </c>
      <c r="P127" s="60">
        <v>30</v>
      </c>
      <c r="Q127" s="18" t="s">
        <v>79</v>
      </c>
      <c r="R127" s="14" t="str">
        <f t="shared" si="75"/>
        <v/>
      </c>
      <c r="S127" s="14">
        <f t="shared" si="76"/>
        <v>2.5</v>
      </c>
    </row>
    <row r="128" spans="1:19" s="14" customFormat="1" ht="20" customHeight="1" thickBot="1" x14ac:dyDescent="0.55000000000000004">
      <c r="A128" s="72" t="s">
        <v>64</v>
      </c>
      <c r="B128" s="149" t="s">
        <v>122</v>
      </c>
      <c r="C128" s="74">
        <f t="shared" si="90"/>
        <v>3</v>
      </c>
      <c r="D128" s="74">
        <v>1.5</v>
      </c>
      <c r="E128" s="74">
        <v>1.5</v>
      </c>
      <c r="F128" s="74">
        <v>1</v>
      </c>
      <c r="G128" s="75" t="s">
        <v>23</v>
      </c>
      <c r="H128" s="75" t="s">
        <v>11</v>
      </c>
      <c r="I128" s="75">
        <f t="shared" si="87"/>
        <v>91</v>
      </c>
      <c r="J128" s="75">
        <f t="shared" si="91"/>
        <v>30</v>
      </c>
      <c r="K128" s="75">
        <f t="shared" si="88"/>
        <v>46</v>
      </c>
      <c r="L128" s="75">
        <f t="shared" si="89"/>
        <v>45</v>
      </c>
      <c r="M128" s="75">
        <v>15</v>
      </c>
      <c r="N128" s="75">
        <v>30</v>
      </c>
      <c r="O128" s="75">
        <v>1</v>
      </c>
      <c r="P128" s="76">
        <v>45</v>
      </c>
      <c r="Q128" s="18"/>
      <c r="R128" s="14" t="str">
        <f t="shared" si="75"/>
        <v/>
      </c>
      <c r="S128" s="14" t="str">
        <f t="shared" si="76"/>
        <v/>
      </c>
    </row>
    <row r="129" spans="1:19" s="14" customFormat="1" ht="20" customHeight="1" x14ac:dyDescent="0.5">
      <c r="A129" s="238" t="s">
        <v>21</v>
      </c>
      <c r="B129" s="239"/>
      <c r="C129" s="77">
        <f>SUM(C123:C128)</f>
        <v>20</v>
      </c>
      <c r="D129" s="77">
        <f t="shared" ref="D129:E129" si="92">SUM(D123:D128)</f>
        <v>11.5</v>
      </c>
      <c r="E129" s="77">
        <f t="shared" si="92"/>
        <v>8.5</v>
      </c>
      <c r="F129" s="77"/>
      <c r="G129" s="78" t="s">
        <v>20</v>
      </c>
      <c r="H129" s="78" t="s">
        <v>20</v>
      </c>
      <c r="I129" s="78">
        <f>SUM(I123:I128)</f>
        <v>511</v>
      </c>
      <c r="J129" s="77"/>
      <c r="K129" s="78">
        <f>SUM(K123:K128)</f>
        <v>276</v>
      </c>
      <c r="L129" s="78">
        <f t="shared" ref="L129:P129" si="93">SUM(L123:L128)</f>
        <v>270</v>
      </c>
      <c r="M129" s="78">
        <f t="shared" si="93"/>
        <v>105</v>
      </c>
      <c r="N129" s="78">
        <f t="shared" si="93"/>
        <v>165</v>
      </c>
      <c r="O129" s="78">
        <f t="shared" si="93"/>
        <v>6</v>
      </c>
      <c r="P129" s="79">
        <f t="shared" si="93"/>
        <v>235</v>
      </c>
      <c r="Q129" s="18"/>
      <c r="R129" s="14" t="str">
        <f t="shared" si="75"/>
        <v/>
      </c>
      <c r="S129" s="14" t="str">
        <f t="shared" si="76"/>
        <v/>
      </c>
    </row>
    <row r="130" spans="1:19" s="14" customFormat="1" ht="20" customHeight="1" x14ac:dyDescent="0.5">
      <c r="A130" s="236" t="s">
        <v>166</v>
      </c>
      <c r="B130" s="237"/>
      <c r="C130" s="65"/>
      <c r="D130" s="65"/>
      <c r="E130" s="65"/>
      <c r="F130" s="65">
        <f>SUM(F123:F128)</f>
        <v>11</v>
      </c>
      <c r="G130" s="66"/>
      <c r="H130" s="66"/>
      <c r="I130" s="66"/>
      <c r="J130" s="65">
        <f>SUM(J123:J128)</f>
        <v>165</v>
      </c>
      <c r="K130" s="66"/>
      <c r="L130" s="66"/>
      <c r="M130" s="66"/>
      <c r="N130" s="66"/>
      <c r="O130" s="66"/>
      <c r="P130" s="67"/>
      <c r="Q130" s="19"/>
      <c r="R130" s="14" t="str">
        <f t="shared" si="75"/>
        <v/>
      </c>
      <c r="S130" s="14" t="str">
        <f t="shared" si="76"/>
        <v/>
      </c>
    </row>
    <row r="131" spans="1:19" s="14" customFormat="1" ht="20" customHeight="1" thickBot="1" x14ac:dyDescent="0.55000000000000004">
      <c r="A131" s="216" t="s">
        <v>164</v>
      </c>
      <c r="B131" s="217"/>
      <c r="C131" s="68"/>
      <c r="D131" s="68"/>
      <c r="E131" s="68"/>
      <c r="F131" s="68">
        <f>SUM(R124:R129)</f>
        <v>0</v>
      </c>
      <c r="G131" s="69"/>
      <c r="H131" s="69"/>
      <c r="I131" s="69"/>
      <c r="J131" s="68"/>
      <c r="K131" s="69"/>
      <c r="L131" s="69"/>
      <c r="M131" s="69"/>
      <c r="N131" s="69"/>
      <c r="O131" s="69"/>
      <c r="P131" s="70"/>
      <c r="Q131" s="20"/>
      <c r="R131" s="14" t="str">
        <f t="shared" si="75"/>
        <v/>
      </c>
      <c r="S131" s="14" t="str">
        <f t="shared" si="76"/>
        <v/>
      </c>
    </row>
    <row r="132" spans="1:19" s="14" customFormat="1" ht="20" customHeight="1" x14ac:dyDescent="0.5">
      <c r="A132" s="54" t="s">
        <v>7</v>
      </c>
      <c r="B132" s="150" t="s">
        <v>131</v>
      </c>
      <c r="C132" s="333"/>
      <c r="D132" s="333"/>
      <c r="E132" s="333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4"/>
      <c r="Q132" s="21"/>
      <c r="R132" s="14" t="str">
        <f t="shared" si="75"/>
        <v/>
      </c>
      <c r="S132" s="14" t="str">
        <f t="shared" si="76"/>
        <v/>
      </c>
    </row>
    <row r="133" spans="1:19" s="14" customFormat="1" ht="20" customHeight="1" x14ac:dyDescent="0.5">
      <c r="A133" s="56" t="s">
        <v>5</v>
      </c>
      <c r="B133" s="148" t="s">
        <v>50</v>
      </c>
      <c r="C133" s="58">
        <f>D133+E133</f>
        <v>2.5</v>
      </c>
      <c r="D133" s="58">
        <v>1.5</v>
      </c>
      <c r="E133" s="58">
        <v>1</v>
      </c>
      <c r="F133" s="58">
        <v>1</v>
      </c>
      <c r="G133" s="61" t="s">
        <v>176</v>
      </c>
      <c r="H133" s="59" t="s">
        <v>14</v>
      </c>
      <c r="I133" s="59">
        <f>K133+P133</f>
        <v>51</v>
      </c>
      <c r="J133" s="59">
        <f>IF(F133&lt;&gt;"",N133,"")</f>
        <v>15</v>
      </c>
      <c r="K133" s="59">
        <f t="shared" ref="K133:K136" si="94">L133+O133</f>
        <v>31</v>
      </c>
      <c r="L133" s="59">
        <f t="shared" ref="L133:L136" si="95">M133+N133</f>
        <v>30</v>
      </c>
      <c r="M133" s="59">
        <v>15</v>
      </c>
      <c r="N133" s="59">
        <v>15</v>
      </c>
      <c r="O133" s="59">
        <v>1</v>
      </c>
      <c r="P133" s="60">
        <v>20</v>
      </c>
      <c r="Q133" s="34"/>
      <c r="R133" s="14" t="str">
        <f t="shared" si="75"/>
        <v/>
      </c>
      <c r="S133" s="14" t="str">
        <f t="shared" si="76"/>
        <v/>
      </c>
    </row>
    <row r="134" spans="1:19" s="14" customFormat="1" ht="20" customHeight="1" x14ac:dyDescent="0.5">
      <c r="A134" s="56" t="s">
        <v>35</v>
      </c>
      <c r="B134" s="83" t="s">
        <v>51</v>
      </c>
      <c r="C134" s="58">
        <f t="shared" ref="C134:C136" si="96">D134+E134</f>
        <v>2.5</v>
      </c>
      <c r="D134" s="58">
        <v>1.5</v>
      </c>
      <c r="E134" s="58">
        <v>1</v>
      </c>
      <c r="F134" s="58">
        <v>1</v>
      </c>
      <c r="G134" s="61" t="s">
        <v>176</v>
      </c>
      <c r="H134" s="59" t="s">
        <v>14</v>
      </c>
      <c r="I134" s="59">
        <f>K134+P134</f>
        <v>51</v>
      </c>
      <c r="J134" s="59">
        <f t="shared" ref="J134:J136" si="97">IF(F134&lt;&gt;"",N134,"")</f>
        <v>15</v>
      </c>
      <c r="K134" s="59">
        <f t="shared" si="94"/>
        <v>31</v>
      </c>
      <c r="L134" s="59">
        <f t="shared" si="95"/>
        <v>30</v>
      </c>
      <c r="M134" s="59">
        <v>15</v>
      </c>
      <c r="N134" s="59">
        <v>15</v>
      </c>
      <c r="O134" s="59">
        <v>1</v>
      </c>
      <c r="P134" s="60">
        <v>20</v>
      </c>
      <c r="Q134" s="35"/>
      <c r="R134" s="14">
        <f t="shared" si="75"/>
        <v>2.5</v>
      </c>
      <c r="S134" s="14" t="str">
        <f t="shared" si="76"/>
        <v/>
      </c>
    </row>
    <row r="135" spans="1:19" s="14" customFormat="1" ht="20" customHeight="1" x14ac:dyDescent="0.5">
      <c r="A135" s="56" t="s">
        <v>36</v>
      </c>
      <c r="B135" s="57" t="s">
        <v>52</v>
      </c>
      <c r="C135" s="58">
        <f t="shared" si="96"/>
        <v>2.5</v>
      </c>
      <c r="D135" s="58">
        <v>1.5</v>
      </c>
      <c r="E135" s="58">
        <v>1</v>
      </c>
      <c r="F135" s="58">
        <v>1</v>
      </c>
      <c r="G135" s="61" t="s">
        <v>176</v>
      </c>
      <c r="H135" s="59" t="s">
        <v>14</v>
      </c>
      <c r="I135" s="59">
        <f>K135+P135</f>
        <v>51</v>
      </c>
      <c r="J135" s="59">
        <f t="shared" si="97"/>
        <v>15</v>
      </c>
      <c r="K135" s="59">
        <f t="shared" si="94"/>
        <v>31</v>
      </c>
      <c r="L135" s="59">
        <f t="shared" si="95"/>
        <v>30</v>
      </c>
      <c r="M135" s="59">
        <v>15</v>
      </c>
      <c r="N135" s="59">
        <v>15</v>
      </c>
      <c r="O135" s="59">
        <v>1</v>
      </c>
      <c r="P135" s="60">
        <v>20</v>
      </c>
      <c r="Q135" s="24"/>
      <c r="R135" s="14">
        <f t="shared" si="75"/>
        <v>2.5</v>
      </c>
      <c r="S135" s="14" t="str">
        <f t="shared" si="76"/>
        <v/>
      </c>
    </row>
    <row r="136" spans="1:19" s="14" customFormat="1" ht="20" customHeight="1" thickBot="1" x14ac:dyDescent="0.55000000000000004">
      <c r="A136" s="72" t="s">
        <v>37</v>
      </c>
      <c r="B136" s="97" t="s">
        <v>53</v>
      </c>
      <c r="C136" s="74">
        <f t="shared" si="96"/>
        <v>2.5</v>
      </c>
      <c r="D136" s="74">
        <v>1.5</v>
      </c>
      <c r="E136" s="74">
        <v>1</v>
      </c>
      <c r="F136" s="74">
        <v>1</v>
      </c>
      <c r="G136" s="61" t="s">
        <v>176</v>
      </c>
      <c r="H136" s="75" t="s">
        <v>14</v>
      </c>
      <c r="I136" s="75">
        <f>K136+P136</f>
        <v>51</v>
      </c>
      <c r="J136" s="75">
        <f t="shared" si="97"/>
        <v>15</v>
      </c>
      <c r="K136" s="75">
        <f t="shared" si="94"/>
        <v>31</v>
      </c>
      <c r="L136" s="75">
        <f t="shared" si="95"/>
        <v>30</v>
      </c>
      <c r="M136" s="75">
        <v>15</v>
      </c>
      <c r="N136" s="75">
        <v>15</v>
      </c>
      <c r="O136" s="75">
        <v>1</v>
      </c>
      <c r="P136" s="76">
        <v>20</v>
      </c>
      <c r="Q136" s="18"/>
      <c r="R136" s="14">
        <f t="shared" ref="R136:R164" si="98">IF(H135="f",C135,"")</f>
        <v>2.5</v>
      </c>
      <c r="S136" s="14" t="str">
        <f t="shared" ref="S136:S167" si="99">IF(Q136="Inż.",C135,"")</f>
        <v/>
      </c>
    </row>
    <row r="137" spans="1:19" s="14" customFormat="1" ht="20" customHeight="1" x14ac:dyDescent="0.5">
      <c r="A137" s="238" t="s">
        <v>21</v>
      </c>
      <c r="B137" s="239"/>
      <c r="C137" s="77">
        <f>SUM(C133:C136)</f>
        <v>10</v>
      </c>
      <c r="D137" s="77">
        <f t="shared" ref="D137:E137" si="100">SUM(D133:D136)</f>
        <v>6</v>
      </c>
      <c r="E137" s="77">
        <f t="shared" si="100"/>
        <v>4</v>
      </c>
      <c r="F137" s="77"/>
      <c r="G137" s="78" t="s">
        <v>20</v>
      </c>
      <c r="H137" s="78" t="s">
        <v>20</v>
      </c>
      <c r="I137" s="78">
        <f>SUM(I133:I136)</f>
        <v>204</v>
      </c>
      <c r="J137" s="77"/>
      <c r="K137" s="78">
        <f>SUM(K133:K136)</f>
        <v>124</v>
      </c>
      <c r="L137" s="78">
        <f t="shared" ref="L137:P137" si="101">SUM(L133:L136)</f>
        <v>120</v>
      </c>
      <c r="M137" s="78">
        <f t="shared" si="101"/>
        <v>60</v>
      </c>
      <c r="N137" s="78">
        <f t="shared" si="101"/>
        <v>60</v>
      </c>
      <c r="O137" s="78">
        <f t="shared" si="101"/>
        <v>4</v>
      </c>
      <c r="P137" s="79">
        <f t="shared" si="101"/>
        <v>80</v>
      </c>
      <c r="Q137" s="18"/>
      <c r="R137" s="14">
        <f t="shared" si="98"/>
        <v>2.5</v>
      </c>
      <c r="S137" s="14" t="str">
        <f t="shared" si="99"/>
        <v/>
      </c>
    </row>
    <row r="138" spans="1:19" s="14" customFormat="1" ht="20" customHeight="1" x14ac:dyDescent="0.5">
      <c r="A138" s="236" t="s">
        <v>166</v>
      </c>
      <c r="B138" s="237"/>
      <c r="C138" s="65"/>
      <c r="D138" s="65"/>
      <c r="E138" s="65"/>
      <c r="F138" s="65">
        <f>SUM(F133:F136)</f>
        <v>4</v>
      </c>
      <c r="G138" s="66"/>
      <c r="H138" s="66"/>
      <c r="I138" s="66"/>
      <c r="J138" s="65">
        <f>SUM(J133:J136)</f>
        <v>60</v>
      </c>
      <c r="K138" s="66"/>
      <c r="L138" s="66"/>
      <c r="M138" s="66"/>
      <c r="N138" s="66"/>
      <c r="O138" s="66"/>
      <c r="P138" s="67"/>
      <c r="Q138" s="19"/>
      <c r="R138" s="14" t="str">
        <f t="shared" si="98"/>
        <v/>
      </c>
      <c r="S138" s="14" t="str">
        <f t="shared" si="99"/>
        <v/>
      </c>
    </row>
    <row r="139" spans="1:19" s="14" customFormat="1" ht="20" customHeight="1" thickBot="1" x14ac:dyDescent="0.55000000000000004">
      <c r="A139" s="216" t="s">
        <v>164</v>
      </c>
      <c r="B139" s="217"/>
      <c r="C139" s="68"/>
      <c r="D139" s="68"/>
      <c r="E139" s="68"/>
      <c r="F139" s="68">
        <f>SUM(R134:R137)</f>
        <v>10</v>
      </c>
      <c r="G139" s="69"/>
      <c r="H139" s="69"/>
      <c r="I139" s="69"/>
      <c r="J139" s="68"/>
      <c r="K139" s="69"/>
      <c r="L139" s="69"/>
      <c r="M139" s="69"/>
      <c r="N139" s="69"/>
      <c r="O139" s="69"/>
      <c r="P139" s="70"/>
      <c r="Q139" s="20"/>
      <c r="R139" s="14" t="str">
        <f t="shared" si="98"/>
        <v/>
      </c>
      <c r="S139" s="14" t="str">
        <f t="shared" si="99"/>
        <v/>
      </c>
    </row>
    <row r="140" spans="1:19" s="14" customFormat="1" ht="20" customHeight="1" thickBot="1" x14ac:dyDescent="0.55000000000000004">
      <c r="A140" s="272" t="s">
        <v>68</v>
      </c>
      <c r="B140" s="273"/>
      <c r="C140" s="151">
        <f>C129+C137</f>
        <v>30</v>
      </c>
      <c r="D140" s="151">
        <f t="shared" ref="D140:E140" si="102">D129+D137</f>
        <v>17.5</v>
      </c>
      <c r="E140" s="151">
        <f t="shared" si="102"/>
        <v>12.5</v>
      </c>
      <c r="F140" s="152" t="s">
        <v>20</v>
      </c>
      <c r="G140" s="153" t="s">
        <v>20</v>
      </c>
      <c r="H140" s="153" t="s">
        <v>20</v>
      </c>
      <c r="I140" s="153">
        <f>I129+I137</f>
        <v>715</v>
      </c>
      <c r="J140" s="152"/>
      <c r="K140" s="153">
        <f>K129+K137</f>
        <v>400</v>
      </c>
      <c r="L140" s="153">
        <f t="shared" ref="L140:P140" si="103">L129+L137</f>
        <v>390</v>
      </c>
      <c r="M140" s="153">
        <f t="shared" si="103"/>
        <v>165</v>
      </c>
      <c r="N140" s="153">
        <f t="shared" si="103"/>
        <v>225</v>
      </c>
      <c r="O140" s="153">
        <f t="shared" si="103"/>
        <v>10</v>
      </c>
      <c r="P140" s="154">
        <f t="shared" si="103"/>
        <v>315</v>
      </c>
      <c r="Q140" s="21"/>
      <c r="R140" s="14" t="str">
        <f t="shared" si="98"/>
        <v/>
      </c>
      <c r="S140" s="14" t="str">
        <f t="shared" si="99"/>
        <v/>
      </c>
    </row>
    <row r="141" spans="1:19" s="14" customFormat="1" ht="20" customHeight="1" x14ac:dyDescent="0.5">
      <c r="A141" s="233" t="s">
        <v>67</v>
      </c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5"/>
      <c r="Q141" s="29"/>
      <c r="R141" s="14" t="str">
        <f t="shared" si="98"/>
        <v/>
      </c>
      <c r="S141" s="14" t="str">
        <f t="shared" si="99"/>
        <v/>
      </c>
    </row>
    <row r="142" spans="1:19" s="14" customFormat="1" ht="20" customHeight="1" x14ac:dyDescent="0.5">
      <c r="A142" s="147" t="s">
        <v>6</v>
      </c>
      <c r="B142" s="286" t="s">
        <v>128</v>
      </c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8"/>
      <c r="P142" s="60"/>
      <c r="Q142" s="16"/>
      <c r="R142" s="14" t="str">
        <f t="shared" si="98"/>
        <v/>
      </c>
      <c r="S142" s="14" t="str">
        <f t="shared" si="99"/>
        <v/>
      </c>
    </row>
    <row r="143" spans="1:19" s="14" customFormat="1" ht="20" customHeight="1" x14ac:dyDescent="0.5">
      <c r="A143" s="56" t="s">
        <v>5</v>
      </c>
      <c r="B143" s="148" t="s">
        <v>115</v>
      </c>
      <c r="C143" s="58">
        <f>D143+E143</f>
        <v>3</v>
      </c>
      <c r="D143" s="58">
        <v>1.5</v>
      </c>
      <c r="E143" s="58">
        <v>1.5</v>
      </c>
      <c r="F143" s="58">
        <v>1.5</v>
      </c>
      <c r="G143" s="61" t="s">
        <v>176</v>
      </c>
      <c r="H143" s="59" t="s">
        <v>11</v>
      </c>
      <c r="I143" s="59">
        <f>K143+P143</f>
        <v>61</v>
      </c>
      <c r="J143" s="59">
        <f>IF(F143&lt;&gt;"",N143,"")</f>
        <v>15</v>
      </c>
      <c r="K143" s="59">
        <f t="shared" ref="K143:K146" si="104">L143+O143</f>
        <v>31</v>
      </c>
      <c r="L143" s="59">
        <f t="shared" ref="L143:L146" si="105">M143+N143</f>
        <v>30</v>
      </c>
      <c r="M143" s="59">
        <v>15</v>
      </c>
      <c r="N143" s="59">
        <v>15</v>
      </c>
      <c r="O143" s="59">
        <v>1</v>
      </c>
      <c r="P143" s="60">
        <v>30</v>
      </c>
      <c r="Q143" s="17"/>
      <c r="R143" s="14" t="str">
        <f t="shared" si="98"/>
        <v/>
      </c>
      <c r="S143" s="14" t="str">
        <f t="shared" si="99"/>
        <v/>
      </c>
    </row>
    <row r="144" spans="1:19" s="14" customFormat="1" ht="20" customHeight="1" x14ac:dyDescent="0.5">
      <c r="A144" s="56" t="s">
        <v>35</v>
      </c>
      <c r="B144" s="148" t="s">
        <v>116</v>
      </c>
      <c r="C144" s="58">
        <f t="shared" ref="C144:C146" si="106">D144+E144</f>
        <v>4.5</v>
      </c>
      <c r="D144" s="58">
        <v>2.5</v>
      </c>
      <c r="E144" s="58">
        <v>2</v>
      </c>
      <c r="F144" s="58">
        <v>3.5</v>
      </c>
      <c r="G144" s="59" t="s">
        <v>23</v>
      </c>
      <c r="H144" s="59" t="s">
        <v>11</v>
      </c>
      <c r="I144" s="59">
        <f>K144+P144</f>
        <v>111</v>
      </c>
      <c r="J144" s="59">
        <f t="shared" ref="J144:J146" si="107">IF(F144&lt;&gt;"",N144,"")</f>
        <v>30</v>
      </c>
      <c r="K144" s="59">
        <f t="shared" si="104"/>
        <v>61</v>
      </c>
      <c r="L144" s="59">
        <f t="shared" si="105"/>
        <v>60</v>
      </c>
      <c r="M144" s="59">
        <v>30</v>
      </c>
      <c r="N144" s="59">
        <v>30</v>
      </c>
      <c r="O144" s="59">
        <v>1</v>
      </c>
      <c r="P144" s="60">
        <v>50</v>
      </c>
      <c r="Q144" s="18" t="s">
        <v>79</v>
      </c>
      <c r="R144" s="14" t="str">
        <f t="shared" si="98"/>
        <v/>
      </c>
      <c r="S144" s="14">
        <f t="shared" si="99"/>
        <v>3</v>
      </c>
    </row>
    <row r="145" spans="1:19" s="14" customFormat="1" ht="20" customHeight="1" x14ac:dyDescent="0.5">
      <c r="A145" s="56" t="s">
        <v>36</v>
      </c>
      <c r="B145" s="83" t="s">
        <v>117</v>
      </c>
      <c r="C145" s="58">
        <f t="shared" si="106"/>
        <v>3</v>
      </c>
      <c r="D145" s="58">
        <v>1.5</v>
      </c>
      <c r="E145" s="58">
        <v>1.5</v>
      </c>
      <c r="F145" s="58">
        <v>1.5</v>
      </c>
      <c r="G145" s="59" t="s">
        <v>23</v>
      </c>
      <c r="H145" s="59" t="s">
        <v>11</v>
      </c>
      <c r="I145" s="59">
        <f>K145+P145</f>
        <v>61</v>
      </c>
      <c r="J145" s="59">
        <f t="shared" si="107"/>
        <v>15</v>
      </c>
      <c r="K145" s="59">
        <f t="shared" si="104"/>
        <v>31</v>
      </c>
      <c r="L145" s="59">
        <f t="shared" si="105"/>
        <v>30</v>
      </c>
      <c r="M145" s="59">
        <v>15</v>
      </c>
      <c r="N145" s="59">
        <v>15</v>
      </c>
      <c r="O145" s="59">
        <v>1</v>
      </c>
      <c r="P145" s="60">
        <v>30</v>
      </c>
      <c r="Q145" s="18" t="s">
        <v>79</v>
      </c>
      <c r="R145" s="14" t="str">
        <f t="shared" si="98"/>
        <v/>
      </c>
      <c r="S145" s="14">
        <f t="shared" si="99"/>
        <v>4.5</v>
      </c>
    </row>
    <row r="146" spans="1:19" s="14" customFormat="1" ht="20" customHeight="1" thickBot="1" x14ac:dyDescent="0.55000000000000004">
      <c r="A146" s="72" t="s">
        <v>37</v>
      </c>
      <c r="B146" s="73" t="s">
        <v>120</v>
      </c>
      <c r="C146" s="74">
        <f t="shared" si="106"/>
        <v>3.5</v>
      </c>
      <c r="D146" s="74">
        <v>2</v>
      </c>
      <c r="E146" s="74">
        <v>1.5</v>
      </c>
      <c r="F146" s="74">
        <v>2.5</v>
      </c>
      <c r="G146" s="75" t="s">
        <v>23</v>
      </c>
      <c r="H146" s="75" t="s">
        <v>11</v>
      </c>
      <c r="I146" s="75">
        <f>K146+P146</f>
        <v>76</v>
      </c>
      <c r="J146" s="75">
        <f t="shared" si="107"/>
        <v>30</v>
      </c>
      <c r="K146" s="75">
        <f t="shared" si="104"/>
        <v>46</v>
      </c>
      <c r="L146" s="75">
        <f t="shared" si="105"/>
        <v>45</v>
      </c>
      <c r="M146" s="75">
        <v>15</v>
      </c>
      <c r="N146" s="75">
        <v>30</v>
      </c>
      <c r="O146" s="75">
        <v>1</v>
      </c>
      <c r="P146" s="76">
        <v>30</v>
      </c>
      <c r="Q146" s="18" t="s">
        <v>79</v>
      </c>
      <c r="R146" s="14" t="str">
        <f t="shared" si="98"/>
        <v/>
      </c>
      <c r="S146" s="14">
        <f t="shared" si="99"/>
        <v>3</v>
      </c>
    </row>
    <row r="147" spans="1:19" s="14" customFormat="1" ht="20" customHeight="1" x14ac:dyDescent="0.5">
      <c r="A147" s="238" t="s">
        <v>21</v>
      </c>
      <c r="B147" s="239"/>
      <c r="C147" s="77">
        <f>SUM(C143:C146)</f>
        <v>14</v>
      </c>
      <c r="D147" s="77">
        <f t="shared" ref="D147:E147" si="108">SUM(D143:D146)</f>
        <v>7.5</v>
      </c>
      <c r="E147" s="77">
        <f t="shared" si="108"/>
        <v>6.5</v>
      </c>
      <c r="F147" s="77"/>
      <c r="G147" s="78" t="s">
        <v>20</v>
      </c>
      <c r="H147" s="78" t="s">
        <v>20</v>
      </c>
      <c r="I147" s="78">
        <f t="shared" ref="I147:P147" si="109">SUM(I143:I146)</f>
        <v>309</v>
      </c>
      <c r="J147" s="77"/>
      <c r="K147" s="78">
        <f t="shared" si="109"/>
        <v>169</v>
      </c>
      <c r="L147" s="78">
        <f t="shared" si="109"/>
        <v>165</v>
      </c>
      <c r="M147" s="78">
        <f t="shared" si="109"/>
        <v>75</v>
      </c>
      <c r="N147" s="78">
        <f t="shared" si="109"/>
        <v>90</v>
      </c>
      <c r="O147" s="78">
        <f t="shared" si="109"/>
        <v>4</v>
      </c>
      <c r="P147" s="79">
        <f t="shared" si="109"/>
        <v>140</v>
      </c>
      <c r="Q147" s="36" t="s">
        <v>79</v>
      </c>
      <c r="R147" s="14" t="str">
        <f t="shared" si="98"/>
        <v/>
      </c>
      <c r="S147" s="14">
        <f t="shared" si="99"/>
        <v>3.5</v>
      </c>
    </row>
    <row r="148" spans="1:19" s="14" customFormat="1" ht="20" customHeight="1" x14ac:dyDescent="0.5">
      <c r="A148" s="236" t="s">
        <v>166</v>
      </c>
      <c r="B148" s="237"/>
      <c r="C148" s="65"/>
      <c r="D148" s="65"/>
      <c r="E148" s="65"/>
      <c r="F148" s="65">
        <f>SUM(F143:F146)</f>
        <v>9</v>
      </c>
      <c r="G148" s="66"/>
      <c r="H148" s="66"/>
      <c r="I148" s="66"/>
      <c r="J148" s="65">
        <f>SUM(J143:J146)</f>
        <v>90</v>
      </c>
      <c r="K148" s="66"/>
      <c r="L148" s="66"/>
      <c r="M148" s="66"/>
      <c r="N148" s="66"/>
      <c r="O148" s="66"/>
      <c r="P148" s="67"/>
      <c r="Q148" s="19"/>
      <c r="R148" s="14" t="str">
        <f t="shared" si="98"/>
        <v/>
      </c>
      <c r="S148" s="14" t="str">
        <f t="shared" si="99"/>
        <v/>
      </c>
    </row>
    <row r="149" spans="1:19" s="14" customFormat="1" ht="20" customHeight="1" thickBot="1" x14ac:dyDescent="0.55000000000000004">
      <c r="A149" s="216" t="s">
        <v>164</v>
      </c>
      <c r="B149" s="217"/>
      <c r="C149" s="68"/>
      <c r="D149" s="68"/>
      <c r="E149" s="68"/>
      <c r="F149" s="68">
        <f>SUM(R144:R147)</f>
        <v>0</v>
      </c>
      <c r="G149" s="69"/>
      <c r="H149" s="69"/>
      <c r="I149" s="69"/>
      <c r="J149" s="68"/>
      <c r="K149" s="69"/>
      <c r="L149" s="69"/>
      <c r="M149" s="69"/>
      <c r="N149" s="69"/>
      <c r="O149" s="69"/>
      <c r="P149" s="70"/>
      <c r="Q149" s="20"/>
      <c r="R149" s="14" t="str">
        <f t="shared" si="98"/>
        <v/>
      </c>
      <c r="S149" s="14" t="str">
        <f t="shared" si="99"/>
        <v/>
      </c>
    </row>
    <row r="150" spans="1:19" s="14" customFormat="1" ht="20" customHeight="1" x14ac:dyDescent="0.5">
      <c r="A150" s="54" t="s">
        <v>7</v>
      </c>
      <c r="B150" s="240" t="s">
        <v>131</v>
      </c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2"/>
      <c r="P150" s="55"/>
      <c r="Q150" s="21"/>
      <c r="R150" s="14" t="str">
        <f t="shared" si="98"/>
        <v/>
      </c>
      <c r="S150" s="14" t="str">
        <f t="shared" si="99"/>
        <v/>
      </c>
    </row>
    <row r="151" spans="1:19" s="14" customFormat="1" ht="20" customHeight="1" x14ac:dyDescent="0.5">
      <c r="A151" s="56" t="s">
        <v>5</v>
      </c>
      <c r="B151" s="57" t="s">
        <v>54</v>
      </c>
      <c r="C151" s="58">
        <f>D151+E151</f>
        <v>2.5</v>
      </c>
      <c r="D151" s="58">
        <v>1.5</v>
      </c>
      <c r="E151" s="58">
        <v>1</v>
      </c>
      <c r="F151" s="58">
        <v>1</v>
      </c>
      <c r="G151" s="61" t="s">
        <v>176</v>
      </c>
      <c r="H151" s="59" t="s">
        <v>14</v>
      </c>
      <c r="I151" s="59">
        <f>K151+P151</f>
        <v>51</v>
      </c>
      <c r="J151" s="59">
        <f>IF(F151&lt;&gt;"",N151,"")</f>
        <v>15</v>
      </c>
      <c r="K151" s="59">
        <f t="shared" ref="K151:K153" si="110">L151+O151</f>
        <v>31</v>
      </c>
      <c r="L151" s="59">
        <f t="shared" ref="L151:L153" si="111">M151+N151</f>
        <v>30</v>
      </c>
      <c r="M151" s="59">
        <v>15</v>
      </c>
      <c r="N151" s="59">
        <v>15</v>
      </c>
      <c r="O151" s="59">
        <v>1</v>
      </c>
      <c r="P151" s="60">
        <v>20</v>
      </c>
      <c r="Q151" s="17"/>
      <c r="R151" s="14" t="str">
        <f t="shared" si="98"/>
        <v/>
      </c>
      <c r="S151" s="14" t="str">
        <f t="shared" si="99"/>
        <v/>
      </c>
    </row>
    <row r="152" spans="1:19" s="14" customFormat="1" ht="20" customHeight="1" x14ac:dyDescent="0.5">
      <c r="A152" s="56" t="s">
        <v>35</v>
      </c>
      <c r="B152" s="57" t="s">
        <v>55</v>
      </c>
      <c r="C152" s="58">
        <f t="shared" ref="C152:C153" si="112">D152+E152</f>
        <v>2.5</v>
      </c>
      <c r="D152" s="58">
        <v>1.5</v>
      </c>
      <c r="E152" s="58">
        <v>1</v>
      </c>
      <c r="F152" s="58">
        <v>1</v>
      </c>
      <c r="G152" s="61" t="s">
        <v>176</v>
      </c>
      <c r="H152" s="59" t="s">
        <v>14</v>
      </c>
      <c r="I152" s="59">
        <f>K152+P152</f>
        <v>51</v>
      </c>
      <c r="J152" s="59">
        <f t="shared" ref="J152" si="113">IF(F152&lt;&gt;"",N152,"")</f>
        <v>15</v>
      </c>
      <c r="K152" s="59">
        <f t="shared" si="110"/>
        <v>31</v>
      </c>
      <c r="L152" s="59">
        <f t="shared" si="111"/>
        <v>30</v>
      </c>
      <c r="M152" s="59">
        <v>15</v>
      </c>
      <c r="N152" s="59">
        <v>15</v>
      </c>
      <c r="O152" s="59">
        <v>1</v>
      </c>
      <c r="P152" s="60">
        <v>20</v>
      </c>
      <c r="Q152" s="18"/>
      <c r="R152" s="14">
        <f t="shared" si="98"/>
        <v>2.5</v>
      </c>
      <c r="S152" s="14" t="str">
        <f t="shared" si="99"/>
        <v/>
      </c>
    </row>
    <row r="153" spans="1:19" s="14" customFormat="1" ht="20" customHeight="1" thickBot="1" x14ac:dyDescent="0.55000000000000004">
      <c r="A153" s="72" t="s">
        <v>36</v>
      </c>
      <c r="B153" s="98" t="s">
        <v>47</v>
      </c>
      <c r="C153" s="74">
        <f t="shared" si="112"/>
        <v>3</v>
      </c>
      <c r="D153" s="74">
        <v>0.5</v>
      </c>
      <c r="E153" s="74">
        <v>2.5</v>
      </c>
      <c r="F153" s="74">
        <v>2</v>
      </c>
      <c r="G153" s="75" t="s">
        <v>24</v>
      </c>
      <c r="H153" s="75" t="s">
        <v>14</v>
      </c>
      <c r="I153" s="75">
        <f>K153+P153</f>
        <v>77</v>
      </c>
      <c r="J153" s="75"/>
      <c r="K153" s="75">
        <f t="shared" si="110"/>
        <v>15</v>
      </c>
      <c r="L153" s="75">
        <f t="shared" si="111"/>
        <v>0</v>
      </c>
      <c r="M153" s="75">
        <v>0</v>
      </c>
      <c r="N153" s="75">
        <v>0</v>
      </c>
      <c r="O153" s="75">
        <v>15</v>
      </c>
      <c r="P153" s="76">
        <v>62</v>
      </c>
      <c r="Q153" s="18"/>
      <c r="R153" s="14">
        <f t="shared" si="98"/>
        <v>2.5</v>
      </c>
      <c r="S153" s="14" t="str">
        <f t="shared" si="99"/>
        <v/>
      </c>
    </row>
    <row r="154" spans="1:19" s="14" customFormat="1" ht="20" customHeight="1" x14ac:dyDescent="0.5">
      <c r="A154" s="238" t="s">
        <v>21</v>
      </c>
      <c r="B154" s="239"/>
      <c r="C154" s="77">
        <f>SUM(C151:C153)</f>
        <v>8</v>
      </c>
      <c r="D154" s="77">
        <f t="shared" ref="D154:E154" si="114">SUM(D151:D153)</f>
        <v>3.5</v>
      </c>
      <c r="E154" s="77">
        <f t="shared" si="114"/>
        <v>4.5</v>
      </c>
      <c r="F154" s="77"/>
      <c r="G154" s="78" t="s">
        <v>20</v>
      </c>
      <c r="H154" s="78" t="s">
        <v>20</v>
      </c>
      <c r="I154" s="78">
        <f>SUM(I151:I153)</f>
        <v>179</v>
      </c>
      <c r="J154" s="77"/>
      <c r="K154" s="78">
        <f>SUM(K151:K153)</f>
        <v>77</v>
      </c>
      <c r="L154" s="78">
        <f t="shared" ref="L154:P154" si="115">SUM(L151:L153)</f>
        <v>60</v>
      </c>
      <c r="M154" s="78">
        <f t="shared" si="115"/>
        <v>30</v>
      </c>
      <c r="N154" s="78">
        <f t="shared" si="115"/>
        <v>30</v>
      </c>
      <c r="O154" s="78">
        <f t="shared" si="115"/>
        <v>17</v>
      </c>
      <c r="P154" s="79">
        <f t="shared" si="115"/>
        <v>102</v>
      </c>
      <c r="Q154" s="18" t="s">
        <v>79</v>
      </c>
      <c r="R154" s="14">
        <f t="shared" si="98"/>
        <v>3</v>
      </c>
      <c r="S154" s="14">
        <f t="shared" si="99"/>
        <v>3</v>
      </c>
    </row>
    <row r="155" spans="1:19" s="14" customFormat="1" ht="20" customHeight="1" x14ac:dyDescent="0.5">
      <c r="A155" s="236" t="s">
        <v>166</v>
      </c>
      <c r="B155" s="237"/>
      <c r="C155" s="65"/>
      <c r="D155" s="65"/>
      <c r="E155" s="65"/>
      <c r="F155" s="65">
        <f>SUM(F151:F153)</f>
        <v>4</v>
      </c>
      <c r="G155" s="66"/>
      <c r="H155" s="66"/>
      <c r="I155" s="66"/>
      <c r="J155" s="65">
        <f>SUM(J151:J153)</f>
        <v>30</v>
      </c>
      <c r="K155" s="66"/>
      <c r="L155" s="66"/>
      <c r="M155" s="66"/>
      <c r="N155" s="66"/>
      <c r="O155" s="66"/>
      <c r="P155" s="67"/>
      <c r="Q155" s="19"/>
      <c r="R155" s="14" t="str">
        <f t="shared" si="98"/>
        <v/>
      </c>
      <c r="S155" s="14" t="str">
        <f t="shared" si="99"/>
        <v/>
      </c>
    </row>
    <row r="156" spans="1:19" s="14" customFormat="1" ht="20" customHeight="1" thickBot="1" x14ac:dyDescent="0.55000000000000004">
      <c r="A156" s="216" t="s">
        <v>164</v>
      </c>
      <c r="B156" s="217"/>
      <c r="C156" s="68"/>
      <c r="D156" s="68"/>
      <c r="E156" s="68"/>
      <c r="F156" s="68">
        <f>SUM(R152:R154)</f>
        <v>8</v>
      </c>
      <c r="G156" s="69"/>
      <c r="H156" s="69"/>
      <c r="I156" s="69"/>
      <c r="J156" s="68"/>
      <c r="K156" s="69"/>
      <c r="L156" s="69"/>
      <c r="M156" s="69"/>
      <c r="N156" s="69"/>
      <c r="O156" s="69"/>
      <c r="P156" s="70"/>
      <c r="Q156" s="20"/>
      <c r="R156" s="14" t="str">
        <f t="shared" si="98"/>
        <v/>
      </c>
      <c r="S156" s="14" t="str">
        <f t="shared" si="99"/>
        <v/>
      </c>
    </row>
    <row r="157" spans="1:19" s="14" customFormat="1" ht="20" customHeight="1" x14ac:dyDescent="0.5">
      <c r="A157" s="54" t="s">
        <v>8</v>
      </c>
      <c r="B157" s="240" t="s">
        <v>45</v>
      </c>
      <c r="C157" s="241"/>
      <c r="D157" s="241"/>
      <c r="E157" s="241"/>
      <c r="F157" s="241"/>
      <c r="G157" s="241"/>
      <c r="H157" s="241"/>
      <c r="I157" s="241"/>
      <c r="J157" s="241"/>
      <c r="K157" s="241"/>
      <c r="L157" s="241"/>
      <c r="M157" s="241"/>
      <c r="N157" s="241"/>
      <c r="O157" s="242"/>
      <c r="P157" s="55"/>
      <c r="Q157" s="21"/>
      <c r="R157" s="14" t="str">
        <f t="shared" si="98"/>
        <v/>
      </c>
      <c r="S157" s="14" t="str">
        <f t="shared" si="99"/>
        <v/>
      </c>
    </row>
    <row r="158" spans="1:19" s="14" customFormat="1" ht="20" customHeight="1" thickBot="1" x14ac:dyDescent="0.55000000000000004">
      <c r="A158" s="72" t="s">
        <v>5</v>
      </c>
      <c r="B158" s="149" t="s">
        <v>191</v>
      </c>
      <c r="C158" s="74">
        <f>D158+E158</f>
        <v>2</v>
      </c>
      <c r="D158" s="74">
        <v>1</v>
      </c>
      <c r="E158" s="74">
        <v>1</v>
      </c>
      <c r="F158" s="74"/>
      <c r="G158" s="61" t="s">
        <v>176</v>
      </c>
      <c r="H158" s="75" t="s">
        <v>14</v>
      </c>
      <c r="I158" s="75">
        <f>K158+P158</f>
        <v>61</v>
      </c>
      <c r="J158" s="75" t="str">
        <f>IF(F158&lt;&gt;"",N158,"")</f>
        <v/>
      </c>
      <c r="K158" s="75">
        <f t="shared" ref="K158" si="116">L158+O158</f>
        <v>31</v>
      </c>
      <c r="L158" s="75">
        <f t="shared" ref="L158" si="117">M158+N158</f>
        <v>30</v>
      </c>
      <c r="M158" s="75"/>
      <c r="N158" s="75">
        <v>30</v>
      </c>
      <c r="O158" s="75">
        <v>1</v>
      </c>
      <c r="P158" s="76">
        <v>30</v>
      </c>
      <c r="Q158" s="17"/>
      <c r="R158" s="14" t="str">
        <f t="shared" si="98"/>
        <v/>
      </c>
      <c r="S158" s="14" t="str">
        <f t="shared" si="99"/>
        <v/>
      </c>
    </row>
    <row r="159" spans="1:19" s="14" customFormat="1" ht="20" customHeight="1" x14ac:dyDescent="0.5">
      <c r="A159" s="238" t="s">
        <v>21</v>
      </c>
      <c r="B159" s="239"/>
      <c r="C159" s="77">
        <f>C158</f>
        <v>2</v>
      </c>
      <c r="D159" s="77">
        <f t="shared" ref="D159:E159" si="118">D158</f>
        <v>1</v>
      </c>
      <c r="E159" s="77">
        <f t="shared" si="118"/>
        <v>1</v>
      </c>
      <c r="F159" s="77"/>
      <c r="G159" s="78" t="s">
        <v>20</v>
      </c>
      <c r="H159" s="78" t="s">
        <v>20</v>
      </c>
      <c r="I159" s="78">
        <f t="shared" ref="I159:P159" si="119">I158</f>
        <v>61</v>
      </c>
      <c r="J159" s="77"/>
      <c r="K159" s="78">
        <f t="shared" si="119"/>
        <v>31</v>
      </c>
      <c r="L159" s="78">
        <f t="shared" si="119"/>
        <v>30</v>
      </c>
      <c r="M159" s="78">
        <f t="shared" si="119"/>
        <v>0</v>
      </c>
      <c r="N159" s="78">
        <f t="shared" si="119"/>
        <v>30</v>
      </c>
      <c r="O159" s="78">
        <f t="shared" si="119"/>
        <v>1</v>
      </c>
      <c r="P159" s="79">
        <f t="shared" si="119"/>
        <v>30</v>
      </c>
      <c r="Q159" s="18" t="s">
        <v>79</v>
      </c>
      <c r="R159" s="14">
        <f t="shared" si="98"/>
        <v>2</v>
      </c>
      <c r="S159" s="14">
        <f t="shared" si="99"/>
        <v>2</v>
      </c>
    </row>
    <row r="160" spans="1:19" s="14" customFormat="1" ht="20" customHeight="1" x14ac:dyDescent="0.5">
      <c r="A160" s="236" t="s">
        <v>166</v>
      </c>
      <c r="B160" s="237"/>
      <c r="C160" s="65"/>
      <c r="D160" s="65"/>
      <c r="E160" s="65"/>
      <c r="F160" s="65">
        <f>SUM(F158)</f>
        <v>0</v>
      </c>
      <c r="G160" s="66"/>
      <c r="H160" s="66"/>
      <c r="I160" s="66"/>
      <c r="J160" s="65">
        <f>SUM(J158)</f>
        <v>0</v>
      </c>
      <c r="K160" s="66"/>
      <c r="L160" s="66"/>
      <c r="M160" s="66"/>
      <c r="N160" s="66"/>
      <c r="O160" s="66"/>
      <c r="P160" s="67"/>
      <c r="Q160" s="19"/>
      <c r="R160" s="14" t="str">
        <f t="shared" si="98"/>
        <v/>
      </c>
      <c r="S160" s="14" t="str">
        <f t="shared" si="99"/>
        <v/>
      </c>
    </row>
    <row r="161" spans="1:19" s="14" customFormat="1" ht="20" customHeight="1" thickBot="1" x14ac:dyDescent="0.55000000000000004">
      <c r="A161" s="216" t="s">
        <v>164</v>
      </c>
      <c r="B161" s="217"/>
      <c r="C161" s="68"/>
      <c r="D161" s="68"/>
      <c r="E161" s="68"/>
      <c r="F161" s="68">
        <f>SUM(R159)</f>
        <v>2</v>
      </c>
      <c r="G161" s="69"/>
      <c r="H161" s="69"/>
      <c r="I161" s="69"/>
      <c r="J161" s="68"/>
      <c r="K161" s="69"/>
      <c r="L161" s="69"/>
      <c r="M161" s="69"/>
      <c r="N161" s="69"/>
      <c r="O161" s="69"/>
      <c r="P161" s="70"/>
      <c r="Q161" s="20"/>
      <c r="R161" s="14" t="str">
        <f t="shared" si="98"/>
        <v/>
      </c>
      <c r="S161" s="14" t="str">
        <f t="shared" si="99"/>
        <v/>
      </c>
    </row>
    <row r="162" spans="1:19" s="14" customFormat="1" ht="20" customHeight="1" x14ac:dyDescent="0.5">
      <c r="A162" s="54" t="s">
        <v>9</v>
      </c>
      <c r="B162" s="150" t="s">
        <v>124</v>
      </c>
      <c r="C162" s="241"/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55"/>
      <c r="Q162" s="21"/>
      <c r="R162" s="14" t="str">
        <f t="shared" si="98"/>
        <v/>
      </c>
      <c r="S162" s="14" t="str">
        <f t="shared" si="99"/>
        <v/>
      </c>
    </row>
    <row r="163" spans="1:19" s="14" customFormat="1" ht="20" customHeight="1" thickBot="1" x14ac:dyDescent="0.55000000000000004">
      <c r="A163" s="72" t="s">
        <v>5</v>
      </c>
      <c r="B163" s="124" t="s">
        <v>46</v>
      </c>
      <c r="C163" s="74">
        <f>D163+E163</f>
        <v>6</v>
      </c>
      <c r="D163" s="74">
        <v>2</v>
      </c>
      <c r="E163" s="74">
        <v>4</v>
      </c>
      <c r="F163" s="74">
        <v>6</v>
      </c>
      <c r="G163" s="75" t="s">
        <v>24</v>
      </c>
      <c r="H163" s="75" t="s">
        <v>14</v>
      </c>
      <c r="I163" s="75"/>
      <c r="J163" s="75">
        <f>IF(F163&lt;&gt;"",N163,"")</f>
        <v>0</v>
      </c>
      <c r="K163" s="323" t="s">
        <v>77</v>
      </c>
      <c r="L163" s="324"/>
      <c r="M163" s="325"/>
      <c r="N163" s="75"/>
      <c r="O163" s="75"/>
      <c r="P163" s="76"/>
      <c r="Q163" s="37"/>
      <c r="R163" s="14" t="str">
        <f t="shared" si="98"/>
        <v/>
      </c>
      <c r="S163" s="14" t="str">
        <f t="shared" si="99"/>
        <v/>
      </c>
    </row>
    <row r="164" spans="1:19" s="14" customFormat="1" ht="20" customHeight="1" x14ac:dyDescent="0.5">
      <c r="A164" s="238" t="s">
        <v>166</v>
      </c>
      <c r="B164" s="239"/>
      <c r="C164" s="77"/>
      <c r="D164" s="77"/>
      <c r="E164" s="77"/>
      <c r="F164" s="77">
        <f>SUM(F163)</f>
        <v>6</v>
      </c>
      <c r="G164" s="78"/>
      <c r="H164" s="78"/>
      <c r="I164" s="78"/>
      <c r="J164" s="77">
        <f>SUM(J163)</f>
        <v>0</v>
      </c>
      <c r="K164" s="78"/>
      <c r="L164" s="78"/>
      <c r="M164" s="78"/>
      <c r="N164" s="78"/>
      <c r="O164" s="78"/>
      <c r="P164" s="79"/>
      <c r="Q164" s="18" t="s">
        <v>79</v>
      </c>
      <c r="R164" s="14">
        <f t="shared" si="98"/>
        <v>6</v>
      </c>
      <c r="S164" s="14">
        <f t="shared" si="99"/>
        <v>6</v>
      </c>
    </row>
    <row r="165" spans="1:19" s="14" customFormat="1" ht="20" customHeight="1" thickBot="1" x14ac:dyDescent="0.55000000000000004">
      <c r="A165" s="216" t="s">
        <v>164</v>
      </c>
      <c r="B165" s="217"/>
      <c r="C165" s="68"/>
      <c r="D165" s="68"/>
      <c r="E165" s="68"/>
      <c r="F165" s="68">
        <f>SUM(R164)</f>
        <v>6</v>
      </c>
      <c r="G165" s="69"/>
      <c r="H165" s="69"/>
      <c r="I165" s="69"/>
      <c r="J165" s="68"/>
      <c r="K165" s="69"/>
      <c r="L165" s="69"/>
      <c r="M165" s="69"/>
      <c r="N165" s="69"/>
      <c r="O165" s="69"/>
      <c r="P165" s="70"/>
      <c r="Q165" s="20"/>
      <c r="S165" s="14" t="str">
        <f t="shared" si="99"/>
        <v/>
      </c>
    </row>
    <row r="166" spans="1:19" s="14" customFormat="1" ht="20" customHeight="1" x14ac:dyDescent="0.5">
      <c r="A166" s="321" t="s">
        <v>69</v>
      </c>
      <c r="B166" s="322"/>
      <c r="C166" s="109">
        <f>C147+C154+C159+C163</f>
        <v>30</v>
      </c>
      <c r="D166" s="109">
        <f t="shared" ref="D166:E166" si="120">D147+D154+D159+D163</f>
        <v>14</v>
      </c>
      <c r="E166" s="109">
        <f t="shared" si="120"/>
        <v>16</v>
      </c>
      <c r="F166" s="110" t="s">
        <v>20</v>
      </c>
      <c r="G166" s="111" t="s">
        <v>20</v>
      </c>
      <c r="H166" s="111" t="s">
        <v>20</v>
      </c>
      <c r="I166" s="111">
        <f>I147+I154+I159</f>
        <v>549</v>
      </c>
      <c r="J166" s="110"/>
      <c r="K166" s="111">
        <f>K147+K154+K159</f>
        <v>277</v>
      </c>
      <c r="L166" s="111">
        <f t="shared" ref="L166:P166" si="121">L147+L154+L159</f>
        <v>255</v>
      </c>
      <c r="M166" s="111">
        <f t="shared" si="121"/>
        <v>105</v>
      </c>
      <c r="N166" s="111">
        <f t="shared" si="121"/>
        <v>150</v>
      </c>
      <c r="O166" s="111">
        <f t="shared" si="121"/>
        <v>22</v>
      </c>
      <c r="P166" s="112">
        <f t="shared" si="121"/>
        <v>272</v>
      </c>
      <c r="Q166" s="21"/>
      <c r="S166" s="14" t="str">
        <f t="shared" si="99"/>
        <v/>
      </c>
    </row>
    <row r="167" spans="1:19" s="14" customFormat="1" ht="20" customHeight="1" thickBot="1" x14ac:dyDescent="0.55000000000000004">
      <c r="A167" s="284" t="s">
        <v>71</v>
      </c>
      <c r="B167" s="285"/>
      <c r="C167" s="155">
        <f>C140+C166</f>
        <v>60</v>
      </c>
      <c r="D167" s="155">
        <f t="shared" ref="D167:E167" si="122">D140+D166</f>
        <v>31.5</v>
      </c>
      <c r="E167" s="155">
        <f t="shared" si="122"/>
        <v>28.5</v>
      </c>
      <c r="F167" s="114"/>
      <c r="G167" s="115" t="s">
        <v>20</v>
      </c>
      <c r="H167" s="115" t="s">
        <v>20</v>
      </c>
      <c r="I167" s="156">
        <f>I140+I166</f>
        <v>1264</v>
      </c>
      <c r="J167" s="114"/>
      <c r="K167" s="156">
        <f>K140+K166</f>
        <v>677</v>
      </c>
      <c r="L167" s="156">
        <f t="shared" ref="L167:P167" si="123">L140+L166</f>
        <v>645</v>
      </c>
      <c r="M167" s="156">
        <f t="shared" si="123"/>
        <v>270</v>
      </c>
      <c r="N167" s="156">
        <f t="shared" si="123"/>
        <v>375</v>
      </c>
      <c r="O167" s="156">
        <f t="shared" si="123"/>
        <v>32</v>
      </c>
      <c r="P167" s="157">
        <f t="shared" si="123"/>
        <v>587</v>
      </c>
      <c r="Q167" s="29"/>
      <c r="R167" s="14" t="str">
        <f t="shared" ref="R167:R191" si="124">IF(H166="f",C166,"")</f>
        <v/>
      </c>
      <c r="S167" s="14" t="str">
        <f t="shared" si="99"/>
        <v/>
      </c>
    </row>
    <row r="168" spans="1:19" s="14" customFormat="1" ht="20" customHeight="1" thickBot="1" x14ac:dyDescent="0.55000000000000004">
      <c r="A168" s="328" t="s">
        <v>175</v>
      </c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330"/>
      <c r="Q168" s="29"/>
    </row>
    <row r="169" spans="1:19" s="14" customFormat="1" ht="20" customHeight="1" x14ac:dyDescent="0.5">
      <c r="A169" s="233" t="s">
        <v>70</v>
      </c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5"/>
      <c r="Q169" s="30"/>
      <c r="R169" s="14" t="str">
        <f>IF(H167="f",C167,"")</f>
        <v/>
      </c>
      <c r="S169" s="14" t="str">
        <f>IF(Q169="Inż.",C167,"")</f>
        <v/>
      </c>
    </row>
    <row r="170" spans="1:19" s="14" customFormat="1" ht="20" customHeight="1" x14ac:dyDescent="0.5">
      <c r="A170" s="158" t="s">
        <v>6</v>
      </c>
      <c r="B170" s="278" t="s">
        <v>128</v>
      </c>
      <c r="C170" s="279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80"/>
      <c r="P170" s="159"/>
      <c r="Q170" s="16"/>
      <c r="R170" s="14" t="str">
        <f t="shared" si="124"/>
        <v/>
      </c>
      <c r="S170" s="14" t="str">
        <f t="shared" ref="S170:S191" si="125">IF(Q170="Inż.",C169,"")</f>
        <v/>
      </c>
    </row>
    <row r="171" spans="1:19" s="14" customFormat="1" ht="20" customHeight="1" x14ac:dyDescent="0.5">
      <c r="A171" s="160" t="s">
        <v>5</v>
      </c>
      <c r="B171" s="161" t="s">
        <v>118</v>
      </c>
      <c r="C171" s="162">
        <f>D171+E171</f>
        <v>3.5</v>
      </c>
      <c r="D171" s="162">
        <v>2</v>
      </c>
      <c r="E171" s="162">
        <v>1.5</v>
      </c>
      <c r="F171" s="58">
        <v>2.5</v>
      </c>
      <c r="G171" s="163" t="s">
        <v>23</v>
      </c>
      <c r="H171" s="163" t="s">
        <v>11</v>
      </c>
      <c r="I171" s="163">
        <f>K171+P171</f>
        <v>76</v>
      </c>
      <c r="J171" s="59">
        <f>IF(F171&lt;&gt;"",N171,"")</f>
        <v>30</v>
      </c>
      <c r="K171" s="163">
        <f t="shared" ref="K171:K172" si="126">L171+O171</f>
        <v>61</v>
      </c>
      <c r="L171" s="163">
        <f t="shared" ref="L171:L172" si="127">M171+N171</f>
        <v>60</v>
      </c>
      <c r="M171" s="163">
        <v>30</v>
      </c>
      <c r="N171" s="163">
        <v>30</v>
      </c>
      <c r="O171" s="163">
        <v>1</v>
      </c>
      <c r="P171" s="159">
        <v>15</v>
      </c>
      <c r="Q171" s="17"/>
      <c r="R171" s="14" t="str">
        <f t="shared" si="124"/>
        <v/>
      </c>
      <c r="S171" s="14" t="str">
        <f t="shared" si="125"/>
        <v/>
      </c>
    </row>
    <row r="172" spans="1:19" s="14" customFormat="1" ht="20" customHeight="1" thickBot="1" x14ac:dyDescent="0.55000000000000004">
      <c r="A172" s="164" t="s">
        <v>35</v>
      </c>
      <c r="B172" s="165" t="s">
        <v>119</v>
      </c>
      <c r="C172" s="166">
        <v>2.5</v>
      </c>
      <c r="D172" s="166">
        <v>1.5</v>
      </c>
      <c r="E172" s="166">
        <v>1</v>
      </c>
      <c r="F172" s="74">
        <v>2</v>
      </c>
      <c r="G172" s="167" t="s">
        <v>23</v>
      </c>
      <c r="H172" s="167" t="s">
        <v>11</v>
      </c>
      <c r="I172" s="167">
        <f>K172+P172</f>
        <v>76</v>
      </c>
      <c r="J172" s="75">
        <f>IF(F172&lt;&gt;"",N172,"")</f>
        <v>30</v>
      </c>
      <c r="K172" s="167">
        <f t="shared" si="126"/>
        <v>46</v>
      </c>
      <c r="L172" s="167">
        <f t="shared" si="127"/>
        <v>45</v>
      </c>
      <c r="M172" s="167">
        <v>15</v>
      </c>
      <c r="N172" s="167">
        <v>30</v>
      </c>
      <c r="O172" s="167">
        <v>1</v>
      </c>
      <c r="P172" s="168">
        <v>30</v>
      </c>
      <c r="Q172" s="38" t="s">
        <v>79</v>
      </c>
      <c r="R172" s="14" t="str">
        <f t="shared" si="124"/>
        <v/>
      </c>
      <c r="S172" s="14">
        <f t="shared" si="125"/>
        <v>3.5</v>
      </c>
    </row>
    <row r="173" spans="1:19" s="14" customFormat="1" ht="20" customHeight="1" x14ac:dyDescent="0.5">
      <c r="A173" s="238" t="s">
        <v>21</v>
      </c>
      <c r="B173" s="239"/>
      <c r="C173" s="77">
        <f>SUM(C171:C172)</f>
        <v>6</v>
      </c>
      <c r="D173" s="77">
        <f t="shared" ref="D173:E173" si="128">SUM(D171:D172)</f>
        <v>3.5</v>
      </c>
      <c r="E173" s="77">
        <f t="shared" si="128"/>
        <v>2.5</v>
      </c>
      <c r="F173" s="77"/>
      <c r="G173" s="78" t="s">
        <v>20</v>
      </c>
      <c r="H173" s="78" t="s">
        <v>20</v>
      </c>
      <c r="I173" s="78">
        <f t="shared" ref="I173:P173" si="129">SUM(I171:I172)</f>
        <v>152</v>
      </c>
      <c r="J173" s="77"/>
      <c r="K173" s="78">
        <f t="shared" si="129"/>
        <v>107</v>
      </c>
      <c r="L173" s="78">
        <f t="shared" si="129"/>
        <v>105</v>
      </c>
      <c r="M173" s="78">
        <f t="shared" si="129"/>
        <v>45</v>
      </c>
      <c r="N173" s="78">
        <f t="shared" si="129"/>
        <v>60</v>
      </c>
      <c r="O173" s="78">
        <f t="shared" si="129"/>
        <v>2</v>
      </c>
      <c r="P173" s="79">
        <f t="shared" si="129"/>
        <v>45</v>
      </c>
      <c r="Q173" s="18" t="s">
        <v>79</v>
      </c>
      <c r="R173" s="14" t="str">
        <f t="shared" si="124"/>
        <v/>
      </c>
      <c r="S173" s="14">
        <f t="shared" si="125"/>
        <v>2.5</v>
      </c>
    </row>
    <row r="174" spans="1:19" s="14" customFormat="1" ht="20" customHeight="1" x14ac:dyDescent="0.5">
      <c r="A174" s="236" t="s">
        <v>166</v>
      </c>
      <c r="B174" s="237"/>
      <c r="C174" s="65"/>
      <c r="D174" s="65"/>
      <c r="E174" s="65"/>
      <c r="F174" s="65">
        <f>SUM(F171:F172)</f>
        <v>4.5</v>
      </c>
      <c r="G174" s="66"/>
      <c r="H174" s="66"/>
      <c r="I174" s="66"/>
      <c r="J174" s="65">
        <f>SUM(J171:J172)</f>
        <v>60</v>
      </c>
      <c r="K174" s="66"/>
      <c r="L174" s="66"/>
      <c r="M174" s="66"/>
      <c r="N174" s="66"/>
      <c r="O174" s="66"/>
      <c r="P174" s="67"/>
      <c r="Q174" s="19"/>
      <c r="R174" s="14" t="str">
        <f t="shared" si="124"/>
        <v/>
      </c>
      <c r="S174" s="14" t="str">
        <f t="shared" si="125"/>
        <v/>
      </c>
    </row>
    <row r="175" spans="1:19" s="14" customFormat="1" ht="20" customHeight="1" thickBot="1" x14ac:dyDescent="0.55000000000000004">
      <c r="A175" s="216" t="s">
        <v>164</v>
      </c>
      <c r="B175" s="217"/>
      <c r="C175" s="68"/>
      <c r="D175" s="68"/>
      <c r="E175" s="68"/>
      <c r="F175" s="68">
        <f>SUM(R172:R173)</f>
        <v>0</v>
      </c>
      <c r="G175" s="69"/>
      <c r="H175" s="69"/>
      <c r="I175" s="69"/>
      <c r="J175" s="68"/>
      <c r="K175" s="69"/>
      <c r="L175" s="69"/>
      <c r="M175" s="69"/>
      <c r="N175" s="69"/>
      <c r="O175" s="69"/>
      <c r="P175" s="70"/>
      <c r="Q175" s="20"/>
      <c r="R175" s="14" t="str">
        <f t="shared" si="124"/>
        <v/>
      </c>
      <c r="S175" s="14" t="str">
        <f t="shared" si="125"/>
        <v/>
      </c>
    </row>
    <row r="176" spans="1:19" s="14" customFormat="1" ht="20" customHeight="1" x14ac:dyDescent="0.5">
      <c r="A176" s="169" t="s">
        <v>7</v>
      </c>
      <c r="B176" s="281" t="s">
        <v>131</v>
      </c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3"/>
      <c r="P176" s="170"/>
      <c r="Q176" s="21"/>
      <c r="R176" s="14" t="str">
        <f t="shared" si="124"/>
        <v/>
      </c>
      <c r="S176" s="14" t="str">
        <f t="shared" si="125"/>
        <v/>
      </c>
    </row>
    <row r="177" spans="1:19" s="14" customFormat="1" ht="20" customHeight="1" x14ac:dyDescent="0.5">
      <c r="A177" s="160" t="s">
        <v>5</v>
      </c>
      <c r="B177" s="171" t="s">
        <v>56</v>
      </c>
      <c r="C177" s="162">
        <f>D177+E177</f>
        <v>2.5</v>
      </c>
      <c r="D177" s="162">
        <v>1.5</v>
      </c>
      <c r="E177" s="162">
        <v>1</v>
      </c>
      <c r="F177" s="58">
        <v>1</v>
      </c>
      <c r="G177" s="61" t="s">
        <v>176</v>
      </c>
      <c r="H177" s="163" t="s">
        <v>14</v>
      </c>
      <c r="I177" s="163">
        <f>K177+P177</f>
        <v>61</v>
      </c>
      <c r="J177" s="59">
        <f>IF(F177&lt;&gt;"",N177,"")</f>
        <v>15</v>
      </c>
      <c r="K177" s="163">
        <f t="shared" ref="K177:K181" si="130">L177+O177</f>
        <v>31</v>
      </c>
      <c r="L177" s="163">
        <f t="shared" ref="L177:L181" si="131">M177+N177</f>
        <v>30</v>
      </c>
      <c r="M177" s="163">
        <v>15</v>
      </c>
      <c r="N177" s="163">
        <v>15</v>
      </c>
      <c r="O177" s="163">
        <v>1</v>
      </c>
      <c r="P177" s="159">
        <v>30</v>
      </c>
      <c r="Q177" s="17"/>
      <c r="R177" s="14" t="str">
        <f t="shared" si="124"/>
        <v/>
      </c>
      <c r="S177" s="14" t="str">
        <f t="shared" si="125"/>
        <v/>
      </c>
    </row>
    <row r="178" spans="1:19" s="14" customFormat="1" ht="20" customHeight="1" x14ac:dyDescent="0.5">
      <c r="A178" s="160" t="s">
        <v>35</v>
      </c>
      <c r="B178" s="171" t="s">
        <v>57</v>
      </c>
      <c r="C178" s="162">
        <f t="shared" ref="C178:C181" si="132">D178+E178</f>
        <v>2.5</v>
      </c>
      <c r="D178" s="162">
        <v>1.5</v>
      </c>
      <c r="E178" s="162">
        <v>1</v>
      </c>
      <c r="F178" s="58">
        <v>1.5</v>
      </c>
      <c r="G178" s="61" t="s">
        <v>176</v>
      </c>
      <c r="H178" s="163" t="s">
        <v>14</v>
      </c>
      <c r="I178" s="163">
        <f>K178+P178</f>
        <v>61</v>
      </c>
      <c r="J178" s="59">
        <f t="shared" ref="J178:J180" si="133">IF(F178&lt;&gt;"",N178,"")</f>
        <v>15</v>
      </c>
      <c r="K178" s="163">
        <f t="shared" si="130"/>
        <v>31</v>
      </c>
      <c r="L178" s="163">
        <f t="shared" si="131"/>
        <v>30</v>
      </c>
      <c r="M178" s="163">
        <v>15</v>
      </c>
      <c r="N178" s="163">
        <v>15</v>
      </c>
      <c r="O178" s="163">
        <v>1</v>
      </c>
      <c r="P178" s="159">
        <v>30</v>
      </c>
      <c r="Q178" s="18"/>
      <c r="R178" s="14">
        <f t="shared" si="124"/>
        <v>2.5</v>
      </c>
      <c r="S178" s="14" t="str">
        <f t="shared" si="125"/>
        <v/>
      </c>
    </row>
    <row r="179" spans="1:19" s="14" customFormat="1" ht="20" customHeight="1" x14ac:dyDescent="0.5">
      <c r="A179" s="160" t="s">
        <v>36</v>
      </c>
      <c r="B179" s="171" t="s">
        <v>58</v>
      </c>
      <c r="C179" s="162">
        <f t="shared" si="132"/>
        <v>2.5</v>
      </c>
      <c r="D179" s="162">
        <v>1.5</v>
      </c>
      <c r="E179" s="162">
        <v>1</v>
      </c>
      <c r="F179" s="58">
        <v>1</v>
      </c>
      <c r="G179" s="61" t="s">
        <v>176</v>
      </c>
      <c r="H179" s="163" t="s">
        <v>14</v>
      </c>
      <c r="I179" s="163">
        <f>K179+P179</f>
        <v>61</v>
      </c>
      <c r="J179" s="59">
        <f t="shared" si="133"/>
        <v>15</v>
      </c>
      <c r="K179" s="163">
        <f t="shared" si="130"/>
        <v>31</v>
      </c>
      <c r="L179" s="163">
        <f t="shared" si="131"/>
        <v>30</v>
      </c>
      <c r="M179" s="163">
        <v>15</v>
      </c>
      <c r="N179" s="163">
        <v>15</v>
      </c>
      <c r="O179" s="163">
        <v>1</v>
      </c>
      <c r="P179" s="159">
        <v>30</v>
      </c>
      <c r="Q179" s="18" t="s">
        <v>79</v>
      </c>
      <c r="R179" s="14">
        <f t="shared" si="124"/>
        <v>2.5</v>
      </c>
      <c r="S179" s="14">
        <f t="shared" si="125"/>
        <v>2.5</v>
      </c>
    </row>
    <row r="180" spans="1:19" s="14" customFormat="1" ht="20" customHeight="1" x14ac:dyDescent="0.5">
      <c r="A180" s="160" t="s">
        <v>37</v>
      </c>
      <c r="B180" s="171" t="s">
        <v>59</v>
      </c>
      <c r="C180" s="162">
        <f t="shared" si="132"/>
        <v>2.5</v>
      </c>
      <c r="D180" s="162">
        <v>1.5</v>
      </c>
      <c r="E180" s="162">
        <v>1</v>
      </c>
      <c r="F180" s="58">
        <v>1</v>
      </c>
      <c r="G180" s="61" t="s">
        <v>176</v>
      </c>
      <c r="H180" s="163" t="s">
        <v>14</v>
      </c>
      <c r="I180" s="163">
        <f>K180+P180</f>
        <v>31</v>
      </c>
      <c r="J180" s="59">
        <f t="shared" si="133"/>
        <v>15</v>
      </c>
      <c r="K180" s="163">
        <f t="shared" si="130"/>
        <v>31</v>
      </c>
      <c r="L180" s="163">
        <f t="shared" si="131"/>
        <v>30</v>
      </c>
      <c r="M180" s="163">
        <v>15</v>
      </c>
      <c r="N180" s="163">
        <v>15</v>
      </c>
      <c r="O180" s="163">
        <v>1</v>
      </c>
      <c r="P180" s="159"/>
      <c r="Q180" s="18"/>
      <c r="R180" s="14">
        <f t="shared" si="124"/>
        <v>2.5</v>
      </c>
      <c r="S180" s="14" t="str">
        <f t="shared" si="125"/>
        <v/>
      </c>
    </row>
    <row r="181" spans="1:19" s="14" customFormat="1" ht="20" customHeight="1" thickBot="1" x14ac:dyDescent="0.55000000000000004">
      <c r="A181" s="164" t="s">
        <v>38</v>
      </c>
      <c r="B181" s="172" t="s">
        <v>47</v>
      </c>
      <c r="C181" s="166">
        <f t="shared" si="132"/>
        <v>12</v>
      </c>
      <c r="D181" s="166">
        <v>2</v>
      </c>
      <c r="E181" s="166">
        <v>10</v>
      </c>
      <c r="F181" s="74">
        <v>8</v>
      </c>
      <c r="G181" s="167" t="s">
        <v>24</v>
      </c>
      <c r="H181" s="167" t="s">
        <v>14</v>
      </c>
      <c r="I181" s="167">
        <f>K181+P181</f>
        <v>300</v>
      </c>
      <c r="J181" s="75">
        <v>50</v>
      </c>
      <c r="K181" s="167">
        <f t="shared" si="130"/>
        <v>50</v>
      </c>
      <c r="L181" s="167">
        <f t="shared" si="131"/>
        <v>0</v>
      </c>
      <c r="M181" s="167"/>
      <c r="N181" s="167"/>
      <c r="O181" s="167">
        <v>50</v>
      </c>
      <c r="P181" s="168">
        <v>250</v>
      </c>
      <c r="Q181" s="18"/>
      <c r="R181" s="14">
        <f t="shared" si="124"/>
        <v>2.5</v>
      </c>
      <c r="S181" s="14" t="str">
        <f t="shared" si="125"/>
        <v/>
      </c>
    </row>
    <row r="182" spans="1:19" s="14" customFormat="1" ht="20" customHeight="1" x14ac:dyDescent="0.5">
      <c r="A182" s="238" t="s">
        <v>21</v>
      </c>
      <c r="B182" s="239"/>
      <c r="C182" s="77">
        <f>SUM(C177:C181)</f>
        <v>22</v>
      </c>
      <c r="D182" s="77">
        <f t="shared" ref="D182:E182" si="134">SUM(D177:D181)</f>
        <v>8</v>
      </c>
      <c r="E182" s="77">
        <f t="shared" si="134"/>
        <v>14</v>
      </c>
      <c r="F182" s="77"/>
      <c r="G182" s="78" t="s">
        <v>20</v>
      </c>
      <c r="H182" s="78" t="s">
        <v>20</v>
      </c>
      <c r="I182" s="78">
        <f>SUM(I177:I181)</f>
        <v>514</v>
      </c>
      <c r="J182" s="77"/>
      <c r="K182" s="78">
        <f>SUM(K177:K181)</f>
        <v>174</v>
      </c>
      <c r="L182" s="78">
        <f t="shared" ref="L182:P182" si="135">SUM(L177:L181)</f>
        <v>120</v>
      </c>
      <c r="M182" s="78">
        <f t="shared" si="135"/>
        <v>60</v>
      </c>
      <c r="N182" s="78">
        <f t="shared" si="135"/>
        <v>60</v>
      </c>
      <c r="O182" s="78">
        <f t="shared" si="135"/>
        <v>54</v>
      </c>
      <c r="P182" s="79">
        <f t="shared" si="135"/>
        <v>340</v>
      </c>
      <c r="Q182" s="18" t="s">
        <v>79</v>
      </c>
      <c r="R182" s="14">
        <f t="shared" si="124"/>
        <v>12</v>
      </c>
      <c r="S182" s="14">
        <f t="shared" si="125"/>
        <v>12</v>
      </c>
    </row>
    <row r="183" spans="1:19" s="14" customFormat="1" ht="20" customHeight="1" x14ac:dyDescent="0.5">
      <c r="A183" s="236" t="s">
        <v>166</v>
      </c>
      <c r="B183" s="237"/>
      <c r="C183" s="65"/>
      <c r="D183" s="65"/>
      <c r="E183" s="65"/>
      <c r="F183" s="65">
        <f>SUM(F177:F181)</f>
        <v>12.5</v>
      </c>
      <c r="G183" s="66"/>
      <c r="H183" s="66"/>
      <c r="I183" s="66"/>
      <c r="J183" s="65">
        <f>SUM(J177:J181)</f>
        <v>110</v>
      </c>
      <c r="K183" s="66"/>
      <c r="L183" s="66"/>
      <c r="M183" s="66"/>
      <c r="N183" s="66"/>
      <c r="O183" s="66"/>
      <c r="P183" s="67"/>
      <c r="Q183" s="19"/>
      <c r="R183" s="14" t="str">
        <f t="shared" si="124"/>
        <v/>
      </c>
      <c r="S183" s="14" t="str">
        <f t="shared" si="125"/>
        <v/>
      </c>
    </row>
    <row r="184" spans="1:19" s="14" customFormat="1" ht="20" customHeight="1" thickBot="1" x14ac:dyDescent="0.55000000000000004">
      <c r="A184" s="216" t="s">
        <v>164</v>
      </c>
      <c r="B184" s="217"/>
      <c r="C184" s="68"/>
      <c r="D184" s="68"/>
      <c r="E184" s="68"/>
      <c r="F184" s="68">
        <f>SUM(R178:R182)</f>
        <v>22</v>
      </c>
      <c r="G184" s="69"/>
      <c r="H184" s="69"/>
      <c r="I184" s="69"/>
      <c r="J184" s="68"/>
      <c r="K184" s="69"/>
      <c r="L184" s="69"/>
      <c r="M184" s="69"/>
      <c r="N184" s="69"/>
      <c r="O184" s="69"/>
      <c r="P184" s="70"/>
      <c r="Q184" s="20"/>
      <c r="R184" s="14" t="str">
        <f t="shared" si="124"/>
        <v/>
      </c>
      <c r="S184" s="14" t="str">
        <f t="shared" si="125"/>
        <v/>
      </c>
    </row>
    <row r="185" spans="1:19" s="14" customFormat="1" ht="20" customHeight="1" x14ac:dyDescent="0.5">
      <c r="A185" s="169" t="s">
        <v>8</v>
      </c>
      <c r="B185" s="281" t="s">
        <v>45</v>
      </c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3"/>
      <c r="P185" s="170"/>
      <c r="Q185" s="21"/>
      <c r="R185" s="14" t="str">
        <f t="shared" si="124"/>
        <v/>
      </c>
      <c r="S185" s="14" t="str">
        <f t="shared" si="125"/>
        <v/>
      </c>
    </row>
    <row r="186" spans="1:19" s="14" customFormat="1" ht="20" customHeight="1" thickBot="1" x14ac:dyDescent="0.55000000000000004">
      <c r="A186" s="164" t="s">
        <v>5</v>
      </c>
      <c r="B186" s="165" t="s">
        <v>191</v>
      </c>
      <c r="C186" s="166">
        <f>D186+E186</f>
        <v>2</v>
      </c>
      <c r="D186" s="166">
        <v>1</v>
      </c>
      <c r="E186" s="166">
        <v>1</v>
      </c>
      <c r="F186" s="74"/>
      <c r="G186" s="61" t="s">
        <v>176</v>
      </c>
      <c r="H186" s="167" t="s">
        <v>14</v>
      </c>
      <c r="I186" s="167">
        <f>K186+P186</f>
        <v>61</v>
      </c>
      <c r="J186" s="75" t="str">
        <f>IF(F186&lt;&gt;"",N186,"")</f>
        <v/>
      </c>
      <c r="K186" s="167">
        <f t="shared" ref="K186" si="136">L186+O186</f>
        <v>31</v>
      </c>
      <c r="L186" s="167">
        <f t="shared" ref="L186" si="137">M186+N186</f>
        <v>30</v>
      </c>
      <c r="M186" s="167"/>
      <c r="N186" s="167">
        <v>30</v>
      </c>
      <c r="O186" s="167">
        <v>1</v>
      </c>
      <c r="P186" s="168">
        <v>30</v>
      </c>
      <c r="Q186" s="17"/>
      <c r="R186" s="14" t="str">
        <f t="shared" si="124"/>
        <v/>
      </c>
      <c r="S186" s="14" t="str">
        <f t="shared" si="125"/>
        <v/>
      </c>
    </row>
    <row r="187" spans="1:19" s="14" customFormat="1" ht="20" customHeight="1" x14ac:dyDescent="0.5">
      <c r="A187" s="238" t="s">
        <v>21</v>
      </c>
      <c r="B187" s="239"/>
      <c r="C187" s="77">
        <f>C186</f>
        <v>2</v>
      </c>
      <c r="D187" s="77">
        <f t="shared" ref="D187" si="138">D186</f>
        <v>1</v>
      </c>
      <c r="E187" s="77">
        <f t="shared" ref="E187" si="139">E186</f>
        <v>1</v>
      </c>
      <c r="F187" s="77"/>
      <c r="G187" s="78" t="s">
        <v>20</v>
      </c>
      <c r="H187" s="78" t="s">
        <v>20</v>
      </c>
      <c r="I187" s="78">
        <f t="shared" ref="I187:L187" si="140">I186</f>
        <v>61</v>
      </c>
      <c r="J187" s="77"/>
      <c r="K187" s="78">
        <f t="shared" si="140"/>
        <v>31</v>
      </c>
      <c r="L187" s="78">
        <f t="shared" si="140"/>
        <v>30</v>
      </c>
      <c r="M187" s="78">
        <f t="shared" ref="M187" si="141">M186</f>
        <v>0</v>
      </c>
      <c r="N187" s="78">
        <f t="shared" ref="N187" si="142">N186</f>
        <v>30</v>
      </c>
      <c r="O187" s="78">
        <f t="shared" ref="O187:P187" si="143">O186</f>
        <v>1</v>
      </c>
      <c r="P187" s="79">
        <f t="shared" si="143"/>
        <v>30</v>
      </c>
      <c r="Q187" s="18" t="s">
        <v>79</v>
      </c>
      <c r="R187" s="14">
        <f t="shared" si="124"/>
        <v>2</v>
      </c>
      <c r="S187" s="14">
        <f t="shared" si="125"/>
        <v>2</v>
      </c>
    </row>
    <row r="188" spans="1:19" s="14" customFormat="1" ht="20" customHeight="1" x14ac:dyDescent="0.5">
      <c r="A188" s="236" t="s">
        <v>166</v>
      </c>
      <c r="B188" s="237"/>
      <c r="C188" s="65"/>
      <c r="D188" s="65"/>
      <c r="E188" s="65"/>
      <c r="F188" s="65">
        <f>SUM(F186)</f>
        <v>0</v>
      </c>
      <c r="G188" s="66"/>
      <c r="H188" s="66"/>
      <c r="I188" s="66"/>
      <c r="J188" s="65">
        <f>SUM(J186)</f>
        <v>0</v>
      </c>
      <c r="K188" s="66"/>
      <c r="L188" s="66"/>
      <c r="M188" s="66"/>
      <c r="N188" s="66"/>
      <c r="O188" s="66"/>
      <c r="P188" s="67"/>
      <c r="Q188" s="19"/>
      <c r="R188" s="14" t="str">
        <f t="shared" si="124"/>
        <v/>
      </c>
      <c r="S188" s="14" t="str">
        <f t="shared" si="125"/>
        <v/>
      </c>
    </row>
    <row r="189" spans="1:19" s="14" customFormat="1" ht="20" customHeight="1" thickBot="1" x14ac:dyDescent="0.55000000000000004">
      <c r="A189" s="216" t="s">
        <v>164</v>
      </c>
      <c r="B189" s="217"/>
      <c r="C189" s="68"/>
      <c r="D189" s="68"/>
      <c r="E189" s="68"/>
      <c r="F189" s="68">
        <f>SUM(R187)</f>
        <v>2</v>
      </c>
      <c r="G189" s="69"/>
      <c r="H189" s="69"/>
      <c r="I189" s="69"/>
      <c r="J189" s="68"/>
      <c r="K189" s="69"/>
      <c r="L189" s="69"/>
      <c r="M189" s="69"/>
      <c r="N189" s="69"/>
      <c r="O189" s="69"/>
      <c r="P189" s="70"/>
      <c r="Q189" s="20"/>
      <c r="R189" s="14" t="str">
        <f t="shared" si="124"/>
        <v/>
      </c>
      <c r="S189" s="14" t="str">
        <f t="shared" si="125"/>
        <v/>
      </c>
    </row>
    <row r="190" spans="1:19" s="14" customFormat="1" ht="20" customHeight="1" thickBot="1" x14ac:dyDescent="0.55000000000000004">
      <c r="A190" s="272" t="s">
        <v>78</v>
      </c>
      <c r="B190" s="273"/>
      <c r="C190" s="151">
        <f>C173+C182+C187</f>
        <v>30</v>
      </c>
      <c r="D190" s="151">
        <f t="shared" ref="D190:E190" si="144">D173+D182+D187</f>
        <v>12.5</v>
      </c>
      <c r="E190" s="151">
        <f t="shared" si="144"/>
        <v>17.5</v>
      </c>
      <c r="F190" s="152"/>
      <c r="G190" s="153" t="s">
        <v>20</v>
      </c>
      <c r="H190" s="153" t="s">
        <v>20</v>
      </c>
      <c r="I190" s="153">
        <f>I173+I182+I187</f>
        <v>727</v>
      </c>
      <c r="J190" s="152"/>
      <c r="K190" s="153">
        <f t="shared" ref="K190:P190" si="145">K173+K182+K187</f>
        <v>312</v>
      </c>
      <c r="L190" s="153">
        <f t="shared" si="145"/>
        <v>255</v>
      </c>
      <c r="M190" s="153">
        <f t="shared" si="145"/>
        <v>105</v>
      </c>
      <c r="N190" s="153">
        <f t="shared" si="145"/>
        <v>150</v>
      </c>
      <c r="O190" s="153">
        <f t="shared" si="145"/>
        <v>57</v>
      </c>
      <c r="P190" s="154">
        <f t="shared" si="145"/>
        <v>415</v>
      </c>
      <c r="Q190" s="21"/>
      <c r="R190" s="14" t="str">
        <f t="shared" si="124"/>
        <v/>
      </c>
      <c r="S190" s="14" t="str">
        <f t="shared" si="125"/>
        <v/>
      </c>
    </row>
    <row r="191" spans="1:19" s="14" customFormat="1" ht="20" customHeight="1" thickBot="1" x14ac:dyDescent="0.55000000000000004">
      <c r="A191" s="274" t="s">
        <v>72</v>
      </c>
      <c r="B191" s="275"/>
      <c r="C191" s="173">
        <f>C190</f>
        <v>30</v>
      </c>
      <c r="D191" s="173">
        <f>D190</f>
        <v>12.5</v>
      </c>
      <c r="E191" s="173">
        <f>E190</f>
        <v>17.5</v>
      </c>
      <c r="F191" s="151"/>
      <c r="G191" s="174" t="s">
        <v>20</v>
      </c>
      <c r="H191" s="174" t="s">
        <v>20</v>
      </c>
      <c r="I191" s="174">
        <f>I190</f>
        <v>727</v>
      </c>
      <c r="J191" s="151"/>
      <c r="K191" s="174">
        <f t="shared" ref="K191:P191" si="146">K190</f>
        <v>312</v>
      </c>
      <c r="L191" s="174">
        <f t="shared" si="146"/>
        <v>255</v>
      </c>
      <c r="M191" s="174">
        <f t="shared" si="146"/>
        <v>105</v>
      </c>
      <c r="N191" s="174">
        <f t="shared" si="146"/>
        <v>150</v>
      </c>
      <c r="O191" s="174">
        <f t="shared" si="146"/>
        <v>57</v>
      </c>
      <c r="P191" s="175">
        <f t="shared" si="146"/>
        <v>415</v>
      </c>
      <c r="Q191" s="29"/>
      <c r="R191" s="14" t="str">
        <f t="shared" si="124"/>
        <v/>
      </c>
      <c r="S191" s="14" t="str">
        <f t="shared" si="125"/>
        <v/>
      </c>
    </row>
    <row r="192" spans="1:19" s="14" customFormat="1" ht="20" customHeight="1" thickBot="1" x14ac:dyDescent="0.55000000000000004">
      <c r="A192" s="176"/>
      <c r="B192" s="177"/>
      <c r="C192" s="178"/>
      <c r="D192" s="178"/>
      <c r="E192" s="178"/>
      <c r="F192" s="179"/>
      <c r="G192" s="180"/>
      <c r="H192" s="180"/>
      <c r="I192" s="180"/>
      <c r="J192" s="179"/>
      <c r="K192" s="180"/>
      <c r="L192" s="180"/>
      <c r="M192" s="180"/>
      <c r="N192" s="180"/>
      <c r="O192" s="180"/>
      <c r="P192" s="180"/>
      <c r="Q192" s="29"/>
    </row>
    <row r="193" spans="1:19" s="14" customFormat="1" ht="20" customHeight="1" thickBot="1" x14ac:dyDescent="0.55000000000000004">
      <c r="A193" s="276" t="s">
        <v>73</v>
      </c>
      <c r="B193" s="277"/>
      <c r="C193" s="181">
        <f>C73+C119+C167+C190</f>
        <v>210</v>
      </c>
      <c r="D193" s="181">
        <f>D73+D119+D167+D190</f>
        <v>108.5</v>
      </c>
      <c r="E193" s="181">
        <f>E73+E119+E167+E190</f>
        <v>101.5</v>
      </c>
      <c r="F193" s="182"/>
      <c r="G193" s="183"/>
      <c r="H193" s="183"/>
      <c r="I193" s="184">
        <f>I73+I119+I167+I190</f>
        <v>5045</v>
      </c>
      <c r="J193" s="182"/>
      <c r="K193" s="184">
        <f t="shared" ref="K193:P193" si="147">K73+K119+K167+K190</f>
        <v>2643</v>
      </c>
      <c r="L193" s="184">
        <f t="shared" si="147"/>
        <v>2502</v>
      </c>
      <c r="M193" s="184">
        <f t="shared" si="147"/>
        <v>957</v>
      </c>
      <c r="N193" s="184">
        <f t="shared" si="147"/>
        <v>1545</v>
      </c>
      <c r="O193" s="184">
        <f t="shared" si="147"/>
        <v>141</v>
      </c>
      <c r="P193" s="185">
        <f t="shared" si="147"/>
        <v>2402</v>
      </c>
      <c r="Q193" s="30"/>
      <c r="R193" s="14" t="str">
        <f>IF(H191="f",C191,"")</f>
        <v/>
      </c>
    </row>
    <row r="194" spans="1:19" s="14" customFormat="1" ht="20" customHeight="1" x14ac:dyDescent="0.5">
      <c r="A194" s="212" t="s">
        <v>167</v>
      </c>
      <c r="B194" s="213"/>
      <c r="C194" s="186"/>
      <c r="D194" s="186"/>
      <c r="E194" s="186"/>
      <c r="F194" s="187">
        <f>F22+F30+F37+F51+F57+F66+F79+F92+F99+F109+F116+F130+F138+F148+F155+F160+F164+F174+F183+F188</f>
        <v>108.5</v>
      </c>
      <c r="G194" s="188"/>
      <c r="H194" s="188"/>
      <c r="I194" s="188"/>
      <c r="J194" s="189">
        <f>J22+J30+J37+J51+J57+J66+J79+J92+J99+J109+J116+J130+J138+J148+J155+J160+J164+J174+J183+J188</f>
        <v>1325</v>
      </c>
      <c r="K194" s="190"/>
      <c r="L194" s="190"/>
      <c r="M194" s="190"/>
      <c r="N194" s="190"/>
      <c r="O194" s="190"/>
      <c r="P194" s="191"/>
      <c r="Q194" s="39"/>
      <c r="R194" s="14" t="e">
        <f>SUM(R14:R193)</f>
        <v>#REF!</v>
      </c>
      <c r="S194" s="14">
        <f>SUM(S14:S193)</f>
        <v>95</v>
      </c>
    </row>
    <row r="195" spans="1:19" s="14" customFormat="1" ht="20" customHeight="1" thickBot="1" x14ac:dyDescent="0.55000000000000004">
      <c r="A195" s="214" t="s">
        <v>165</v>
      </c>
      <c r="B195" s="215"/>
      <c r="C195" s="192"/>
      <c r="D195" s="192"/>
      <c r="E195" s="192"/>
      <c r="F195" s="193">
        <f>F23+F31+F38+F52+F58+F67+F80+F93+F100+F110+F117+F131+F139+F149+F156+F161+F165+F175+F184+F189</f>
        <v>66</v>
      </c>
      <c r="G195" s="194"/>
      <c r="H195" s="194"/>
      <c r="I195" s="194"/>
      <c r="J195" s="193"/>
      <c r="K195" s="195"/>
      <c r="L195" s="195"/>
      <c r="M195" s="195"/>
      <c r="N195" s="195"/>
      <c r="O195" s="195"/>
      <c r="P195" s="196"/>
      <c r="Q195" s="20"/>
    </row>
    <row r="196" spans="1:19" s="14" customFormat="1" ht="12" customHeight="1" x14ac:dyDescent="0.3">
      <c r="A196" s="40"/>
      <c r="C196" s="41"/>
      <c r="D196" s="41"/>
      <c r="E196" s="41"/>
      <c r="F196" s="42"/>
      <c r="O196" s="43"/>
      <c r="P196" s="43"/>
      <c r="Q196" s="21"/>
    </row>
    <row r="197" spans="1:19" s="14" customFormat="1" ht="12" customHeight="1" x14ac:dyDescent="0.3">
      <c r="A197" s="14" t="s">
        <v>82</v>
      </c>
      <c r="C197" s="41"/>
      <c r="D197" s="41"/>
      <c r="E197" s="41"/>
      <c r="F197" s="42"/>
      <c r="I197" s="44"/>
      <c r="K197" s="44"/>
      <c r="L197" s="44"/>
      <c r="M197" s="44"/>
    </row>
    <row r="198" spans="1:19" s="14" customFormat="1" ht="12" customHeight="1" x14ac:dyDescent="0.3">
      <c r="A198" s="40"/>
      <c r="C198" s="41"/>
      <c r="D198" s="41"/>
      <c r="E198" s="41"/>
      <c r="F198" s="42"/>
      <c r="O198" s="43"/>
      <c r="P198" s="43"/>
    </row>
    <row r="199" spans="1:19" s="14" customFormat="1" ht="13" x14ac:dyDescent="0.3">
      <c r="A199" s="40"/>
      <c r="C199" s="41"/>
      <c r="D199" s="41"/>
      <c r="E199" s="41"/>
      <c r="F199" s="42"/>
      <c r="I199" s="14" t="s">
        <v>125</v>
      </c>
      <c r="O199" s="43"/>
      <c r="P199" s="43"/>
    </row>
    <row r="200" spans="1:19" s="14" customFormat="1" ht="13" x14ac:dyDescent="0.3">
      <c r="A200" s="40"/>
      <c r="C200" s="41"/>
      <c r="D200" s="41"/>
      <c r="E200" s="41"/>
      <c r="F200" s="42"/>
      <c r="O200" s="43"/>
      <c r="P200" s="43"/>
    </row>
    <row r="201" spans="1:19" s="14" customFormat="1" ht="13" x14ac:dyDescent="0.3">
      <c r="A201" s="40"/>
      <c r="C201" s="41"/>
      <c r="D201" s="41"/>
      <c r="E201" s="41"/>
      <c r="F201" s="42"/>
      <c r="O201" s="43"/>
      <c r="P201" s="43"/>
    </row>
    <row r="202" spans="1:19" s="14" customFormat="1" ht="13" x14ac:dyDescent="0.3">
      <c r="A202" s="40"/>
      <c r="C202" s="41"/>
      <c r="D202" s="41"/>
      <c r="E202" s="41"/>
      <c r="F202" s="42"/>
      <c r="O202" s="43"/>
      <c r="P202" s="43"/>
    </row>
    <row r="203" spans="1:19" s="14" customFormat="1" ht="13" x14ac:dyDescent="0.3">
      <c r="A203" s="40"/>
      <c r="C203" s="41"/>
      <c r="D203" s="41"/>
      <c r="E203" s="41"/>
      <c r="F203" s="42"/>
      <c r="O203" s="43"/>
      <c r="P203" s="43"/>
    </row>
    <row r="204" spans="1:19" s="14" customFormat="1" ht="13" x14ac:dyDescent="0.3">
      <c r="A204" s="40"/>
      <c r="C204" s="41"/>
      <c r="D204" s="41"/>
      <c r="E204" s="41"/>
      <c r="F204" s="42"/>
      <c r="O204" s="43"/>
      <c r="P204" s="43"/>
    </row>
    <row r="205" spans="1:19" s="14" customFormat="1" ht="13" x14ac:dyDescent="0.3">
      <c r="A205" s="40"/>
      <c r="C205" s="41"/>
      <c r="D205" s="41"/>
      <c r="E205" s="41"/>
      <c r="F205" s="42"/>
      <c r="O205" s="43"/>
      <c r="P205" s="43"/>
    </row>
    <row r="206" spans="1:19" s="14" customFormat="1" ht="13" x14ac:dyDescent="0.3">
      <c r="A206" s="40"/>
      <c r="C206" s="41"/>
      <c r="D206" s="41"/>
      <c r="E206" s="41"/>
      <c r="F206" s="42"/>
      <c r="O206" s="43"/>
      <c r="P206" s="43"/>
    </row>
    <row r="207" spans="1:19" s="14" customFormat="1" ht="13" x14ac:dyDescent="0.3">
      <c r="A207" s="40"/>
      <c r="C207" s="41"/>
      <c r="D207" s="41"/>
      <c r="E207" s="41"/>
      <c r="F207" s="42"/>
      <c r="O207" s="43"/>
      <c r="P207" s="43"/>
    </row>
    <row r="208" spans="1:19" s="14" customFormat="1" ht="13" x14ac:dyDescent="0.3">
      <c r="A208" s="40"/>
      <c r="C208" s="41"/>
      <c r="D208" s="41"/>
      <c r="E208" s="41"/>
      <c r="F208" s="42"/>
      <c r="O208" s="43"/>
      <c r="P208" s="43"/>
    </row>
    <row r="209" spans="1:16" s="14" customFormat="1" ht="13" x14ac:dyDescent="0.3">
      <c r="A209" s="40"/>
      <c r="C209" s="41"/>
      <c r="D209" s="41"/>
      <c r="E209" s="41"/>
      <c r="F209" s="42"/>
      <c r="O209" s="43"/>
      <c r="P209" s="43"/>
    </row>
    <row r="210" spans="1:16" s="14" customFormat="1" ht="13" x14ac:dyDescent="0.3">
      <c r="A210" s="40"/>
      <c r="C210" s="41"/>
      <c r="D210" s="41"/>
      <c r="E210" s="41"/>
      <c r="F210" s="42"/>
      <c r="O210" s="43"/>
      <c r="P210" s="43"/>
    </row>
    <row r="211" spans="1:16" s="14" customFormat="1" ht="13" x14ac:dyDescent="0.3">
      <c r="A211" s="40"/>
      <c r="C211" s="41"/>
      <c r="D211" s="41"/>
      <c r="E211" s="41"/>
      <c r="F211" s="42"/>
      <c r="O211" s="43"/>
      <c r="P211" s="43"/>
    </row>
    <row r="212" spans="1:16" s="14" customFormat="1" ht="13" x14ac:dyDescent="0.3">
      <c r="A212" s="40"/>
      <c r="C212" s="41"/>
      <c r="D212" s="41"/>
      <c r="E212" s="41"/>
      <c r="F212" s="42"/>
      <c r="O212" s="43"/>
      <c r="P212" s="43"/>
    </row>
    <row r="213" spans="1:16" s="14" customFormat="1" ht="13" x14ac:dyDescent="0.3">
      <c r="A213" s="40"/>
      <c r="C213" s="41"/>
      <c r="D213" s="41"/>
      <c r="E213" s="41"/>
      <c r="F213" s="42"/>
      <c r="O213" s="43"/>
      <c r="P213" s="43"/>
    </row>
    <row r="214" spans="1:16" s="14" customFormat="1" ht="13" x14ac:dyDescent="0.3">
      <c r="A214" s="40"/>
      <c r="C214" s="41"/>
      <c r="D214" s="41"/>
      <c r="E214" s="41"/>
      <c r="F214" s="42"/>
      <c r="O214" s="43"/>
      <c r="P214" s="43"/>
    </row>
    <row r="215" spans="1:16" s="14" customFormat="1" ht="13" x14ac:dyDescent="0.3">
      <c r="A215" s="40"/>
      <c r="C215" s="41"/>
      <c r="D215" s="41"/>
      <c r="E215" s="41"/>
      <c r="F215" s="42"/>
      <c r="O215" s="43"/>
      <c r="P215" s="43"/>
    </row>
    <row r="216" spans="1:16" s="14" customFormat="1" ht="13" x14ac:dyDescent="0.3">
      <c r="A216" s="40"/>
      <c r="C216" s="41"/>
      <c r="D216" s="41"/>
      <c r="E216" s="41"/>
      <c r="F216" s="42"/>
      <c r="O216" s="43"/>
      <c r="P216" s="43"/>
    </row>
    <row r="217" spans="1:16" s="14" customFormat="1" ht="13" x14ac:dyDescent="0.3">
      <c r="A217" s="40"/>
      <c r="C217" s="41"/>
      <c r="D217" s="41"/>
      <c r="E217" s="41"/>
      <c r="F217" s="42"/>
      <c r="O217" s="43"/>
      <c r="P217" s="43"/>
    </row>
    <row r="218" spans="1:16" s="14" customFormat="1" ht="13" x14ac:dyDescent="0.3">
      <c r="A218" s="40"/>
      <c r="C218" s="41"/>
      <c r="D218" s="41"/>
      <c r="E218" s="41"/>
      <c r="F218" s="42"/>
      <c r="O218" s="43"/>
      <c r="P218" s="43"/>
    </row>
    <row r="219" spans="1:16" s="14" customFormat="1" ht="13" x14ac:dyDescent="0.3">
      <c r="A219" s="1"/>
      <c r="B219" s="2"/>
      <c r="C219" s="3"/>
      <c r="D219" s="4"/>
      <c r="E219" s="4"/>
      <c r="F219" s="5"/>
      <c r="G219" s="2"/>
      <c r="H219" s="2"/>
      <c r="I219" s="2"/>
      <c r="J219" s="2"/>
      <c r="K219" s="2"/>
      <c r="L219" s="2"/>
      <c r="M219" s="2"/>
      <c r="N219" s="2"/>
      <c r="O219" s="6"/>
      <c r="P219" s="6"/>
    </row>
    <row r="220" spans="1:16" x14ac:dyDescent="0.25"/>
    <row r="221" spans="1:16" x14ac:dyDescent="0.25"/>
    <row r="222" spans="1:16" x14ac:dyDescent="0.25"/>
    <row r="223" spans="1:16" x14ac:dyDescent="0.25"/>
    <row r="224" spans="1:16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</sheetData>
  <mergeCells count="134">
    <mergeCell ref="A1:P1"/>
    <mergeCell ref="A15:P15"/>
    <mergeCell ref="A168:P168"/>
    <mergeCell ref="A130:B130"/>
    <mergeCell ref="A137:B137"/>
    <mergeCell ref="A138:B138"/>
    <mergeCell ref="A139:B139"/>
    <mergeCell ref="A140:B140"/>
    <mergeCell ref="B101:O101"/>
    <mergeCell ref="B76:O76"/>
    <mergeCell ref="B96:O96"/>
    <mergeCell ref="A78:B78"/>
    <mergeCell ref="A79:B79"/>
    <mergeCell ref="A100:B100"/>
    <mergeCell ref="A98:B98"/>
    <mergeCell ref="A99:B99"/>
    <mergeCell ref="A115:B115"/>
    <mergeCell ref="A129:B129"/>
    <mergeCell ref="C132:P132"/>
    <mergeCell ref="A116:B116"/>
    <mergeCell ref="A117:B117"/>
    <mergeCell ref="A118:B118"/>
    <mergeCell ref="A109:B109"/>
    <mergeCell ref="A131:B131"/>
    <mergeCell ref="A166:B166"/>
    <mergeCell ref="A147:B147"/>
    <mergeCell ref="A148:B148"/>
    <mergeCell ref="A149:B149"/>
    <mergeCell ref="A154:B154"/>
    <mergeCell ref="B142:O142"/>
    <mergeCell ref="B150:O150"/>
    <mergeCell ref="B157:O157"/>
    <mergeCell ref="A159:B159"/>
    <mergeCell ref="A160:B160"/>
    <mergeCell ref="A161:B161"/>
    <mergeCell ref="A155:B155"/>
    <mergeCell ref="A156:B156"/>
    <mergeCell ref="K163:M163"/>
    <mergeCell ref="A71:B71"/>
    <mergeCell ref="A72:B72"/>
    <mergeCell ref="K10:O10"/>
    <mergeCell ref="K11:K13"/>
    <mergeCell ref="B17:O17"/>
    <mergeCell ref="B39:O39"/>
    <mergeCell ref="B24:O24"/>
    <mergeCell ref="A9:A13"/>
    <mergeCell ref="A110:B110"/>
    <mergeCell ref="A42:B42"/>
    <mergeCell ref="C14:O14"/>
    <mergeCell ref="F9:F13"/>
    <mergeCell ref="C10:C13"/>
    <mergeCell ref="B9:B13"/>
    <mergeCell ref="A50:B50"/>
    <mergeCell ref="A51:B51"/>
    <mergeCell ref="A52:B52"/>
    <mergeCell ref="B32:O32"/>
    <mergeCell ref="B68:O68"/>
    <mergeCell ref="B45:O45"/>
    <mergeCell ref="B53:O53"/>
    <mergeCell ref="B59:O59"/>
    <mergeCell ref="A57:B57"/>
    <mergeCell ref="A58:B58"/>
    <mergeCell ref="I9:P9"/>
    <mergeCell ref="A190:B190"/>
    <mergeCell ref="A191:B191"/>
    <mergeCell ref="A193:B193"/>
    <mergeCell ref="A187:B187"/>
    <mergeCell ref="A188:B188"/>
    <mergeCell ref="A189:B189"/>
    <mergeCell ref="B170:O170"/>
    <mergeCell ref="C162:O162"/>
    <mergeCell ref="B176:O176"/>
    <mergeCell ref="B185:O185"/>
    <mergeCell ref="A167:B167"/>
    <mergeCell ref="A173:B173"/>
    <mergeCell ref="A174:B174"/>
    <mergeCell ref="A175:B175"/>
    <mergeCell ref="A182:B182"/>
    <mergeCell ref="A183:B183"/>
    <mergeCell ref="A184:B184"/>
    <mergeCell ref="B122:O122"/>
    <mergeCell ref="A119:B119"/>
    <mergeCell ref="B111:O111"/>
    <mergeCell ref="J10:J13"/>
    <mergeCell ref="A108:B108"/>
    <mergeCell ref="C9:E9"/>
    <mergeCell ref="S9:S13"/>
    <mergeCell ref="T9:T13"/>
    <mergeCell ref="A164:B164"/>
    <mergeCell ref="R9:R13"/>
    <mergeCell ref="D10:D13"/>
    <mergeCell ref="E10:E13"/>
    <mergeCell ref="G9:G13"/>
    <mergeCell ref="H9:H13"/>
    <mergeCell ref="A94:B94"/>
    <mergeCell ref="A91:B91"/>
    <mergeCell ref="A92:B92"/>
    <mergeCell ref="A93:B93"/>
    <mergeCell ref="A21:B21"/>
    <mergeCell ref="A22:B22"/>
    <mergeCell ref="A23:B23"/>
    <mergeCell ref="A65:B65"/>
    <mergeCell ref="A29:B29"/>
    <mergeCell ref="A30:B30"/>
    <mergeCell ref="A31:B31"/>
    <mergeCell ref="A36:B36"/>
    <mergeCell ref="A37:B37"/>
    <mergeCell ref="A38:B38"/>
    <mergeCell ref="A80:B80"/>
    <mergeCell ref="Q9:Q13"/>
    <mergeCell ref="A194:B194"/>
    <mergeCell ref="A195:B195"/>
    <mergeCell ref="A165:B165"/>
    <mergeCell ref="L11:N11"/>
    <mergeCell ref="A16:P16"/>
    <mergeCell ref="A74:P74"/>
    <mergeCell ref="A75:P75"/>
    <mergeCell ref="A44:P44"/>
    <mergeCell ref="A95:P95"/>
    <mergeCell ref="A120:P120"/>
    <mergeCell ref="A121:P121"/>
    <mergeCell ref="A141:P141"/>
    <mergeCell ref="A169:P169"/>
    <mergeCell ref="A66:B66"/>
    <mergeCell ref="A67:B67"/>
    <mergeCell ref="A56:B56"/>
    <mergeCell ref="B81:O81"/>
    <mergeCell ref="M12:M13"/>
    <mergeCell ref="N12:N13"/>
    <mergeCell ref="O11:O13"/>
    <mergeCell ref="P10:P13"/>
    <mergeCell ref="I10:I13"/>
    <mergeCell ref="L12:L13"/>
    <mergeCell ref="A73:B73"/>
  </mergeCells>
  <phoneticPr fontId="0" type="noConversion"/>
  <pageMargins left="0.19685039370078741" right="0.43307086614173229" top="0.35433070866141736" bottom="0.86614173228346458" header="0.35433070866141736" footer="1.0629921259842521"/>
  <pageSetup paperSize="9" scale="56" orientation="landscape" horizontalDpi="4294967294" verticalDpi="4294967294" r:id="rId1"/>
  <headerFooter alignWithMargins="0"/>
  <rowBreaks count="6" manualBreakCount="6">
    <brk id="43" max="38" man="1"/>
    <brk id="73" max="38" man="1"/>
    <brk id="94" max="38" man="1"/>
    <brk id="119" max="38" man="1"/>
    <brk id="140" max="38" man="1"/>
    <brk id="167" max="3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48"/>
  <sheetViews>
    <sheetView view="pageBreakPreview" zoomScale="150" zoomScaleNormal="120" zoomScaleSheetLayoutView="150" zoomScalePageLayoutView="120" workbookViewId="0">
      <selection activeCell="B2" sqref="B2"/>
    </sheetView>
  </sheetViews>
  <sheetFormatPr defaultColWidth="8.7265625" defaultRowHeight="13" x14ac:dyDescent="0.3"/>
  <cols>
    <col min="1" max="1" width="8.7265625" style="11"/>
    <col min="2" max="2" width="47.7265625" style="50" customWidth="1"/>
    <col min="3" max="8" width="8.7265625" style="11"/>
    <col min="9" max="9" width="10.26953125" style="11" customWidth="1"/>
    <col min="10" max="16384" width="8.7265625" style="11"/>
  </cols>
  <sheetData>
    <row r="1" spans="1:2" ht="40.5" customHeight="1" x14ac:dyDescent="0.3">
      <c r="A1" s="342" t="s">
        <v>178</v>
      </c>
      <c r="B1" s="342"/>
    </row>
    <row r="2" spans="1:2" ht="13.5" thickBot="1" x14ac:dyDescent="0.35"/>
    <row r="3" spans="1:2" ht="13.5" thickBot="1" x14ac:dyDescent="0.35">
      <c r="A3" s="198" t="s">
        <v>179</v>
      </c>
      <c r="B3" s="199" t="s">
        <v>180</v>
      </c>
    </row>
    <row r="4" spans="1:2" x14ac:dyDescent="0.3">
      <c r="A4" s="343" t="s">
        <v>6</v>
      </c>
      <c r="B4" s="200" t="s">
        <v>134</v>
      </c>
    </row>
    <row r="5" spans="1:2" x14ac:dyDescent="0.3">
      <c r="A5" s="337"/>
      <c r="B5" s="201" t="s">
        <v>135</v>
      </c>
    </row>
    <row r="6" spans="1:2" x14ac:dyDescent="0.3">
      <c r="A6" s="337" t="s">
        <v>7</v>
      </c>
      <c r="B6" s="201" t="s">
        <v>136</v>
      </c>
    </row>
    <row r="7" spans="1:2" x14ac:dyDescent="0.3">
      <c r="A7" s="337"/>
      <c r="B7" s="201" t="s">
        <v>137</v>
      </c>
    </row>
    <row r="8" spans="1:2" x14ac:dyDescent="0.3">
      <c r="A8" s="337" t="s">
        <v>8</v>
      </c>
      <c r="B8" s="201" t="s">
        <v>138</v>
      </c>
    </row>
    <row r="9" spans="1:2" x14ac:dyDescent="0.3">
      <c r="A9" s="337"/>
      <c r="B9" s="201" t="s">
        <v>139</v>
      </c>
    </row>
    <row r="10" spans="1:2" x14ac:dyDescent="0.3">
      <c r="A10" s="337" t="s">
        <v>9</v>
      </c>
      <c r="B10" s="201" t="s">
        <v>140</v>
      </c>
    </row>
    <row r="11" spans="1:2" x14ac:dyDescent="0.3">
      <c r="A11" s="337"/>
      <c r="B11" s="201" t="s">
        <v>170</v>
      </c>
    </row>
    <row r="12" spans="1:2" ht="12.75" customHeight="1" x14ac:dyDescent="0.3">
      <c r="A12" s="337" t="s">
        <v>18</v>
      </c>
      <c r="B12" s="201" t="s">
        <v>141</v>
      </c>
    </row>
    <row r="13" spans="1:2" x14ac:dyDescent="0.3">
      <c r="A13" s="337"/>
      <c r="B13" s="201" t="s">
        <v>142</v>
      </c>
    </row>
    <row r="14" spans="1:2" x14ac:dyDescent="0.3">
      <c r="A14" s="337" t="s">
        <v>19</v>
      </c>
      <c r="B14" s="201" t="s">
        <v>143</v>
      </c>
    </row>
    <row r="15" spans="1:2" x14ac:dyDescent="0.3">
      <c r="A15" s="337"/>
      <c r="B15" s="201" t="s">
        <v>144</v>
      </c>
    </row>
    <row r="16" spans="1:2" ht="12.75" customHeight="1" x14ac:dyDescent="0.3">
      <c r="A16" s="337" t="s">
        <v>60</v>
      </c>
      <c r="B16" s="201" t="s">
        <v>171</v>
      </c>
    </row>
    <row r="17" spans="1:2" ht="12.75" customHeight="1" x14ac:dyDescent="0.3">
      <c r="A17" s="337"/>
      <c r="B17" s="201" t="s">
        <v>145</v>
      </c>
    </row>
    <row r="18" spans="1:2" x14ac:dyDescent="0.3">
      <c r="A18" s="337" t="s">
        <v>181</v>
      </c>
      <c r="B18" s="197" t="s">
        <v>186</v>
      </c>
    </row>
    <row r="19" spans="1:2" ht="12.75" customHeight="1" x14ac:dyDescent="0.3">
      <c r="A19" s="337"/>
      <c r="B19" s="202" t="s">
        <v>169</v>
      </c>
    </row>
    <row r="20" spans="1:2" x14ac:dyDescent="0.3">
      <c r="A20" s="337" t="s">
        <v>182</v>
      </c>
      <c r="B20" s="201" t="s">
        <v>146</v>
      </c>
    </row>
    <row r="21" spans="1:2" x14ac:dyDescent="0.3">
      <c r="A21" s="337"/>
      <c r="B21" s="203" t="s">
        <v>147</v>
      </c>
    </row>
    <row r="22" spans="1:2" x14ac:dyDescent="0.3">
      <c r="A22" s="337" t="s">
        <v>183</v>
      </c>
      <c r="B22" s="201" t="s">
        <v>148</v>
      </c>
    </row>
    <row r="23" spans="1:2" ht="12.75" customHeight="1" x14ac:dyDescent="0.3">
      <c r="A23" s="337"/>
      <c r="B23" s="201" t="s">
        <v>149</v>
      </c>
    </row>
    <row r="24" spans="1:2" ht="12.75" customHeight="1" x14ac:dyDescent="0.3">
      <c r="A24" s="337" t="s">
        <v>184</v>
      </c>
      <c r="B24" s="201" t="s">
        <v>150</v>
      </c>
    </row>
    <row r="25" spans="1:2" ht="12.75" customHeight="1" x14ac:dyDescent="0.3">
      <c r="A25" s="337"/>
      <c r="B25" s="201" t="s">
        <v>151</v>
      </c>
    </row>
    <row r="26" spans="1:2" ht="12.75" customHeight="1" x14ac:dyDescent="0.3">
      <c r="A26" s="337" t="s">
        <v>185</v>
      </c>
      <c r="B26" s="201" t="s">
        <v>152</v>
      </c>
    </row>
    <row r="27" spans="1:2" ht="13.5" customHeight="1" thickBot="1" x14ac:dyDescent="0.35">
      <c r="A27" s="338"/>
      <c r="B27" s="210" t="s">
        <v>153</v>
      </c>
    </row>
    <row r="28" spans="1:2" x14ac:dyDescent="0.3">
      <c r="A28" s="339" t="s">
        <v>162</v>
      </c>
      <c r="B28" s="211" t="s">
        <v>154</v>
      </c>
    </row>
    <row r="29" spans="1:2" x14ac:dyDescent="0.3">
      <c r="A29" s="340"/>
      <c r="B29" s="204" t="s">
        <v>155</v>
      </c>
    </row>
    <row r="30" spans="1:2" x14ac:dyDescent="0.3">
      <c r="A30" s="340"/>
      <c r="B30" s="204" t="s">
        <v>156</v>
      </c>
    </row>
    <row r="31" spans="1:2" x14ac:dyDescent="0.3">
      <c r="A31" s="340"/>
      <c r="B31" s="204" t="s">
        <v>157</v>
      </c>
    </row>
    <row r="32" spans="1:2" x14ac:dyDescent="0.3">
      <c r="A32" s="340"/>
      <c r="B32" s="204" t="s">
        <v>158</v>
      </c>
    </row>
    <row r="33" spans="1:2" x14ac:dyDescent="0.3">
      <c r="A33" s="340"/>
      <c r="B33" s="205" t="s">
        <v>159</v>
      </c>
    </row>
    <row r="34" spans="1:2" x14ac:dyDescent="0.3">
      <c r="A34" s="340"/>
      <c r="B34" s="204" t="s">
        <v>160</v>
      </c>
    </row>
    <row r="35" spans="1:2" x14ac:dyDescent="0.3">
      <c r="A35" s="340"/>
      <c r="B35" s="201" t="s">
        <v>161</v>
      </c>
    </row>
    <row r="36" spans="1:2" ht="12.75" customHeight="1" x14ac:dyDescent="0.3">
      <c r="A36" s="340"/>
      <c r="B36" s="201" t="s">
        <v>168</v>
      </c>
    </row>
    <row r="37" spans="1:2" ht="12.75" customHeight="1" thickBot="1" x14ac:dyDescent="0.35">
      <c r="A37" s="341"/>
      <c r="B37" s="206" t="s">
        <v>163</v>
      </c>
    </row>
    <row r="38" spans="1:2" x14ac:dyDescent="0.3">
      <c r="B38" s="12"/>
    </row>
    <row r="39" spans="1:2" x14ac:dyDescent="0.3">
      <c r="B39" s="207"/>
    </row>
    <row r="40" spans="1:2" x14ac:dyDescent="0.3">
      <c r="B40" s="207"/>
    </row>
    <row r="41" spans="1:2" x14ac:dyDescent="0.3">
      <c r="B41" s="207"/>
    </row>
    <row r="42" spans="1:2" x14ac:dyDescent="0.3">
      <c r="B42" s="208"/>
    </row>
    <row r="43" spans="1:2" x14ac:dyDescent="0.3">
      <c r="B43" s="209"/>
    </row>
    <row r="44" spans="1:2" x14ac:dyDescent="0.3">
      <c r="B44" s="209"/>
    </row>
    <row r="45" spans="1:2" x14ac:dyDescent="0.3">
      <c r="B45" s="207"/>
    </row>
    <row r="46" spans="1:2" x14ac:dyDescent="0.3">
      <c r="B46" s="207"/>
    </row>
    <row r="47" spans="1:2" x14ac:dyDescent="0.3">
      <c r="B47" s="207"/>
    </row>
    <row r="48" spans="1:2" x14ac:dyDescent="0.3">
      <c r="B48" s="207"/>
    </row>
  </sheetData>
  <mergeCells count="14">
    <mergeCell ref="A1:B1"/>
    <mergeCell ref="A4:A5"/>
    <mergeCell ref="A6:A7"/>
    <mergeCell ref="A8:A9"/>
    <mergeCell ref="A10:A11"/>
    <mergeCell ref="A22:A23"/>
    <mergeCell ref="A24:A25"/>
    <mergeCell ref="A26:A27"/>
    <mergeCell ref="A28:A37"/>
    <mergeCell ref="A12:A13"/>
    <mergeCell ref="A14:A15"/>
    <mergeCell ref="A16:A17"/>
    <mergeCell ref="A18:A19"/>
    <mergeCell ref="A20:A21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LE I ST</vt:lpstr>
      <vt:lpstr>Moduły I stopień</vt:lpstr>
      <vt:lpstr>'LE I ST'!Obszar_wydruku</vt:lpstr>
      <vt:lpstr>'Moduły 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ŁOŻYŃSKI</dc:creator>
  <cp:lastModifiedBy>K. Jankowski</cp:lastModifiedBy>
  <cp:lastPrinted>2016-10-27T13:27:44Z</cp:lastPrinted>
  <dcterms:created xsi:type="dcterms:W3CDTF">2011-12-11T10:20:19Z</dcterms:created>
  <dcterms:modified xsi:type="dcterms:W3CDTF">2016-11-17T14:00:52Z</dcterms:modified>
</cp:coreProperties>
</file>