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zysztof\Desktop\Plany studiów_2017_2018\II stopień\OK_Ogrodnictwo\"/>
    </mc:Choice>
  </mc:AlternateContent>
  <bookViews>
    <workbookView xWindow="0" yWindow="0" windowWidth="19620" windowHeight="11400" tabRatio="824" activeTab="3"/>
  </bookViews>
  <sheets>
    <sheet name="Ogr_Dekoracja_II stopień" sheetId="2" r:id="rId1"/>
    <sheet name="Ogr_Dekoracja_Moduły II" sheetId="3" r:id="rId2"/>
    <sheet name="Ogr_Urządzanie_II stopień" sheetId="4" r:id="rId3"/>
    <sheet name="Ogr_Urządzanie_Moduł II" sheetId="5" r:id="rId4"/>
  </sheets>
  <definedNames>
    <definedName name="_xlnm.Print_Area" localSheetId="0">'Ogr_Dekoracja_II stopień'!$A$1:$X$196</definedName>
    <definedName name="_xlnm.Print_Area" localSheetId="1">'Ogr_Dekoracja_Moduły II'!$A$1:$B$17</definedName>
    <definedName name="_xlnm.Print_Area" localSheetId="2">'Ogr_Urządzanie_II stopień'!$A$1:$X$196</definedName>
    <definedName name="_xlnm.Print_Area" localSheetId="3">'Ogr_Urządzanie_Moduł II'!$A$1:$J$16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8" i="4" l="1"/>
  <c r="E216" i="4"/>
  <c r="E214" i="4"/>
  <c r="E213" i="4"/>
  <c r="E211" i="4"/>
  <c r="C218" i="4"/>
  <c r="C216" i="4"/>
  <c r="C214" i="4"/>
  <c r="C213" i="4"/>
  <c r="C211" i="4"/>
  <c r="E218" i="2"/>
  <c r="C218" i="2"/>
  <c r="E216" i="2"/>
  <c r="C216" i="2"/>
  <c r="E214" i="2"/>
  <c r="C214" i="2"/>
  <c r="E213" i="2"/>
  <c r="C213" i="2"/>
  <c r="E211" i="2"/>
  <c r="C211" i="2"/>
  <c r="F167" i="2"/>
  <c r="E167" i="2"/>
  <c r="D167" i="2"/>
  <c r="N104" i="4"/>
  <c r="L104" i="4"/>
  <c r="K104" i="4"/>
  <c r="R104" i="4"/>
  <c r="T104" i="4"/>
  <c r="J104" i="4"/>
  <c r="I104" i="4"/>
  <c r="F104" i="4"/>
  <c r="E104" i="4"/>
  <c r="D104" i="4"/>
  <c r="N44" i="4"/>
  <c r="L44" i="4"/>
  <c r="K44" i="4"/>
  <c r="R44" i="4"/>
  <c r="T44" i="4"/>
  <c r="J44" i="4"/>
  <c r="I44" i="4"/>
  <c r="F44" i="4"/>
  <c r="E44" i="4"/>
  <c r="D44" i="4"/>
  <c r="N108" i="4"/>
  <c r="L108" i="4"/>
  <c r="K108" i="4"/>
  <c r="R108" i="4"/>
  <c r="T108" i="4"/>
  <c r="J108" i="4"/>
  <c r="I108" i="4"/>
  <c r="F108" i="4"/>
  <c r="E108" i="4"/>
  <c r="D108" i="4"/>
  <c r="R77" i="2"/>
  <c r="T77" i="2"/>
  <c r="N157" i="2"/>
  <c r="L157" i="2"/>
  <c r="K157" i="2"/>
  <c r="R157" i="2"/>
  <c r="T157" i="2"/>
  <c r="N156" i="2"/>
  <c r="L156" i="2"/>
  <c r="K156" i="2"/>
  <c r="R156" i="2"/>
  <c r="T156" i="2"/>
  <c r="N155" i="2"/>
  <c r="L155" i="2"/>
  <c r="K155" i="2"/>
  <c r="R155" i="2"/>
  <c r="T155" i="2"/>
  <c r="N154" i="2"/>
  <c r="L154" i="2"/>
  <c r="K154" i="2"/>
  <c r="R154" i="2"/>
  <c r="T154" i="2"/>
  <c r="N153" i="2"/>
  <c r="L153" i="2"/>
  <c r="K153" i="2"/>
  <c r="R153" i="2"/>
  <c r="T153" i="2"/>
  <c r="N151" i="2"/>
  <c r="L151" i="2"/>
  <c r="K151" i="2"/>
  <c r="R151" i="2"/>
  <c r="T151" i="2"/>
  <c r="N152" i="2"/>
  <c r="L152" i="2"/>
  <c r="K152" i="2"/>
  <c r="R152" i="2"/>
  <c r="T152" i="2"/>
  <c r="N146" i="2"/>
  <c r="L146" i="2"/>
  <c r="K146" i="2"/>
  <c r="R146" i="2"/>
  <c r="T146" i="2"/>
  <c r="N145" i="2"/>
  <c r="L145" i="2"/>
  <c r="K145" i="2"/>
  <c r="R145" i="2"/>
  <c r="T145" i="2"/>
  <c r="N144" i="2"/>
  <c r="L144" i="2"/>
  <c r="K144" i="2"/>
  <c r="R144" i="2"/>
  <c r="T144" i="2"/>
  <c r="N139" i="2"/>
  <c r="L139" i="2"/>
  <c r="K139" i="2"/>
  <c r="R139" i="2"/>
  <c r="T139" i="2"/>
  <c r="N138" i="2"/>
  <c r="L138" i="2"/>
  <c r="K138" i="2"/>
  <c r="R138" i="2"/>
  <c r="T138" i="2"/>
  <c r="N137" i="2"/>
  <c r="L137" i="2"/>
  <c r="K137" i="2"/>
  <c r="R137" i="2"/>
  <c r="T137" i="2"/>
  <c r="N136" i="2"/>
  <c r="L136" i="2"/>
  <c r="K136" i="2"/>
  <c r="R136" i="2"/>
  <c r="T136" i="2"/>
  <c r="C23" i="2"/>
  <c r="C52" i="2"/>
  <c r="C30" i="2"/>
  <c r="C41" i="2"/>
  <c r="C58" i="2"/>
  <c r="C67" i="2"/>
  <c r="C73" i="2"/>
  <c r="C82" i="2"/>
  <c r="C89" i="2"/>
  <c r="C100" i="2"/>
  <c r="C111" i="2"/>
  <c r="C117" i="2"/>
  <c r="C126" i="2"/>
  <c r="C132" i="2"/>
  <c r="C142" i="2"/>
  <c r="C149" i="2"/>
  <c r="C160" i="2"/>
  <c r="C171" i="2"/>
  <c r="C177" i="2"/>
  <c r="C186" i="2"/>
  <c r="C192" i="2"/>
  <c r="C207" i="2"/>
  <c r="C21" i="2"/>
  <c r="C50" i="2"/>
  <c r="C28" i="2"/>
  <c r="C39" i="2"/>
  <c r="C56" i="2"/>
  <c r="C65" i="2"/>
  <c r="C71" i="2"/>
  <c r="C74" i="2"/>
  <c r="C140" i="2"/>
  <c r="C147" i="2"/>
  <c r="C158" i="2"/>
  <c r="C169" i="2"/>
  <c r="C175" i="2"/>
  <c r="C184" i="2"/>
  <c r="C190" i="2"/>
  <c r="C193" i="2"/>
  <c r="C80" i="2"/>
  <c r="C87" i="2"/>
  <c r="C98" i="2"/>
  <c r="C109" i="2"/>
  <c r="C115" i="2"/>
  <c r="C124" i="2"/>
  <c r="C130" i="2"/>
  <c r="C133" i="2"/>
  <c r="C194" i="2"/>
  <c r="C204" i="2"/>
  <c r="D207" i="2"/>
  <c r="N113" i="4"/>
  <c r="L113" i="4"/>
  <c r="K113" i="4"/>
  <c r="R113" i="4"/>
  <c r="C23" i="4"/>
  <c r="C30" i="4"/>
  <c r="C41" i="4"/>
  <c r="C52" i="4"/>
  <c r="C58" i="4"/>
  <c r="C67" i="4"/>
  <c r="C73" i="4"/>
  <c r="C82" i="4"/>
  <c r="C89" i="4"/>
  <c r="C100" i="4"/>
  <c r="C111" i="4"/>
  <c r="C117" i="4"/>
  <c r="C126" i="4"/>
  <c r="C132" i="4"/>
  <c r="C142" i="4"/>
  <c r="C149" i="4"/>
  <c r="C160" i="4"/>
  <c r="C171" i="4"/>
  <c r="C177" i="4"/>
  <c r="C186" i="4"/>
  <c r="C192" i="4"/>
  <c r="C207" i="4"/>
  <c r="N173" i="4"/>
  <c r="L173" i="4"/>
  <c r="K173" i="4"/>
  <c r="R173" i="4"/>
  <c r="T173" i="4"/>
  <c r="N166" i="4"/>
  <c r="L166" i="4"/>
  <c r="K166" i="4"/>
  <c r="R166" i="4"/>
  <c r="T166" i="4"/>
  <c r="N165" i="4"/>
  <c r="L165" i="4"/>
  <c r="K165" i="4"/>
  <c r="R165" i="4"/>
  <c r="T165" i="4"/>
  <c r="N164" i="4"/>
  <c r="L164" i="4"/>
  <c r="K164" i="4"/>
  <c r="R164" i="4"/>
  <c r="T164" i="4"/>
  <c r="N163" i="4"/>
  <c r="L163" i="4"/>
  <c r="K163" i="4"/>
  <c r="R163" i="4"/>
  <c r="T163" i="4"/>
  <c r="N162" i="4"/>
  <c r="L162" i="4"/>
  <c r="K162" i="4"/>
  <c r="R162" i="4"/>
  <c r="T162" i="4"/>
  <c r="N152" i="4"/>
  <c r="L152" i="4"/>
  <c r="K152" i="4"/>
  <c r="R152" i="4"/>
  <c r="T152" i="4"/>
  <c r="N151" i="4"/>
  <c r="L151" i="4"/>
  <c r="K151" i="4"/>
  <c r="R151" i="4"/>
  <c r="T151" i="4"/>
  <c r="N136" i="4"/>
  <c r="L136" i="4"/>
  <c r="K136" i="4"/>
  <c r="R136" i="4"/>
  <c r="T136" i="4"/>
  <c r="N189" i="4"/>
  <c r="L189" i="4"/>
  <c r="K189" i="4"/>
  <c r="R189" i="4"/>
  <c r="T189" i="4"/>
  <c r="N188" i="4"/>
  <c r="L188" i="4"/>
  <c r="K188" i="4"/>
  <c r="R188" i="4"/>
  <c r="T188" i="4"/>
  <c r="N183" i="4"/>
  <c r="L183" i="4"/>
  <c r="K183" i="4"/>
  <c r="R183" i="4"/>
  <c r="T183" i="4"/>
  <c r="N182" i="4"/>
  <c r="L182" i="4"/>
  <c r="K182" i="4"/>
  <c r="R182" i="4"/>
  <c r="T182" i="4"/>
  <c r="N181" i="4"/>
  <c r="L181" i="4"/>
  <c r="K181" i="4"/>
  <c r="R181" i="4"/>
  <c r="T181" i="4"/>
  <c r="N180" i="4"/>
  <c r="L180" i="4"/>
  <c r="K180" i="4"/>
  <c r="R180" i="4"/>
  <c r="T180" i="4"/>
  <c r="N179" i="4"/>
  <c r="L179" i="4"/>
  <c r="K179" i="4"/>
  <c r="R179" i="4"/>
  <c r="T179" i="4"/>
  <c r="N174" i="4"/>
  <c r="L174" i="4"/>
  <c r="K174" i="4"/>
  <c r="R174" i="4"/>
  <c r="T174" i="4"/>
  <c r="N168" i="4"/>
  <c r="L168" i="4"/>
  <c r="K168" i="4"/>
  <c r="R168" i="4"/>
  <c r="T168" i="4"/>
  <c r="N167" i="4"/>
  <c r="L167" i="4"/>
  <c r="K167" i="4"/>
  <c r="R167" i="4"/>
  <c r="T167" i="4"/>
  <c r="N157" i="4"/>
  <c r="L157" i="4"/>
  <c r="K157" i="4"/>
  <c r="R157" i="4"/>
  <c r="T157" i="4"/>
  <c r="N156" i="4"/>
  <c r="L156" i="4"/>
  <c r="K156" i="4"/>
  <c r="R156" i="4"/>
  <c r="T156" i="4"/>
  <c r="N155" i="4"/>
  <c r="L155" i="4"/>
  <c r="K155" i="4"/>
  <c r="R155" i="4"/>
  <c r="T155" i="4"/>
  <c r="N154" i="4"/>
  <c r="L154" i="4"/>
  <c r="K154" i="4"/>
  <c r="R154" i="4"/>
  <c r="T154" i="4"/>
  <c r="N153" i="4"/>
  <c r="L153" i="4"/>
  <c r="K153" i="4"/>
  <c r="R153" i="4"/>
  <c r="T153" i="4"/>
  <c r="N146" i="4"/>
  <c r="L146" i="4"/>
  <c r="K146" i="4"/>
  <c r="R146" i="4"/>
  <c r="T146" i="4"/>
  <c r="N145" i="4"/>
  <c r="L145" i="4"/>
  <c r="K145" i="4"/>
  <c r="R145" i="4"/>
  <c r="T145" i="4"/>
  <c r="N144" i="4"/>
  <c r="L144" i="4"/>
  <c r="K144" i="4"/>
  <c r="R144" i="4"/>
  <c r="T144" i="4"/>
  <c r="N139" i="4"/>
  <c r="L139" i="4"/>
  <c r="K139" i="4"/>
  <c r="R139" i="4"/>
  <c r="T139" i="4"/>
  <c r="N138" i="4"/>
  <c r="L138" i="4"/>
  <c r="K138" i="4"/>
  <c r="R138" i="4"/>
  <c r="T138" i="4"/>
  <c r="N137" i="4"/>
  <c r="L137" i="4"/>
  <c r="K137" i="4"/>
  <c r="R137" i="4"/>
  <c r="T137" i="4"/>
  <c r="N129" i="4"/>
  <c r="L129" i="4"/>
  <c r="K129" i="4"/>
  <c r="R129" i="4"/>
  <c r="T129" i="4"/>
  <c r="N128" i="4"/>
  <c r="L128" i="4"/>
  <c r="K128" i="4"/>
  <c r="R128" i="4"/>
  <c r="T128" i="4"/>
  <c r="N123" i="4"/>
  <c r="L123" i="4"/>
  <c r="K123" i="4"/>
  <c r="R123" i="4"/>
  <c r="T123" i="4"/>
  <c r="N122" i="4"/>
  <c r="L122" i="4"/>
  <c r="K122" i="4"/>
  <c r="R122" i="4"/>
  <c r="T122" i="4"/>
  <c r="N121" i="4"/>
  <c r="L121" i="4"/>
  <c r="K121" i="4"/>
  <c r="R121" i="4"/>
  <c r="T121" i="4"/>
  <c r="N120" i="4"/>
  <c r="L120" i="4"/>
  <c r="K120" i="4"/>
  <c r="R120" i="4"/>
  <c r="T120" i="4"/>
  <c r="N119" i="4"/>
  <c r="L119" i="4"/>
  <c r="K119" i="4"/>
  <c r="R119" i="4"/>
  <c r="T119" i="4"/>
  <c r="N114" i="4"/>
  <c r="L114" i="4"/>
  <c r="K114" i="4"/>
  <c r="R114" i="4"/>
  <c r="T114" i="4"/>
  <c r="N106" i="4"/>
  <c r="L106" i="4"/>
  <c r="K106" i="4"/>
  <c r="R106" i="4"/>
  <c r="T106" i="4"/>
  <c r="N105" i="4"/>
  <c r="L105" i="4"/>
  <c r="K105" i="4"/>
  <c r="R105" i="4"/>
  <c r="T105" i="4"/>
  <c r="N103" i="4"/>
  <c r="L103" i="4"/>
  <c r="K103" i="4"/>
  <c r="R103" i="4"/>
  <c r="T103" i="4"/>
  <c r="N102" i="4"/>
  <c r="L102" i="4"/>
  <c r="K102" i="4"/>
  <c r="R102" i="4"/>
  <c r="T102" i="4"/>
  <c r="N107" i="4"/>
  <c r="L107" i="4"/>
  <c r="K107" i="4"/>
  <c r="R107" i="4"/>
  <c r="R111" i="4"/>
  <c r="N91" i="4"/>
  <c r="L91" i="4"/>
  <c r="K91" i="4"/>
  <c r="R91" i="4"/>
  <c r="T91" i="4"/>
  <c r="N84" i="4"/>
  <c r="L84" i="4"/>
  <c r="K84" i="4"/>
  <c r="R84" i="4"/>
  <c r="T84" i="4"/>
  <c r="N97" i="4"/>
  <c r="L97" i="4"/>
  <c r="K97" i="4"/>
  <c r="R97" i="4"/>
  <c r="T97" i="4"/>
  <c r="N96" i="4"/>
  <c r="L96" i="4"/>
  <c r="K96" i="4"/>
  <c r="R96" i="4"/>
  <c r="T96" i="4"/>
  <c r="N95" i="4"/>
  <c r="L95" i="4"/>
  <c r="K95" i="4"/>
  <c r="R95" i="4"/>
  <c r="T95" i="4"/>
  <c r="N94" i="4"/>
  <c r="L94" i="4"/>
  <c r="K94" i="4"/>
  <c r="R94" i="4"/>
  <c r="T94" i="4"/>
  <c r="N93" i="4"/>
  <c r="L93" i="4"/>
  <c r="K93" i="4"/>
  <c r="R93" i="4"/>
  <c r="T93" i="4"/>
  <c r="N92" i="4"/>
  <c r="L92" i="4"/>
  <c r="K92" i="4"/>
  <c r="R92" i="4"/>
  <c r="T92" i="4"/>
  <c r="N86" i="4"/>
  <c r="L86" i="4"/>
  <c r="K86" i="4"/>
  <c r="R86" i="4"/>
  <c r="T86" i="4"/>
  <c r="N85" i="4"/>
  <c r="L85" i="4"/>
  <c r="K85" i="4"/>
  <c r="R85" i="4"/>
  <c r="T85" i="4"/>
  <c r="N79" i="4"/>
  <c r="L79" i="4"/>
  <c r="K79" i="4"/>
  <c r="R79" i="4"/>
  <c r="T79" i="4"/>
  <c r="N78" i="4"/>
  <c r="L78" i="4"/>
  <c r="K78" i="4"/>
  <c r="R78" i="4"/>
  <c r="T78" i="4"/>
  <c r="N69" i="4"/>
  <c r="L69" i="4"/>
  <c r="K69" i="4"/>
  <c r="R69" i="4"/>
  <c r="T69" i="4"/>
  <c r="N70" i="4"/>
  <c r="L70" i="4"/>
  <c r="K70" i="4"/>
  <c r="R70" i="4"/>
  <c r="T70" i="4"/>
  <c r="N64" i="4"/>
  <c r="L64" i="4"/>
  <c r="K64" i="4"/>
  <c r="R64" i="4"/>
  <c r="T64" i="4"/>
  <c r="N63" i="4"/>
  <c r="L63" i="4"/>
  <c r="K63" i="4"/>
  <c r="R63" i="4"/>
  <c r="T63" i="4"/>
  <c r="N62" i="4"/>
  <c r="L62" i="4"/>
  <c r="K62" i="4"/>
  <c r="R62" i="4"/>
  <c r="T62" i="4"/>
  <c r="N61" i="4"/>
  <c r="L61" i="4"/>
  <c r="K61" i="4"/>
  <c r="R61" i="4"/>
  <c r="T61" i="4"/>
  <c r="N60" i="4"/>
  <c r="L60" i="4"/>
  <c r="K60" i="4"/>
  <c r="R60" i="4"/>
  <c r="T60" i="4"/>
  <c r="N54" i="4"/>
  <c r="L54" i="4"/>
  <c r="K54" i="4"/>
  <c r="R54" i="4"/>
  <c r="T54" i="4"/>
  <c r="N46" i="4"/>
  <c r="L46" i="4"/>
  <c r="K46" i="4"/>
  <c r="R46" i="4"/>
  <c r="T46" i="4"/>
  <c r="N45" i="4"/>
  <c r="L45" i="4"/>
  <c r="K45" i="4"/>
  <c r="R45" i="4"/>
  <c r="T45" i="4"/>
  <c r="N43" i="4"/>
  <c r="L43" i="4"/>
  <c r="K43" i="4"/>
  <c r="R43" i="4"/>
  <c r="T43" i="4"/>
  <c r="N33" i="4"/>
  <c r="L33" i="4"/>
  <c r="K33" i="4"/>
  <c r="R33" i="4"/>
  <c r="T33" i="4"/>
  <c r="N32" i="4"/>
  <c r="L32" i="4"/>
  <c r="K32" i="4"/>
  <c r="R32" i="4"/>
  <c r="T32" i="4"/>
  <c r="N25" i="4"/>
  <c r="L25" i="4"/>
  <c r="K25" i="4"/>
  <c r="R25" i="4"/>
  <c r="T25" i="4"/>
  <c r="N55" i="4"/>
  <c r="L55" i="4"/>
  <c r="K55" i="4"/>
  <c r="R55" i="4"/>
  <c r="T55" i="4"/>
  <c r="N49" i="4"/>
  <c r="L49" i="4"/>
  <c r="K49" i="4"/>
  <c r="R49" i="4"/>
  <c r="T49" i="4"/>
  <c r="N48" i="4"/>
  <c r="L48" i="4"/>
  <c r="K48" i="4"/>
  <c r="R48" i="4"/>
  <c r="T48" i="4"/>
  <c r="N47" i="4"/>
  <c r="L47" i="4"/>
  <c r="K47" i="4"/>
  <c r="R47" i="4"/>
  <c r="T47" i="4"/>
  <c r="N38" i="4"/>
  <c r="L38" i="4"/>
  <c r="K38" i="4"/>
  <c r="R38" i="4"/>
  <c r="T38" i="4"/>
  <c r="N37" i="4"/>
  <c r="L37" i="4"/>
  <c r="K37" i="4"/>
  <c r="R37" i="4"/>
  <c r="T37" i="4"/>
  <c r="N36" i="4"/>
  <c r="L36" i="4"/>
  <c r="K36" i="4"/>
  <c r="R36" i="4"/>
  <c r="T36" i="4"/>
  <c r="N35" i="4"/>
  <c r="L35" i="4"/>
  <c r="K35" i="4"/>
  <c r="R35" i="4"/>
  <c r="T35" i="4"/>
  <c r="N34" i="4"/>
  <c r="L34" i="4"/>
  <c r="K34" i="4"/>
  <c r="R34" i="4"/>
  <c r="T34" i="4"/>
  <c r="N27" i="4"/>
  <c r="L27" i="4"/>
  <c r="K27" i="4"/>
  <c r="R27" i="4"/>
  <c r="T27" i="4"/>
  <c r="N26" i="4"/>
  <c r="L26" i="4"/>
  <c r="K26" i="4"/>
  <c r="R26" i="4"/>
  <c r="T26" i="4"/>
  <c r="N20" i="4"/>
  <c r="L20" i="4"/>
  <c r="K20" i="4"/>
  <c r="R20" i="4"/>
  <c r="T20" i="4"/>
  <c r="N17" i="4"/>
  <c r="L17" i="4"/>
  <c r="K17" i="4"/>
  <c r="R17" i="4"/>
  <c r="N173" i="2"/>
  <c r="L173" i="2"/>
  <c r="K173" i="2"/>
  <c r="R173" i="2"/>
  <c r="T173" i="2"/>
  <c r="N166" i="2"/>
  <c r="L166" i="2"/>
  <c r="K166" i="2"/>
  <c r="R166" i="2"/>
  <c r="T166" i="2"/>
  <c r="N165" i="2"/>
  <c r="L165" i="2"/>
  <c r="K165" i="2"/>
  <c r="R165" i="2"/>
  <c r="T165" i="2"/>
  <c r="N164" i="2"/>
  <c r="L164" i="2"/>
  <c r="K164" i="2"/>
  <c r="R164" i="2"/>
  <c r="T164" i="2"/>
  <c r="N163" i="2"/>
  <c r="L163" i="2"/>
  <c r="K163" i="2"/>
  <c r="R163" i="2"/>
  <c r="T163" i="2"/>
  <c r="N162" i="2"/>
  <c r="L162" i="2"/>
  <c r="K162" i="2"/>
  <c r="R162" i="2"/>
  <c r="T162" i="2"/>
  <c r="N189" i="2"/>
  <c r="L189" i="2"/>
  <c r="K189" i="2"/>
  <c r="R189" i="2"/>
  <c r="T189" i="2"/>
  <c r="N188" i="2"/>
  <c r="L188" i="2"/>
  <c r="K188" i="2"/>
  <c r="R188" i="2"/>
  <c r="T188" i="2"/>
  <c r="N183" i="2"/>
  <c r="L183" i="2"/>
  <c r="K183" i="2"/>
  <c r="R183" i="2"/>
  <c r="T183" i="2"/>
  <c r="N182" i="2"/>
  <c r="L182" i="2"/>
  <c r="K182" i="2"/>
  <c r="R182" i="2"/>
  <c r="T182" i="2"/>
  <c r="N181" i="2"/>
  <c r="L181" i="2"/>
  <c r="K181" i="2"/>
  <c r="R181" i="2"/>
  <c r="T181" i="2"/>
  <c r="N180" i="2"/>
  <c r="L180" i="2"/>
  <c r="K180" i="2"/>
  <c r="R180" i="2"/>
  <c r="T180" i="2"/>
  <c r="N179" i="2"/>
  <c r="L179" i="2"/>
  <c r="K179" i="2"/>
  <c r="R179" i="2"/>
  <c r="T179" i="2"/>
  <c r="N174" i="2"/>
  <c r="L174" i="2"/>
  <c r="K174" i="2"/>
  <c r="R174" i="2"/>
  <c r="T174" i="2"/>
  <c r="N168" i="2"/>
  <c r="L168" i="2"/>
  <c r="K168" i="2"/>
  <c r="R168" i="2"/>
  <c r="T168" i="2"/>
  <c r="N167" i="2"/>
  <c r="L167" i="2"/>
  <c r="K167" i="2"/>
  <c r="R167" i="2"/>
  <c r="T167" i="2"/>
  <c r="N129" i="2"/>
  <c r="L129" i="2"/>
  <c r="K129" i="2"/>
  <c r="R129" i="2"/>
  <c r="T129" i="2"/>
  <c r="N128" i="2"/>
  <c r="L128" i="2"/>
  <c r="K128" i="2"/>
  <c r="R128" i="2"/>
  <c r="T128" i="2"/>
  <c r="N107" i="2"/>
  <c r="L107" i="2"/>
  <c r="K107" i="2"/>
  <c r="R107" i="2"/>
  <c r="T107" i="2"/>
  <c r="N106" i="2"/>
  <c r="L106" i="2"/>
  <c r="K106" i="2"/>
  <c r="R106" i="2"/>
  <c r="T106" i="2"/>
  <c r="N105" i="2"/>
  <c r="L105" i="2"/>
  <c r="K105" i="2"/>
  <c r="R105" i="2"/>
  <c r="T105" i="2"/>
  <c r="N104" i="2"/>
  <c r="L104" i="2"/>
  <c r="K104" i="2"/>
  <c r="R104" i="2"/>
  <c r="T104" i="2"/>
  <c r="N103" i="2"/>
  <c r="L103" i="2"/>
  <c r="K103" i="2"/>
  <c r="R103" i="2"/>
  <c r="T103" i="2"/>
  <c r="N102" i="2"/>
  <c r="L102" i="2"/>
  <c r="K102" i="2"/>
  <c r="R102" i="2"/>
  <c r="T102" i="2"/>
  <c r="N108" i="2"/>
  <c r="L108" i="2"/>
  <c r="K108" i="2"/>
  <c r="R108" i="2"/>
  <c r="T108" i="2"/>
  <c r="N91" i="2"/>
  <c r="L91" i="2"/>
  <c r="K91" i="2"/>
  <c r="R91" i="2"/>
  <c r="T91" i="2"/>
  <c r="N84" i="2"/>
  <c r="L84" i="2"/>
  <c r="K84" i="2"/>
  <c r="R84" i="2"/>
  <c r="T84" i="2"/>
  <c r="N123" i="2"/>
  <c r="L123" i="2"/>
  <c r="K123" i="2"/>
  <c r="R123" i="2"/>
  <c r="T123" i="2"/>
  <c r="N122" i="2"/>
  <c r="L122" i="2"/>
  <c r="K122" i="2"/>
  <c r="R122" i="2"/>
  <c r="T122" i="2"/>
  <c r="N121" i="2"/>
  <c r="L121" i="2"/>
  <c r="K121" i="2"/>
  <c r="R121" i="2"/>
  <c r="T121" i="2"/>
  <c r="N120" i="2"/>
  <c r="L120" i="2"/>
  <c r="K120" i="2"/>
  <c r="R120" i="2"/>
  <c r="T120" i="2"/>
  <c r="N119" i="2"/>
  <c r="L119" i="2"/>
  <c r="K119" i="2"/>
  <c r="R119" i="2"/>
  <c r="T119" i="2"/>
  <c r="N114" i="2"/>
  <c r="L114" i="2"/>
  <c r="K114" i="2"/>
  <c r="R114" i="2"/>
  <c r="T114" i="2"/>
  <c r="N97" i="2"/>
  <c r="L97" i="2"/>
  <c r="K97" i="2"/>
  <c r="R97" i="2"/>
  <c r="T97" i="2"/>
  <c r="N96" i="2"/>
  <c r="L96" i="2"/>
  <c r="K96" i="2"/>
  <c r="R96" i="2"/>
  <c r="T96" i="2"/>
  <c r="N95" i="2"/>
  <c r="L95" i="2"/>
  <c r="K95" i="2"/>
  <c r="R95" i="2"/>
  <c r="T95" i="2"/>
  <c r="N94" i="2"/>
  <c r="L94" i="2"/>
  <c r="K94" i="2"/>
  <c r="R94" i="2"/>
  <c r="T94" i="2"/>
  <c r="N93" i="2"/>
  <c r="L93" i="2"/>
  <c r="K93" i="2"/>
  <c r="R93" i="2"/>
  <c r="T93" i="2"/>
  <c r="N92" i="2"/>
  <c r="L92" i="2"/>
  <c r="K92" i="2"/>
  <c r="R92" i="2"/>
  <c r="T92" i="2"/>
  <c r="N86" i="2"/>
  <c r="L86" i="2"/>
  <c r="K86" i="2"/>
  <c r="R86" i="2"/>
  <c r="T86" i="2"/>
  <c r="N85" i="2"/>
  <c r="L85" i="2"/>
  <c r="K85" i="2"/>
  <c r="R85" i="2"/>
  <c r="T85" i="2"/>
  <c r="N79" i="2"/>
  <c r="L79" i="2"/>
  <c r="K79" i="2"/>
  <c r="R79" i="2"/>
  <c r="T79" i="2"/>
  <c r="N78" i="2"/>
  <c r="L78" i="2"/>
  <c r="K78" i="2"/>
  <c r="R78" i="2"/>
  <c r="T78" i="2"/>
  <c r="N70" i="2"/>
  <c r="L70" i="2"/>
  <c r="K70" i="2"/>
  <c r="R70" i="2"/>
  <c r="T70" i="2"/>
  <c r="N69" i="2"/>
  <c r="L69" i="2"/>
  <c r="K69" i="2"/>
  <c r="R69" i="2"/>
  <c r="T69" i="2"/>
  <c r="N64" i="2"/>
  <c r="L64" i="2"/>
  <c r="K64" i="2"/>
  <c r="R64" i="2"/>
  <c r="T64" i="2"/>
  <c r="N63" i="2"/>
  <c r="L63" i="2"/>
  <c r="K63" i="2"/>
  <c r="R63" i="2"/>
  <c r="T63" i="2"/>
  <c r="N60" i="2"/>
  <c r="L60" i="2"/>
  <c r="K60" i="2"/>
  <c r="R60" i="2"/>
  <c r="T60" i="2"/>
  <c r="N54" i="2"/>
  <c r="L54" i="2"/>
  <c r="K54" i="2"/>
  <c r="R54" i="2"/>
  <c r="T54" i="2"/>
  <c r="N45" i="2"/>
  <c r="L45" i="2"/>
  <c r="K45" i="2"/>
  <c r="R45" i="2"/>
  <c r="T45" i="2"/>
  <c r="N44" i="2"/>
  <c r="L44" i="2"/>
  <c r="K44" i="2"/>
  <c r="R44" i="2"/>
  <c r="T44" i="2"/>
  <c r="N43" i="2"/>
  <c r="L43" i="2"/>
  <c r="K43" i="2"/>
  <c r="R43" i="2"/>
  <c r="T43" i="2"/>
  <c r="N33" i="2"/>
  <c r="L33" i="2"/>
  <c r="K33" i="2"/>
  <c r="R33" i="2"/>
  <c r="T33" i="2"/>
  <c r="N32" i="2"/>
  <c r="L32" i="2"/>
  <c r="K32" i="2"/>
  <c r="R32" i="2"/>
  <c r="T32" i="2"/>
  <c r="N25" i="2"/>
  <c r="L25" i="2"/>
  <c r="K25" i="2"/>
  <c r="R25" i="2"/>
  <c r="T25" i="2"/>
  <c r="N55" i="2"/>
  <c r="L55" i="2"/>
  <c r="K55" i="2"/>
  <c r="R55" i="2"/>
  <c r="T55" i="2"/>
  <c r="N49" i="2"/>
  <c r="L49" i="2"/>
  <c r="K49" i="2"/>
  <c r="R49" i="2"/>
  <c r="T49" i="2"/>
  <c r="N48" i="2"/>
  <c r="L48" i="2"/>
  <c r="K48" i="2"/>
  <c r="R48" i="2"/>
  <c r="T48" i="2"/>
  <c r="N47" i="2"/>
  <c r="L47" i="2"/>
  <c r="K47" i="2"/>
  <c r="R47" i="2"/>
  <c r="T47" i="2"/>
  <c r="N46" i="2"/>
  <c r="L46" i="2"/>
  <c r="K46" i="2"/>
  <c r="R46" i="2"/>
  <c r="T46" i="2"/>
  <c r="N38" i="2"/>
  <c r="L38" i="2"/>
  <c r="K38" i="2"/>
  <c r="R38" i="2"/>
  <c r="T38" i="2"/>
  <c r="N37" i="2"/>
  <c r="L37" i="2"/>
  <c r="K37" i="2"/>
  <c r="R37" i="2"/>
  <c r="T37" i="2"/>
  <c r="N36" i="2"/>
  <c r="L36" i="2"/>
  <c r="K36" i="2"/>
  <c r="R36" i="2"/>
  <c r="T36" i="2"/>
  <c r="N35" i="2"/>
  <c r="L35" i="2"/>
  <c r="K35" i="2"/>
  <c r="R35" i="2"/>
  <c r="T35" i="2"/>
  <c r="N34" i="2"/>
  <c r="L34" i="2"/>
  <c r="K34" i="2"/>
  <c r="R34" i="2"/>
  <c r="T34" i="2"/>
  <c r="N27" i="2"/>
  <c r="L27" i="2"/>
  <c r="K27" i="2"/>
  <c r="R27" i="2"/>
  <c r="T27" i="2"/>
  <c r="N26" i="2"/>
  <c r="L26" i="2"/>
  <c r="K26" i="2"/>
  <c r="R26" i="2"/>
  <c r="T26" i="2"/>
  <c r="N19" i="2"/>
  <c r="L19" i="2"/>
  <c r="K19" i="2"/>
  <c r="R19" i="2"/>
  <c r="T19" i="2"/>
  <c r="N18" i="2"/>
  <c r="L18" i="2"/>
  <c r="K18" i="2"/>
  <c r="R18" i="2"/>
  <c r="T18" i="2"/>
  <c r="N17" i="2"/>
  <c r="L17" i="2"/>
  <c r="K17" i="2"/>
  <c r="R17" i="2"/>
  <c r="T17" i="2"/>
  <c r="N20" i="2"/>
  <c r="L20" i="2"/>
  <c r="K20" i="2"/>
  <c r="R20" i="2"/>
  <c r="E294" i="4"/>
  <c r="E293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8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8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84" i="4"/>
  <c r="E234" i="4"/>
  <c r="D234" i="4"/>
  <c r="C234" i="4"/>
  <c r="C80" i="4"/>
  <c r="C109" i="4"/>
  <c r="C87" i="4"/>
  <c r="C98" i="4"/>
  <c r="C115" i="4"/>
  <c r="C124" i="4"/>
  <c r="C130" i="4"/>
  <c r="C133" i="4"/>
  <c r="C50" i="4"/>
  <c r="C21" i="4"/>
  <c r="C28" i="4"/>
  <c r="C39" i="4"/>
  <c r="C56" i="4"/>
  <c r="C65" i="4"/>
  <c r="C71" i="4"/>
  <c r="C74" i="4"/>
  <c r="C140" i="4"/>
  <c r="C147" i="4"/>
  <c r="C158" i="4"/>
  <c r="C169" i="4"/>
  <c r="C175" i="4"/>
  <c r="C184" i="4"/>
  <c r="C190" i="4"/>
  <c r="C193" i="4"/>
  <c r="C194" i="4"/>
  <c r="B226" i="4"/>
  <c r="B227" i="4"/>
  <c r="B228" i="4"/>
  <c r="B229" i="4"/>
  <c r="A228" i="4"/>
  <c r="A227" i="4"/>
  <c r="A226" i="4"/>
  <c r="I136" i="4"/>
  <c r="I137" i="4"/>
  <c r="I138" i="4"/>
  <c r="I139" i="4"/>
  <c r="I140" i="4"/>
  <c r="I144" i="4"/>
  <c r="I145" i="4"/>
  <c r="I146" i="4"/>
  <c r="I147" i="4"/>
  <c r="I151" i="4"/>
  <c r="I152" i="4"/>
  <c r="I153" i="4"/>
  <c r="I154" i="4"/>
  <c r="I155" i="4"/>
  <c r="I156" i="4"/>
  <c r="I157" i="4"/>
  <c r="I158" i="4"/>
  <c r="I162" i="4"/>
  <c r="I163" i="4"/>
  <c r="I164" i="4"/>
  <c r="I165" i="4"/>
  <c r="I166" i="4"/>
  <c r="I167" i="4"/>
  <c r="I168" i="4"/>
  <c r="I169" i="4"/>
  <c r="I173" i="4"/>
  <c r="I174" i="4"/>
  <c r="I175" i="4"/>
  <c r="I179" i="4"/>
  <c r="I180" i="4"/>
  <c r="I181" i="4"/>
  <c r="I182" i="4"/>
  <c r="I183" i="4"/>
  <c r="I184" i="4"/>
  <c r="I188" i="4"/>
  <c r="I189" i="4"/>
  <c r="I190" i="4"/>
  <c r="I193" i="4"/>
  <c r="N77" i="4"/>
  <c r="L77" i="4"/>
  <c r="K77" i="4"/>
  <c r="I78" i="4"/>
  <c r="I79" i="4"/>
  <c r="I84" i="4"/>
  <c r="I85" i="4"/>
  <c r="I86" i="4"/>
  <c r="I87" i="4"/>
  <c r="I91" i="4"/>
  <c r="I92" i="4"/>
  <c r="I93" i="4"/>
  <c r="I94" i="4"/>
  <c r="I95" i="4"/>
  <c r="I96" i="4"/>
  <c r="I97" i="4"/>
  <c r="I98" i="4"/>
  <c r="I102" i="4"/>
  <c r="I103" i="4"/>
  <c r="I105" i="4"/>
  <c r="I106" i="4"/>
  <c r="I114" i="4"/>
  <c r="I119" i="4"/>
  <c r="I120" i="4"/>
  <c r="I121" i="4"/>
  <c r="I122" i="4"/>
  <c r="I123" i="4"/>
  <c r="I124" i="4"/>
  <c r="I128" i="4"/>
  <c r="I129" i="4"/>
  <c r="I130" i="4"/>
  <c r="N18" i="4"/>
  <c r="L18" i="4"/>
  <c r="K18" i="4"/>
  <c r="N19" i="4"/>
  <c r="L19" i="4"/>
  <c r="K19" i="4"/>
  <c r="I20" i="4"/>
  <c r="I25" i="4"/>
  <c r="I26" i="4"/>
  <c r="I27" i="4"/>
  <c r="I28" i="4"/>
  <c r="I32" i="4"/>
  <c r="I33" i="4"/>
  <c r="I34" i="4"/>
  <c r="I35" i="4"/>
  <c r="I36" i="4"/>
  <c r="I37" i="4"/>
  <c r="I38" i="4"/>
  <c r="I39" i="4"/>
  <c r="I43" i="4"/>
  <c r="I45" i="4"/>
  <c r="I46" i="4"/>
  <c r="I47" i="4"/>
  <c r="I48" i="4"/>
  <c r="I49" i="4"/>
  <c r="I50" i="4"/>
  <c r="I54" i="4"/>
  <c r="I55" i="4"/>
  <c r="I56" i="4"/>
  <c r="I60" i="4"/>
  <c r="I61" i="4"/>
  <c r="I62" i="4"/>
  <c r="I63" i="4"/>
  <c r="I64" i="4"/>
  <c r="I65" i="4"/>
  <c r="I69" i="4"/>
  <c r="I70" i="4"/>
  <c r="I71" i="4"/>
  <c r="E219" i="4"/>
  <c r="C219" i="4"/>
  <c r="C204" i="4"/>
  <c r="D219" i="4"/>
  <c r="D218" i="4"/>
  <c r="D217" i="4"/>
  <c r="K140" i="4"/>
  <c r="K147" i="4"/>
  <c r="K158" i="4"/>
  <c r="K169" i="4"/>
  <c r="K175" i="4"/>
  <c r="K184" i="4"/>
  <c r="K190" i="4"/>
  <c r="K193" i="4"/>
  <c r="K80" i="4"/>
  <c r="K87" i="4"/>
  <c r="K98" i="4"/>
  <c r="K109" i="4"/>
  <c r="K115" i="4"/>
  <c r="K124" i="4"/>
  <c r="K130" i="4"/>
  <c r="K133" i="4"/>
  <c r="K21" i="4"/>
  <c r="K28" i="4"/>
  <c r="K39" i="4"/>
  <c r="K50" i="4"/>
  <c r="K56" i="4"/>
  <c r="K65" i="4"/>
  <c r="K71" i="4"/>
  <c r="K74" i="4"/>
  <c r="K194" i="4"/>
  <c r="E205" i="4"/>
  <c r="F216" i="4"/>
  <c r="D216" i="4"/>
  <c r="D214" i="4"/>
  <c r="D213" i="4"/>
  <c r="D211" i="4"/>
  <c r="J136" i="4"/>
  <c r="J137" i="4"/>
  <c r="J138" i="4"/>
  <c r="J139" i="4"/>
  <c r="J141" i="4"/>
  <c r="J144" i="4"/>
  <c r="J145" i="4"/>
  <c r="J146" i="4"/>
  <c r="J148" i="4"/>
  <c r="J151" i="4"/>
  <c r="J152" i="4"/>
  <c r="J153" i="4"/>
  <c r="J154" i="4"/>
  <c r="J155" i="4"/>
  <c r="J156" i="4"/>
  <c r="J157" i="4"/>
  <c r="J159" i="4"/>
  <c r="J162" i="4"/>
  <c r="J163" i="4"/>
  <c r="J164" i="4"/>
  <c r="J165" i="4"/>
  <c r="J166" i="4"/>
  <c r="J167" i="4"/>
  <c r="J168" i="4"/>
  <c r="J170" i="4"/>
  <c r="J173" i="4"/>
  <c r="J174" i="4"/>
  <c r="J176" i="4"/>
  <c r="J179" i="4"/>
  <c r="J180" i="4"/>
  <c r="J181" i="4"/>
  <c r="J182" i="4"/>
  <c r="J183" i="4"/>
  <c r="J185" i="4"/>
  <c r="J188" i="4"/>
  <c r="J189" i="4"/>
  <c r="J191" i="4"/>
  <c r="J193" i="4"/>
  <c r="J78" i="4"/>
  <c r="J79" i="4"/>
  <c r="J84" i="4"/>
  <c r="J85" i="4"/>
  <c r="J86" i="4"/>
  <c r="J88" i="4"/>
  <c r="J91" i="4"/>
  <c r="J92" i="4"/>
  <c r="J93" i="4"/>
  <c r="J94" i="4"/>
  <c r="J95" i="4"/>
  <c r="J96" i="4"/>
  <c r="J97" i="4"/>
  <c r="J99" i="4"/>
  <c r="J102" i="4"/>
  <c r="J103" i="4"/>
  <c r="J105" i="4"/>
  <c r="J106" i="4"/>
  <c r="J114" i="4"/>
  <c r="J119" i="4"/>
  <c r="J120" i="4"/>
  <c r="J121" i="4"/>
  <c r="J122" i="4"/>
  <c r="J123" i="4"/>
  <c r="J125" i="4"/>
  <c r="J128" i="4"/>
  <c r="J129" i="4"/>
  <c r="J131" i="4"/>
  <c r="J20" i="4"/>
  <c r="J25" i="4"/>
  <c r="J26" i="4"/>
  <c r="J27" i="4"/>
  <c r="J29" i="4"/>
  <c r="J32" i="4"/>
  <c r="J33" i="4"/>
  <c r="J34" i="4"/>
  <c r="J35" i="4"/>
  <c r="J36" i="4"/>
  <c r="J37" i="4"/>
  <c r="J38" i="4"/>
  <c r="J40" i="4"/>
  <c r="J45" i="4"/>
  <c r="J46" i="4"/>
  <c r="J47" i="4"/>
  <c r="J48" i="4"/>
  <c r="J49" i="4"/>
  <c r="J54" i="4"/>
  <c r="J55" i="4"/>
  <c r="J57" i="4"/>
  <c r="J60" i="4"/>
  <c r="J61" i="4"/>
  <c r="J62" i="4"/>
  <c r="J63" i="4"/>
  <c r="J64" i="4"/>
  <c r="J66" i="4"/>
  <c r="J69" i="4"/>
  <c r="J70" i="4"/>
  <c r="J72" i="4"/>
  <c r="F136" i="4"/>
  <c r="F137" i="4"/>
  <c r="F138" i="4"/>
  <c r="F139" i="4"/>
  <c r="F141" i="4"/>
  <c r="F144" i="4"/>
  <c r="F145" i="4"/>
  <c r="F146" i="4"/>
  <c r="F148" i="4"/>
  <c r="F151" i="4"/>
  <c r="F152" i="4"/>
  <c r="F153" i="4"/>
  <c r="F154" i="4"/>
  <c r="F155" i="4"/>
  <c r="F156" i="4"/>
  <c r="F157" i="4"/>
  <c r="F159" i="4"/>
  <c r="F162" i="4"/>
  <c r="F163" i="4"/>
  <c r="F164" i="4"/>
  <c r="F165" i="4"/>
  <c r="F166" i="4"/>
  <c r="F167" i="4"/>
  <c r="F168" i="4"/>
  <c r="F170" i="4"/>
  <c r="F173" i="4"/>
  <c r="F174" i="4"/>
  <c r="F176" i="4"/>
  <c r="F179" i="4"/>
  <c r="F180" i="4"/>
  <c r="F181" i="4"/>
  <c r="F182" i="4"/>
  <c r="F183" i="4"/>
  <c r="F185" i="4"/>
  <c r="F188" i="4"/>
  <c r="F189" i="4"/>
  <c r="F191" i="4"/>
  <c r="F193" i="4"/>
  <c r="F78" i="4"/>
  <c r="F79" i="4"/>
  <c r="F84" i="4"/>
  <c r="F85" i="4"/>
  <c r="F86" i="4"/>
  <c r="F88" i="4"/>
  <c r="F91" i="4"/>
  <c r="F92" i="4"/>
  <c r="F93" i="4"/>
  <c r="F94" i="4"/>
  <c r="F95" i="4"/>
  <c r="F96" i="4"/>
  <c r="F97" i="4"/>
  <c r="F99" i="4"/>
  <c r="F102" i="4"/>
  <c r="F103" i="4"/>
  <c r="F105" i="4"/>
  <c r="F106" i="4"/>
  <c r="F114" i="4"/>
  <c r="F119" i="4"/>
  <c r="F120" i="4"/>
  <c r="F121" i="4"/>
  <c r="F122" i="4"/>
  <c r="F123" i="4"/>
  <c r="F125" i="4"/>
  <c r="F128" i="4"/>
  <c r="F129" i="4"/>
  <c r="F131" i="4"/>
  <c r="F20" i="4"/>
  <c r="F25" i="4"/>
  <c r="F26" i="4"/>
  <c r="F27" i="4"/>
  <c r="F29" i="4"/>
  <c r="F32" i="4"/>
  <c r="F33" i="4"/>
  <c r="F34" i="4"/>
  <c r="F35" i="4"/>
  <c r="F36" i="4"/>
  <c r="F37" i="4"/>
  <c r="F38" i="4"/>
  <c r="F40" i="4"/>
  <c r="F45" i="4"/>
  <c r="F46" i="4"/>
  <c r="F47" i="4"/>
  <c r="F48" i="4"/>
  <c r="F49" i="4"/>
  <c r="F54" i="4"/>
  <c r="F55" i="4"/>
  <c r="F57" i="4"/>
  <c r="F60" i="4"/>
  <c r="F61" i="4"/>
  <c r="F62" i="4"/>
  <c r="F63" i="4"/>
  <c r="F64" i="4"/>
  <c r="F66" i="4"/>
  <c r="F69" i="4"/>
  <c r="F70" i="4"/>
  <c r="F72" i="4"/>
  <c r="E208" i="4"/>
  <c r="C208" i="4"/>
  <c r="D208" i="4"/>
  <c r="I30" i="4"/>
  <c r="I41" i="4"/>
  <c r="I52" i="4"/>
  <c r="I58" i="4"/>
  <c r="I67" i="4"/>
  <c r="I73" i="4"/>
  <c r="I89" i="4"/>
  <c r="I100" i="4"/>
  <c r="I126" i="4"/>
  <c r="I132" i="4"/>
  <c r="I142" i="4"/>
  <c r="I149" i="4"/>
  <c r="I160" i="4"/>
  <c r="I171" i="4"/>
  <c r="I177" i="4"/>
  <c r="I186" i="4"/>
  <c r="I192" i="4"/>
  <c r="D207" i="4"/>
  <c r="D136" i="4"/>
  <c r="D137" i="4"/>
  <c r="D138" i="4"/>
  <c r="D139" i="4"/>
  <c r="D140" i="4"/>
  <c r="D144" i="4"/>
  <c r="D145" i="4"/>
  <c r="D146" i="4"/>
  <c r="D147" i="4"/>
  <c r="D151" i="4"/>
  <c r="D152" i="4"/>
  <c r="D153" i="4"/>
  <c r="D154" i="4"/>
  <c r="D155" i="4"/>
  <c r="D156" i="4"/>
  <c r="D157" i="4"/>
  <c r="D158" i="4"/>
  <c r="D162" i="4"/>
  <c r="D163" i="4"/>
  <c r="D164" i="4"/>
  <c r="D165" i="4"/>
  <c r="D166" i="4"/>
  <c r="D167" i="4"/>
  <c r="D168" i="4"/>
  <c r="D169" i="4"/>
  <c r="D173" i="4"/>
  <c r="D174" i="4"/>
  <c r="D175" i="4"/>
  <c r="D179" i="4"/>
  <c r="D180" i="4"/>
  <c r="D181" i="4"/>
  <c r="D182" i="4"/>
  <c r="D183" i="4"/>
  <c r="D184" i="4"/>
  <c r="D188" i="4"/>
  <c r="D189" i="4"/>
  <c r="D190" i="4"/>
  <c r="D193" i="4"/>
  <c r="D78" i="4"/>
  <c r="D79" i="4"/>
  <c r="D84" i="4"/>
  <c r="D85" i="4"/>
  <c r="D86" i="4"/>
  <c r="D87" i="4"/>
  <c r="D91" i="4"/>
  <c r="D92" i="4"/>
  <c r="D93" i="4"/>
  <c r="D94" i="4"/>
  <c r="D95" i="4"/>
  <c r="D96" i="4"/>
  <c r="D97" i="4"/>
  <c r="D98" i="4"/>
  <c r="D102" i="4"/>
  <c r="D103" i="4"/>
  <c r="D105" i="4"/>
  <c r="D106" i="4"/>
  <c r="D114" i="4"/>
  <c r="D119" i="4"/>
  <c r="D120" i="4"/>
  <c r="D121" i="4"/>
  <c r="D122" i="4"/>
  <c r="D123" i="4"/>
  <c r="D124" i="4"/>
  <c r="D128" i="4"/>
  <c r="D129" i="4"/>
  <c r="D130" i="4"/>
  <c r="D20" i="4"/>
  <c r="D25" i="4"/>
  <c r="D26" i="4"/>
  <c r="D27" i="4"/>
  <c r="D28" i="4"/>
  <c r="D32" i="4"/>
  <c r="D33" i="4"/>
  <c r="D34" i="4"/>
  <c r="D35" i="4"/>
  <c r="D36" i="4"/>
  <c r="D37" i="4"/>
  <c r="D38" i="4"/>
  <c r="D39" i="4"/>
  <c r="D43" i="4"/>
  <c r="D45" i="4"/>
  <c r="D46" i="4"/>
  <c r="D47" i="4"/>
  <c r="D48" i="4"/>
  <c r="D49" i="4"/>
  <c r="D50" i="4"/>
  <c r="R18" i="4"/>
  <c r="I18" i="4"/>
  <c r="D18" i="4"/>
  <c r="I17" i="4"/>
  <c r="D17" i="4"/>
  <c r="R19" i="4"/>
  <c r="I19" i="4"/>
  <c r="D19" i="4"/>
  <c r="D21" i="4"/>
  <c r="D54" i="4"/>
  <c r="D55" i="4"/>
  <c r="D56" i="4"/>
  <c r="D60" i="4"/>
  <c r="D61" i="4"/>
  <c r="D62" i="4"/>
  <c r="D63" i="4"/>
  <c r="D64" i="4"/>
  <c r="D65" i="4"/>
  <c r="D69" i="4"/>
  <c r="D70" i="4"/>
  <c r="D71" i="4"/>
  <c r="D74" i="4"/>
  <c r="S23" i="4"/>
  <c r="S30" i="4"/>
  <c r="S41" i="4"/>
  <c r="S52" i="4"/>
  <c r="S58" i="4"/>
  <c r="S67" i="4"/>
  <c r="S73" i="4"/>
  <c r="S82" i="4"/>
  <c r="S89" i="4"/>
  <c r="S100" i="4"/>
  <c r="S111" i="4"/>
  <c r="S117" i="4"/>
  <c r="S126" i="4"/>
  <c r="S132" i="4"/>
  <c r="S142" i="4"/>
  <c r="S149" i="4"/>
  <c r="S160" i="4"/>
  <c r="S171" i="4"/>
  <c r="S177" i="4"/>
  <c r="S186" i="4"/>
  <c r="S192" i="4"/>
  <c r="S196" i="4"/>
  <c r="R30" i="4"/>
  <c r="R41" i="4"/>
  <c r="R52" i="4"/>
  <c r="R58" i="4"/>
  <c r="R67" i="4"/>
  <c r="R73" i="4"/>
  <c r="R89" i="4"/>
  <c r="R100" i="4"/>
  <c r="R126" i="4"/>
  <c r="R132" i="4"/>
  <c r="R142" i="4"/>
  <c r="R149" i="4"/>
  <c r="R160" i="4"/>
  <c r="R171" i="4"/>
  <c r="R177" i="4"/>
  <c r="R186" i="4"/>
  <c r="R192" i="4"/>
  <c r="Q23" i="4"/>
  <c r="Q30" i="4"/>
  <c r="Q41" i="4"/>
  <c r="Q52" i="4"/>
  <c r="Q58" i="4"/>
  <c r="Q67" i="4"/>
  <c r="Q73" i="4"/>
  <c r="Q82" i="4"/>
  <c r="Q89" i="4"/>
  <c r="Q100" i="4"/>
  <c r="Q111" i="4"/>
  <c r="Q117" i="4"/>
  <c r="Q126" i="4"/>
  <c r="Q132" i="4"/>
  <c r="Q142" i="4"/>
  <c r="Q149" i="4"/>
  <c r="Q160" i="4"/>
  <c r="Q171" i="4"/>
  <c r="Q177" i="4"/>
  <c r="Q186" i="4"/>
  <c r="Q192" i="4"/>
  <c r="Q196" i="4"/>
  <c r="O23" i="4"/>
  <c r="O30" i="4"/>
  <c r="O41" i="4"/>
  <c r="O52" i="4"/>
  <c r="O58" i="4"/>
  <c r="O67" i="4"/>
  <c r="O73" i="4"/>
  <c r="O82" i="4"/>
  <c r="O89" i="4"/>
  <c r="O100" i="4"/>
  <c r="O111" i="4"/>
  <c r="O117" i="4"/>
  <c r="O126" i="4"/>
  <c r="O132" i="4"/>
  <c r="O142" i="4"/>
  <c r="O149" i="4"/>
  <c r="O160" i="4"/>
  <c r="O171" i="4"/>
  <c r="O177" i="4"/>
  <c r="O186" i="4"/>
  <c r="O192" i="4"/>
  <c r="O196" i="4"/>
  <c r="N23" i="4"/>
  <c r="N30" i="4"/>
  <c r="N41" i="4"/>
  <c r="N52" i="4"/>
  <c r="N58" i="4"/>
  <c r="N67" i="4"/>
  <c r="N73" i="4"/>
  <c r="N82" i="4"/>
  <c r="N89" i="4"/>
  <c r="N100" i="4"/>
  <c r="N111" i="4"/>
  <c r="N117" i="4"/>
  <c r="N126" i="4"/>
  <c r="N132" i="4"/>
  <c r="N142" i="4"/>
  <c r="N149" i="4"/>
  <c r="N160" i="4"/>
  <c r="N171" i="4"/>
  <c r="N177" i="4"/>
  <c r="N186" i="4"/>
  <c r="N192" i="4"/>
  <c r="N196" i="4"/>
  <c r="M23" i="4"/>
  <c r="M30" i="4"/>
  <c r="M41" i="4"/>
  <c r="M52" i="4"/>
  <c r="M58" i="4"/>
  <c r="M67" i="4"/>
  <c r="M73" i="4"/>
  <c r="M82" i="4"/>
  <c r="M89" i="4"/>
  <c r="M100" i="4"/>
  <c r="M111" i="4"/>
  <c r="M117" i="4"/>
  <c r="M126" i="4"/>
  <c r="M132" i="4"/>
  <c r="M142" i="4"/>
  <c r="M149" i="4"/>
  <c r="M160" i="4"/>
  <c r="M171" i="4"/>
  <c r="M177" i="4"/>
  <c r="M186" i="4"/>
  <c r="M192" i="4"/>
  <c r="M196" i="4"/>
  <c r="L23" i="4"/>
  <c r="L30" i="4"/>
  <c r="L41" i="4"/>
  <c r="L52" i="4"/>
  <c r="L58" i="4"/>
  <c r="L67" i="4"/>
  <c r="L73" i="4"/>
  <c r="L82" i="4"/>
  <c r="L89" i="4"/>
  <c r="L100" i="4"/>
  <c r="L111" i="4"/>
  <c r="L117" i="4"/>
  <c r="L126" i="4"/>
  <c r="L132" i="4"/>
  <c r="L142" i="4"/>
  <c r="L149" i="4"/>
  <c r="L160" i="4"/>
  <c r="L171" i="4"/>
  <c r="L177" i="4"/>
  <c r="L186" i="4"/>
  <c r="L192" i="4"/>
  <c r="L196" i="4"/>
  <c r="K23" i="4"/>
  <c r="K30" i="4"/>
  <c r="K41" i="4"/>
  <c r="K52" i="4"/>
  <c r="K58" i="4"/>
  <c r="K67" i="4"/>
  <c r="K73" i="4"/>
  <c r="K82" i="4"/>
  <c r="K89" i="4"/>
  <c r="K100" i="4"/>
  <c r="K111" i="4"/>
  <c r="K117" i="4"/>
  <c r="K126" i="4"/>
  <c r="K132" i="4"/>
  <c r="K142" i="4"/>
  <c r="K149" i="4"/>
  <c r="K160" i="4"/>
  <c r="K171" i="4"/>
  <c r="K177" i="4"/>
  <c r="K186" i="4"/>
  <c r="K192" i="4"/>
  <c r="K196" i="4"/>
  <c r="E30" i="4"/>
  <c r="E41" i="4"/>
  <c r="E52" i="4"/>
  <c r="E54" i="4"/>
  <c r="E58" i="4"/>
  <c r="E67" i="4"/>
  <c r="E69" i="4"/>
  <c r="E73" i="4"/>
  <c r="E89" i="4"/>
  <c r="E100" i="4"/>
  <c r="E105" i="4"/>
  <c r="E126" i="4"/>
  <c r="E132" i="4"/>
  <c r="E136" i="4"/>
  <c r="E142" i="4"/>
  <c r="E149" i="4"/>
  <c r="E160" i="4"/>
  <c r="E164" i="4"/>
  <c r="E165" i="4"/>
  <c r="E166" i="4"/>
  <c r="E171" i="4"/>
  <c r="E173" i="4"/>
  <c r="E177" i="4"/>
  <c r="E186" i="4"/>
  <c r="E192" i="4"/>
  <c r="D30" i="4"/>
  <c r="D41" i="4"/>
  <c r="D52" i="4"/>
  <c r="D58" i="4"/>
  <c r="D67" i="4"/>
  <c r="D73" i="4"/>
  <c r="D89" i="4"/>
  <c r="D100" i="4"/>
  <c r="D126" i="4"/>
  <c r="D132" i="4"/>
  <c r="D142" i="4"/>
  <c r="D149" i="4"/>
  <c r="D160" i="4"/>
  <c r="D171" i="4"/>
  <c r="D177" i="4"/>
  <c r="D186" i="4"/>
  <c r="D192" i="4"/>
  <c r="C196" i="4"/>
  <c r="T141" i="4"/>
  <c r="T148" i="4"/>
  <c r="T159" i="4"/>
  <c r="T170" i="4"/>
  <c r="T176" i="4"/>
  <c r="T185" i="4"/>
  <c r="T191" i="4"/>
  <c r="T193" i="4"/>
  <c r="T88" i="4"/>
  <c r="T99" i="4"/>
  <c r="T125" i="4"/>
  <c r="T131" i="4"/>
  <c r="T29" i="4"/>
  <c r="T40" i="4"/>
  <c r="T57" i="4"/>
  <c r="T66" i="4"/>
  <c r="T72" i="4"/>
  <c r="P141" i="4"/>
  <c r="P148" i="4"/>
  <c r="P159" i="4"/>
  <c r="P170" i="4"/>
  <c r="P176" i="4"/>
  <c r="P185" i="4"/>
  <c r="P191" i="4"/>
  <c r="P193" i="4"/>
  <c r="P81" i="4"/>
  <c r="P88" i="4"/>
  <c r="P99" i="4"/>
  <c r="P110" i="4"/>
  <c r="P116" i="4"/>
  <c r="P125" i="4"/>
  <c r="P131" i="4"/>
  <c r="P133" i="4"/>
  <c r="P22" i="4"/>
  <c r="P29" i="4"/>
  <c r="P40" i="4"/>
  <c r="P51" i="4"/>
  <c r="P57" i="4"/>
  <c r="P66" i="4"/>
  <c r="P72" i="4"/>
  <c r="P74" i="4"/>
  <c r="P195" i="4"/>
  <c r="S140" i="4"/>
  <c r="S147" i="4"/>
  <c r="S158" i="4"/>
  <c r="S169" i="4"/>
  <c r="S175" i="4"/>
  <c r="S184" i="4"/>
  <c r="S190" i="4"/>
  <c r="S193" i="4"/>
  <c r="S80" i="4"/>
  <c r="S87" i="4"/>
  <c r="S98" i="4"/>
  <c r="S109" i="4"/>
  <c r="S115" i="4"/>
  <c r="S124" i="4"/>
  <c r="S130" i="4"/>
  <c r="S133" i="4"/>
  <c r="S21" i="4"/>
  <c r="S28" i="4"/>
  <c r="S39" i="4"/>
  <c r="S50" i="4"/>
  <c r="S56" i="4"/>
  <c r="S65" i="4"/>
  <c r="S71" i="4"/>
  <c r="S74" i="4"/>
  <c r="S194" i="4"/>
  <c r="R140" i="4"/>
  <c r="R147" i="4"/>
  <c r="R158" i="4"/>
  <c r="R169" i="4"/>
  <c r="R175" i="4"/>
  <c r="R184" i="4"/>
  <c r="R190" i="4"/>
  <c r="R193" i="4"/>
  <c r="R87" i="4"/>
  <c r="R98" i="4"/>
  <c r="R124" i="4"/>
  <c r="R130" i="4"/>
  <c r="R28" i="4"/>
  <c r="R39" i="4"/>
  <c r="R50" i="4"/>
  <c r="R56" i="4"/>
  <c r="R65" i="4"/>
  <c r="R71" i="4"/>
  <c r="Q140" i="4"/>
  <c r="Q147" i="4"/>
  <c r="Q158" i="4"/>
  <c r="Q169" i="4"/>
  <c r="Q175" i="4"/>
  <c r="Q184" i="4"/>
  <c r="Q190" i="4"/>
  <c r="Q193" i="4"/>
  <c r="Q80" i="4"/>
  <c r="Q87" i="4"/>
  <c r="Q98" i="4"/>
  <c r="Q109" i="4"/>
  <c r="Q115" i="4"/>
  <c r="Q124" i="4"/>
  <c r="Q130" i="4"/>
  <c r="Q133" i="4"/>
  <c r="Q21" i="4"/>
  <c r="Q28" i="4"/>
  <c r="Q39" i="4"/>
  <c r="Q50" i="4"/>
  <c r="Q56" i="4"/>
  <c r="Q65" i="4"/>
  <c r="Q71" i="4"/>
  <c r="Q74" i="4"/>
  <c r="Q194" i="4"/>
  <c r="O140" i="4"/>
  <c r="O147" i="4"/>
  <c r="O158" i="4"/>
  <c r="O169" i="4"/>
  <c r="O175" i="4"/>
  <c r="O184" i="4"/>
  <c r="O190" i="4"/>
  <c r="O193" i="4"/>
  <c r="O80" i="4"/>
  <c r="O87" i="4"/>
  <c r="O98" i="4"/>
  <c r="O109" i="4"/>
  <c r="O115" i="4"/>
  <c r="O124" i="4"/>
  <c r="O130" i="4"/>
  <c r="O133" i="4"/>
  <c r="O21" i="4"/>
  <c r="O28" i="4"/>
  <c r="O39" i="4"/>
  <c r="O50" i="4"/>
  <c r="O56" i="4"/>
  <c r="O65" i="4"/>
  <c r="O71" i="4"/>
  <c r="O74" i="4"/>
  <c r="O194" i="4"/>
  <c r="N140" i="4"/>
  <c r="N147" i="4"/>
  <c r="N158" i="4"/>
  <c r="N169" i="4"/>
  <c r="N175" i="4"/>
  <c r="N184" i="4"/>
  <c r="N190" i="4"/>
  <c r="N193" i="4"/>
  <c r="N80" i="4"/>
  <c r="N87" i="4"/>
  <c r="N98" i="4"/>
  <c r="N109" i="4"/>
  <c r="N115" i="4"/>
  <c r="N124" i="4"/>
  <c r="N130" i="4"/>
  <c r="N133" i="4"/>
  <c r="N21" i="4"/>
  <c r="N28" i="4"/>
  <c r="N39" i="4"/>
  <c r="N50" i="4"/>
  <c r="N56" i="4"/>
  <c r="N65" i="4"/>
  <c r="N71" i="4"/>
  <c r="N74" i="4"/>
  <c r="N194" i="4"/>
  <c r="M140" i="4"/>
  <c r="M147" i="4"/>
  <c r="M158" i="4"/>
  <c r="M169" i="4"/>
  <c r="M175" i="4"/>
  <c r="M184" i="4"/>
  <c r="M190" i="4"/>
  <c r="M193" i="4"/>
  <c r="M80" i="4"/>
  <c r="M87" i="4"/>
  <c r="M98" i="4"/>
  <c r="M109" i="4"/>
  <c r="M115" i="4"/>
  <c r="M124" i="4"/>
  <c r="M130" i="4"/>
  <c r="M133" i="4"/>
  <c r="M21" i="4"/>
  <c r="M28" i="4"/>
  <c r="M39" i="4"/>
  <c r="M50" i="4"/>
  <c r="M56" i="4"/>
  <c r="M65" i="4"/>
  <c r="M71" i="4"/>
  <c r="M74" i="4"/>
  <c r="M194" i="4"/>
  <c r="L140" i="4"/>
  <c r="L147" i="4"/>
  <c r="L158" i="4"/>
  <c r="L169" i="4"/>
  <c r="L175" i="4"/>
  <c r="L184" i="4"/>
  <c r="L190" i="4"/>
  <c r="L193" i="4"/>
  <c r="L80" i="4"/>
  <c r="L87" i="4"/>
  <c r="L98" i="4"/>
  <c r="L109" i="4"/>
  <c r="L115" i="4"/>
  <c r="L124" i="4"/>
  <c r="L130" i="4"/>
  <c r="L133" i="4"/>
  <c r="L21" i="4"/>
  <c r="L28" i="4"/>
  <c r="L39" i="4"/>
  <c r="L50" i="4"/>
  <c r="L56" i="4"/>
  <c r="L65" i="4"/>
  <c r="L71" i="4"/>
  <c r="L74" i="4"/>
  <c r="L194" i="4"/>
  <c r="E137" i="4"/>
  <c r="E138" i="4"/>
  <c r="E139" i="4"/>
  <c r="E140" i="4"/>
  <c r="E144" i="4"/>
  <c r="E145" i="4"/>
  <c r="E146" i="4"/>
  <c r="E147" i="4"/>
  <c r="E151" i="4"/>
  <c r="E152" i="4"/>
  <c r="E153" i="4"/>
  <c r="E154" i="4"/>
  <c r="E155" i="4"/>
  <c r="E156" i="4"/>
  <c r="E157" i="4"/>
  <c r="E158" i="4"/>
  <c r="E162" i="4"/>
  <c r="E163" i="4"/>
  <c r="E167" i="4"/>
  <c r="E168" i="4"/>
  <c r="E169" i="4"/>
  <c r="E174" i="4"/>
  <c r="E175" i="4"/>
  <c r="E179" i="4"/>
  <c r="E180" i="4"/>
  <c r="E181" i="4"/>
  <c r="E182" i="4"/>
  <c r="E183" i="4"/>
  <c r="E184" i="4"/>
  <c r="E188" i="4"/>
  <c r="E189" i="4"/>
  <c r="E190" i="4"/>
  <c r="E193" i="4"/>
  <c r="E78" i="4"/>
  <c r="E79" i="4"/>
  <c r="E84" i="4"/>
  <c r="E85" i="4"/>
  <c r="E86" i="4"/>
  <c r="E87" i="4"/>
  <c r="E91" i="4"/>
  <c r="E92" i="4"/>
  <c r="E93" i="4"/>
  <c r="E94" i="4"/>
  <c r="E95" i="4"/>
  <c r="E96" i="4"/>
  <c r="E97" i="4"/>
  <c r="E98" i="4"/>
  <c r="E102" i="4"/>
  <c r="E103" i="4"/>
  <c r="E106" i="4"/>
  <c r="E114" i="4"/>
  <c r="E119" i="4"/>
  <c r="E120" i="4"/>
  <c r="E121" i="4"/>
  <c r="E122" i="4"/>
  <c r="E123" i="4"/>
  <c r="E124" i="4"/>
  <c r="E128" i="4"/>
  <c r="E129" i="4"/>
  <c r="E130" i="4"/>
  <c r="E20" i="4"/>
  <c r="E25" i="4"/>
  <c r="E26" i="4"/>
  <c r="E27" i="4"/>
  <c r="E28" i="4"/>
  <c r="E32" i="4"/>
  <c r="E33" i="4"/>
  <c r="E34" i="4"/>
  <c r="E35" i="4"/>
  <c r="E36" i="4"/>
  <c r="E37" i="4"/>
  <c r="E38" i="4"/>
  <c r="E39" i="4"/>
  <c r="E43" i="4"/>
  <c r="E45" i="4"/>
  <c r="E46" i="4"/>
  <c r="E47" i="4"/>
  <c r="E48" i="4"/>
  <c r="E49" i="4"/>
  <c r="E50" i="4"/>
  <c r="E18" i="4"/>
  <c r="E17" i="4"/>
  <c r="E19" i="4"/>
  <c r="E21" i="4"/>
  <c r="E55" i="4"/>
  <c r="E56" i="4"/>
  <c r="E60" i="4"/>
  <c r="E61" i="4"/>
  <c r="E62" i="4"/>
  <c r="E63" i="4"/>
  <c r="E64" i="4"/>
  <c r="E65" i="4"/>
  <c r="E70" i="4"/>
  <c r="E71" i="4"/>
  <c r="E74" i="4"/>
  <c r="X12" i="4"/>
  <c r="W12" i="4"/>
  <c r="V12" i="4"/>
  <c r="J183" i="2"/>
  <c r="I183" i="2"/>
  <c r="F183" i="2"/>
  <c r="E183" i="2"/>
  <c r="D183" i="2"/>
  <c r="J182" i="2"/>
  <c r="I182" i="2"/>
  <c r="F182" i="2"/>
  <c r="E182" i="2"/>
  <c r="D182" i="2"/>
  <c r="J181" i="2"/>
  <c r="I181" i="2"/>
  <c r="F181" i="2"/>
  <c r="E181" i="2"/>
  <c r="D181" i="2"/>
  <c r="J180" i="2"/>
  <c r="I180" i="2"/>
  <c r="F180" i="2"/>
  <c r="E180" i="2"/>
  <c r="D180" i="2"/>
  <c r="F179" i="2"/>
  <c r="F185" i="2"/>
  <c r="L184" i="2"/>
  <c r="J179" i="2"/>
  <c r="J185" i="2"/>
  <c r="E179" i="2"/>
  <c r="E184" i="2"/>
  <c r="D179" i="2"/>
  <c r="D184" i="2"/>
  <c r="J102" i="2"/>
  <c r="J103" i="2"/>
  <c r="J104" i="2"/>
  <c r="J105" i="2"/>
  <c r="J106" i="2"/>
  <c r="J107" i="2"/>
  <c r="R111" i="2"/>
  <c r="I104" i="2"/>
  <c r="J49" i="2"/>
  <c r="I49" i="2"/>
  <c r="F49" i="2"/>
  <c r="E49" i="2"/>
  <c r="D49" i="2"/>
  <c r="J48" i="2"/>
  <c r="I48" i="2"/>
  <c r="F48" i="2"/>
  <c r="E48" i="2"/>
  <c r="D48" i="2"/>
  <c r="J47" i="2"/>
  <c r="I47" i="2"/>
  <c r="F47" i="2"/>
  <c r="E47" i="2"/>
  <c r="D47" i="2"/>
  <c r="J46" i="2"/>
  <c r="I46" i="2"/>
  <c r="F46" i="2"/>
  <c r="E46" i="2"/>
  <c r="D46" i="2"/>
  <c r="I45" i="2"/>
  <c r="J45" i="2"/>
  <c r="R50" i="2"/>
  <c r="N50" i="2"/>
  <c r="J44" i="2"/>
  <c r="I43" i="2"/>
  <c r="J43" i="2"/>
  <c r="J51" i="2"/>
  <c r="E294" i="2"/>
  <c r="E293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C208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C234" i="2"/>
  <c r="D234" i="2"/>
  <c r="E234" i="2"/>
  <c r="J137" i="2"/>
  <c r="J138" i="2"/>
  <c r="J139" i="2"/>
  <c r="J144" i="2"/>
  <c r="J145" i="2"/>
  <c r="J146" i="2"/>
  <c r="J148" i="2"/>
  <c r="J151" i="2"/>
  <c r="J152" i="2"/>
  <c r="J153" i="2"/>
  <c r="J154" i="2"/>
  <c r="J155" i="2"/>
  <c r="J156" i="2"/>
  <c r="J157" i="2"/>
  <c r="J159" i="2"/>
  <c r="J162" i="2"/>
  <c r="J163" i="2"/>
  <c r="J164" i="2"/>
  <c r="J165" i="2"/>
  <c r="J166" i="2"/>
  <c r="J167" i="2"/>
  <c r="J168" i="2"/>
  <c r="J170" i="2"/>
  <c r="J173" i="2"/>
  <c r="J174" i="2"/>
  <c r="J176" i="2"/>
  <c r="J188" i="2"/>
  <c r="J189" i="2"/>
  <c r="J191" i="2"/>
  <c r="J77" i="2"/>
  <c r="J78" i="2"/>
  <c r="J79" i="2"/>
  <c r="J81" i="2"/>
  <c r="J84" i="2"/>
  <c r="J85" i="2"/>
  <c r="J86" i="2"/>
  <c r="J88" i="2"/>
  <c r="J91" i="2"/>
  <c r="J92" i="2"/>
  <c r="J93" i="2"/>
  <c r="J94" i="2"/>
  <c r="J95" i="2"/>
  <c r="J96" i="2"/>
  <c r="J97" i="2"/>
  <c r="J99" i="2"/>
  <c r="J114" i="2"/>
  <c r="J119" i="2"/>
  <c r="J120" i="2"/>
  <c r="J121" i="2"/>
  <c r="J122" i="2"/>
  <c r="J123" i="2"/>
  <c r="J125" i="2"/>
  <c r="J128" i="2"/>
  <c r="J129" i="2"/>
  <c r="J131" i="2"/>
  <c r="J17" i="2"/>
  <c r="J18" i="2"/>
  <c r="J25" i="2"/>
  <c r="J26" i="2"/>
  <c r="J27" i="2"/>
  <c r="J29" i="2"/>
  <c r="J32" i="2"/>
  <c r="J33" i="2"/>
  <c r="J34" i="2"/>
  <c r="J35" i="2"/>
  <c r="J36" i="2"/>
  <c r="J37" i="2"/>
  <c r="J38" i="2"/>
  <c r="J40" i="2"/>
  <c r="J54" i="2"/>
  <c r="J55" i="2"/>
  <c r="J57" i="2"/>
  <c r="J60" i="2"/>
  <c r="J63" i="2"/>
  <c r="J64" i="2"/>
  <c r="J69" i="2"/>
  <c r="J70" i="2"/>
  <c r="J72" i="2"/>
  <c r="F137" i="2"/>
  <c r="F138" i="2"/>
  <c r="F139" i="2"/>
  <c r="F144" i="2"/>
  <c r="F145" i="2"/>
  <c r="F146" i="2"/>
  <c r="F148" i="2"/>
  <c r="F153" i="2"/>
  <c r="F154" i="2"/>
  <c r="F155" i="2"/>
  <c r="F156" i="2"/>
  <c r="F157" i="2"/>
  <c r="F168" i="2"/>
  <c r="F174" i="2"/>
  <c r="F188" i="2"/>
  <c r="F189" i="2"/>
  <c r="F191" i="2"/>
  <c r="F78" i="2"/>
  <c r="F79" i="2"/>
  <c r="F85" i="2"/>
  <c r="F86" i="2"/>
  <c r="F92" i="2"/>
  <c r="F93" i="2"/>
  <c r="F94" i="2"/>
  <c r="F95" i="2"/>
  <c r="F96" i="2"/>
  <c r="F97" i="2"/>
  <c r="F114" i="2"/>
  <c r="F119" i="2"/>
  <c r="F120" i="2"/>
  <c r="F121" i="2"/>
  <c r="F122" i="2"/>
  <c r="F123" i="2"/>
  <c r="F125" i="2"/>
  <c r="F128" i="2"/>
  <c r="F129" i="2"/>
  <c r="F131" i="2"/>
  <c r="N23" i="2"/>
  <c r="F26" i="2"/>
  <c r="F27" i="2"/>
  <c r="F34" i="2"/>
  <c r="F35" i="2"/>
  <c r="F36" i="2"/>
  <c r="F37" i="2"/>
  <c r="F38" i="2"/>
  <c r="F55" i="2"/>
  <c r="F70" i="2"/>
  <c r="K140" i="2"/>
  <c r="K147" i="2"/>
  <c r="N158" i="2"/>
  <c r="I152" i="2"/>
  <c r="N169" i="2"/>
  <c r="N177" i="2"/>
  <c r="K190" i="2"/>
  <c r="N77" i="2"/>
  <c r="N82" i="2"/>
  <c r="L77" i="2"/>
  <c r="K77" i="2"/>
  <c r="N87" i="2"/>
  <c r="K87" i="2"/>
  <c r="N113" i="2"/>
  <c r="L113" i="2"/>
  <c r="L117" i="2"/>
  <c r="K124" i="2"/>
  <c r="K130" i="2"/>
  <c r="N21" i="2"/>
  <c r="K28" i="2"/>
  <c r="N58" i="2"/>
  <c r="N61" i="2"/>
  <c r="L61" i="2"/>
  <c r="K61" i="2"/>
  <c r="N62" i="2"/>
  <c r="L62" i="2"/>
  <c r="K62" i="2"/>
  <c r="K71" i="2"/>
  <c r="D137" i="2"/>
  <c r="D138" i="2"/>
  <c r="D139" i="2"/>
  <c r="D144" i="2"/>
  <c r="D145" i="2"/>
  <c r="D146" i="2"/>
  <c r="D147" i="2"/>
  <c r="D153" i="2"/>
  <c r="D154" i="2"/>
  <c r="D155" i="2"/>
  <c r="D156" i="2"/>
  <c r="D157" i="2"/>
  <c r="D168" i="2"/>
  <c r="D174" i="2"/>
  <c r="D188" i="2"/>
  <c r="D189" i="2"/>
  <c r="D190" i="2"/>
  <c r="D78" i="2"/>
  <c r="D79" i="2"/>
  <c r="D85" i="2"/>
  <c r="D86" i="2"/>
  <c r="D92" i="2"/>
  <c r="D93" i="2"/>
  <c r="D94" i="2"/>
  <c r="D95" i="2"/>
  <c r="D96" i="2"/>
  <c r="D97" i="2"/>
  <c r="D114" i="2"/>
  <c r="D119" i="2"/>
  <c r="D120" i="2"/>
  <c r="D121" i="2"/>
  <c r="D122" i="2"/>
  <c r="D123" i="2"/>
  <c r="D124" i="2"/>
  <c r="D128" i="2"/>
  <c r="D129" i="2"/>
  <c r="D130" i="2"/>
  <c r="D20" i="2"/>
  <c r="D26" i="2"/>
  <c r="D27" i="2"/>
  <c r="D34" i="2"/>
  <c r="D35" i="2"/>
  <c r="D36" i="2"/>
  <c r="D37" i="2"/>
  <c r="D38" i="2"/>
  <c r="D55" i="2"/>
  <c r="I69" i="2"/>
  <c r="D69" i="2"/>
  <c r="D70" i="2"/>
  <c r="D71" i="2"/>
  <c r="I137" i="2"/>
  <c r="I138" i="2"/>
  <c r="I139" i="2"/>
  <c r="I144" i="2"/>
  <c r="I145" i="2"/>
  <c r="I146" i="2"/>
  <c r="I147" i="2"/>
  <c r="I153" i="2"/>
  <c r="I154" i="2"/>
  <c r="I155" i="2"/>
  <c r="I156" i="2"/>
  <c r="I157" i="2"/>
  <c r="R171" i="2"/>
  <c r="I167" i="2"/>
  <c r="I168" i="2"/>
  <c r="R177" i="2"/>
  <c r="I174" i="2"/>
  <c r="I188" i="2"/>
  <c r="I189" i="2"/>
  <c r="I190" i="2"/>
  <c r="R82" i="2"/>
  <c r="I78" i="2"/>
  <c r="I79" i="2"/>
  <c r="R87" i="2"/>
  <c r="I85" i="2"/>
  <c r="I86" i="2"/>
  <c r="R98" i="2"/>
  <c r="I92" i="2"/>
  <c r="I93" i="2"/>
  <c r="I94" i="2"/>
  <c r="I95" i="2"/>
  <c r="I96" i="2"/>
  <c r="I97" i="2"/>
  <c r="I114" i="2"/>
  <c r="I119" i="2"/>
  <c r="I120" i="2"/>
  <c r="I121" i="2"/>
  <c r="I122" i="2"/>
  <c r="I123" i="2"/>
  <c r="I124" i="2"/>
  <c r="I128" i="2"/>
  <c r="I129" i="2"/>
  <c r="I130" i="2"/>
  <c r="I26" i="2"/>
  <c r="I27" i="2"/>
  <c r="I34" i="2"/>
  <c r="I35" i="2"/>
  <c r="I36" i="2"/>
  <c r="I37" i="2"/>
  <c r="I38" i="2"/>
  <c r="I55" i="2"/>
  <c r="F69" i="2"/>
  <c r="F72" i="2"/>
  <c r="I70" i="2"/>
  <c r="C219" i="2"/>
  <c r="I30" i="2"/>
  <c r="I41" i="2"/>
  <c r="I52" i="2"/>
  <c r="I67" i="2"/>
  <c r="I73" i="2"/>
  <c r="I89" i="2"/>
  <c r="I100" i="2"/>
  <c r="I126" i="2"/>
  <c r="I132" i="2"/>
  <c r="I142" i="2"/>
  <c r="I149" i="2"/>
  <c r="I160" i="2"/>
  <c r="I186" i="2"/>
  <c r="I192" i="2"/>
  <c r="S23" i="2"/>
  <c r="S30" i="2"/>
  <c r="S41" i="2"/>
  <c r="S52" i="2"/>
  <c r="S58" i="2"/>
  <c r="S67" i="2"/>
  <c r="S73" i="2"/>
  <c r="S82" i="2"/>
  <c r="S89" i="2"/>
  <c r="S100" i="2"/>
  <c r="S111" i="2"/>
  <c r="S117" i="2"/>
  <c r="S126" i="2"/>
  <c r="S132" i="2"/>
  <c r="S142" i="2"/>
  <c r="S149" i="2"/>
  <c r="S160" i="2"/>
  <c r="S171" i="2"/>
  <c r="S177" i="2"/>
  <c r="S186" i="2"/>
  <c r="S192" i="2"/>
  <c r="R30" i="2"/>
  <c r="R41" i="2"/>
  <c r="R52" i="2"/>
  <c r="R67" i="2"/>
  <c r="R73" i="2"/>
  <c r="R89" i="2"/>
  <c r="R100" i="2"/>
  <c r="R126" i="2"/>
  <c r="R132" i="2"/>
  <c r="R142" i="2"/>
  <c r="R149" i="2"/>
  <c r="R160" i="2"/>
  <c r="R186" i="2"/>
  <c r="R192" i="2"/>
  <c r="Q23" i="2"/>
  <c r="Q30" i="2"/>
  <c r="Q41" i="2"/>
  <c r="Q52" i="2"/>
  <c r="Q58" i="2"/>
  <c r="Q67" i="2"/>
  <c r="Q73" i="2"/>
  <c r="Q82" i="2"/>
  <c r="Q89" i="2"/>
  <c r="Q100" i="2"/>
  <c r="Q111" i="2"/>
  <c r="Q117" i="2"/>
  <c r="Q126" i="2"/>
  <c r="Q132" i="2"/>
  <c r="Q142" i="2"/>
  <c r="Q149" i="2"/>
  <c r="Q160" i="2"/>
  <c r="Q171" i="2"/>
  <c r="Q177" i="2"/>
  <c r="Q186" i="2"/>
  <c r="Q192" i="2"/>
  <c r="O23" i="2"/>
  <c r="O30" i="2"/>
  <c r="O41" i="2"/>
  <c r="O52" i="2"/>
  <c r="O58" i="2"/>
  <c r="O67" i="2"/>
  <c r="O73" i="2"/>
  <c r="O82" i="2"/>
  <c r="O89" i="2"/>
  <c r="O100" i="2"/>
  <c r="O111" i="2"/>
  <c r="O117" i="2"/>
  <c r="O126" i="2"/>
  <c r="O132" i="2"/>
  <c r="O142" i="2"/>
  <c r="O149" i="2"/>
  <c r="O160" i="2"/>
  <c r="O171" i="2"/>
  <c r="O177" i="2"/>
  <c r="O186" i="2"/>
  <c r="O192" i="2"/>
  <c r="N30" i="2"/>
  <c r="N41" i="2"/>
  <c r="N52" i="2"/>
  <c r="N67" i="2"/>
  <c r="N73" i="2"/>
  <c r="N89" i="2"/>
  <c r="N100" i="2"/>
  <c r="N111" i="2"/>
  <c r="N117" i="2"/>
  <c r="N126" i="2"/>
  <c r="N132" i="2"/>
  <c r="N142" i="2"/>
  <c r="N149" i="2"/>
  <c r="N160" i="2"/>
  <c r="N171" i="2"/>
  <c r="N186" i="2"/>
  <c r="N192" i="2"/>
  <c r="M23" i="2"/>
  <c r="M30" i="2"/>
  <c r="M41" i="2"/>
  <c r="M52" i="2"/>
  <c r="M58" i="2"/>
  <c r="M67" i="2"/>
  <c r="M73" i="2"/>
  <c r="M82" i="2"/>
  <c r="M89" i="2"/>
  <c r="M100" i="2"/>
  <c r="M111" i="2"/>
  <c r="M117" i="2"/>
  <c r="M126" i="2"/>
  <c r="M132" i="2"/>
  <c r="M142" i="2"/>
  <c r="M149" i="2"/>
  <c r="M160" i="2"/>
  <c r="M171" i="2"/>
  <c r="M177" i="2"/>
  <c r="M186" i="2"/>
  <c r="M192" i="2"/>
  <c r="L23" i="2"/>
  <c r="L30" i="2"/>
  <c r="L41" i="2"/>
  <c r="L52" i="2"/>
  <c r="L58" i="2"/>
  <c r="L67" i="2"/>
  <c r="L73" i="2"/>
  <c r="L89" i="2"/>
  <c r="L100" i="2"/>
  <c r="L126" i="2"/>
  <c r="L132" i="2"/>
  <c r="L142" i="2"/>
  <c r="L149" i="2"/>
  <c r="L160" i="2"/>
  <c r="L186" i="2"/>
  <c r="L192" i="2"/>
  <c r="K30" i="2"/>
  <c r="K41" i="2"/>
  <c r="K52" i="2"/>
  <c r="K67" i="2"/>
  <c r="K73" i="2"/>
  <c r="K89" i="2"/>
  <c r="K100" i="2"/>
  <c r="K126" i="2"/>
  <c r="K132" i="2"/>
  <c r="K142" i="2"/>
  <c r="K149" i="2"/>
  <c r="K160" i="2"/>
  <c r="K186" i="2"/>
  <c r="K192" i="2"/>
  <c r="E20" i="2"/>
  <c r="E30" i="2"/>
  <c r="E41" i="2"/>
  <c r="E52" i="2"/>
  <c r="E67" i="2"/>
  <c r="E89" i="2"/>
  <c r="E100" i="2"/>
  <c r="E126" i="2"/>
  <c r="E132" i="2"/>
  <c r="E142" i="2"/>
  <c r="E149" i="2"/>
  <c r="E160" i="2"/>
  <c r="E186" i="2"/>
  <c r="E192" i="2"/>
  <c r="D30" i="2"/>
  <c r="D41" i="2"/>
  <c r="D52" i="2"/>
  <c r="D67" i="2"/>
  <c r="D89" i="2"/>
  <c r="D100" i="2"/>
  <c r="D126" i="2"/>
  <c r="D132" i="2"/>
  <c r="D142" i="2"/>
  <c r="D149" i="2"/>
  <c r="D160" i="2"/>
  <c r="D186" i="2"/>
  <c r="D192" i="2"/>
  <c r="T29" i="2"/>
  <c r="T40" i="2"/>
  <c r="T51" i="2"/>
  <c r="T57" i="2"/>
  <c r="T72" i="2"/>
  <c r="T148" i="2"/>
  <c r="T159" i="2"/>
  <c r="T170" i="2"/>
  <c r="T176" i="2"/>
  <c r="T185" i="2"/>
  <c r="T191" i="2"/>
  <c r="T81" i="2"/>
  <c r="T88" i="2"/>
  <c r="T99" i="2"/>
  <c r="T125" i="2"/>
  <c r="T131" i="2"/>
  <c r="P22" i="2"/>
  <c r="P29" i="2"/>
  <c r="P40" i="2"/>
  <c r="P51" i="2"/>
  <c r="P57" i="2"/>
  <c r="P66" i="2"/>
  <c r="P72" i="2"/>
  <c r="P141" i="2"/>
  <c r="P148" i="2"/>
  <c r="P159" i="2"/>
  <c r="P170" i="2"/>
  <c r="P176" i="2"/>
  <c r="P185" i="2"/>
  <c r="P191" i="2"/>
  <c r="P193" i="2"/>
  <c r="P81" i="2"/>
  <c r="P88" i="2"/>
  <c r="P99" i="2"/>
  <c r="P110" i="2"/>
  <c r="P116" i="2"/>
  <c r="P125" i="2"/>
  <c r="P131" i="2"/>
  <c r="P133" i="2"/>
  <c r="S21" i="2"/>
  <c r="S28" i="2"/>
  <c r="S39" i="2"/>
  <c r="S50" i="2"/>
  <c r="S56" i="2"/>
  <c r="S65" i="2"/>
  <c r="S71" i="2"/>
  <c r="S140" i="2"/>
  <c r="S147" i="2"/>
  <c r="S158" i="2"/>
  <c r="S169" i="2"/>
  <c r="S175" i="2"/>
  <c r="S184" i="2"/>
  <c r="S190" i="2"/>
  <c r="S80" i="2"/>
  <c r="S87" i="2"/>
  <c r="S98" i="2"/>
  <c r="S109" i="2"/>
  <c r="S115" i="2"/>
  <c r="S124" i="2"/>
  <c r="S130" i="2"/>
  <c r="S133" i="2"/>
  <c r="S193" i="2"/>
  <c r="S74" i="2"/>
  <c r="S194" i="2"/>
  <c r="R28" i="2"/>
  <c r="R71" i="2"/>
  <c r="R147" i="2"/>
  <c r="R158" i="2"/>
  <c r="R184" i="2"/>
  <c r="R190" i="2"/>
  <c r="R124" i="2"/>
  <c r="R130" i="2"/>
  <c r="Q21" i="2"/>
  <c r="Q28" i="2"/>
  <c r="Q39" i="2"/>
  <c r="Q50" i="2"/>
  <c r="Q56" i="2"/>
  <c r="Q65" i="2"/>
  <c r="Q71" i="2"/>
  <c r="Q140" i="2"/>
  <c r="Q147" i="2"/>
  <c r="Q158" i="2"/>
  <c r="Q169" i="2"/>
  <c r="Q175" i="2"/>
  <c r="Q184" i="2"/>
  <c r="Q190" i="2"/>
  <c r="Q193" i="2"/>
  <c r="Q80" i="2"/>
  <c r="Q87" i="2"/>
  <c r="Q98" i="2"/>
  <c r="Q109" i="2"/>
  <c r="Q115" i="2"/>
  <c r="Q124" i="2"/>
  <c r="Q130" i="2"/>
  <c r="Q133" i="2"/>
  <c r="Q74" i="2"/>
  <c r="Q194" i="2"/>
  <c r="O21" i="2"/>
  <c r="O28" i="2"/>
  <c r="O39" i="2"/>
  <c r="O50" i="2"/>
  <c r="O56" i="2"/>
  <c r="O65" i="2"/>
  <c r="O71" i="2"/>
  <c r="O140" i="2"/>
  <c r="O147" i="2"/>
  <c r="O158" i="2"/>
  <c r="O169" i="2"/>
  <c r="O175" i="2"/>
  <c r="O184" i="2"/>
  <c r="O190" i="2"/>
  <c r="O80" i="2"/>
  <c r="O87" i="2"/>
  <c r="O98" i="2"/>
  <c r="O109" i="2"/>
  <c r="O115" i="2"/>
  <c r="O124" i="2"/>
  <c r="O130" i="2"/>
  <c r="N28" i="2"/>
  <c r="N56" i="2"/>
  <c r="N65" i="2"/>
  <c r="N71" i="2"/>
  <c r="N140" i="2"/>
  <c r="N147" i="2"/>
  <c r="N175" i="2"/>
  <c r="N184" i="2"/>
  <c r="N190" i="2"/>
  <c r="N98" i="2"/>
  <c r="N115" i="2"/>
  <c r="N124" i="2"/>
  <c r="N130" i="2"/>
  <c r="M21" i="2"/>
  <c r="M28" i="2"/>
  <c r="M39" i="2"/>
  <c r="M50" i="2"/>
  <c r="M56" i="2"/>
  <c r="M65" i="2"/>
  <c r="M71" i="2"/>
  <c r="M74" i="2"/>
  <c r="M140" i="2"/>
  <c r="M147" i="2"/>
  <c r="M158" i="2"/>
  <c r="M169" i="2"/>
  <c r="M175" i="2"/>
  <c r="M184" i="2"/>
  <c r="M190" i="2"/>
  <c r="M193" i="2"/>
  <c r="M80" i="2"/>
  <c r="M87" i="2"/>
  <c r="M98" i="2"/>
  <c r="M109" i="2"/>
  <c r="M115" i="2"/>
  <c r="M124" i="2"/>
  <c r="M130" i="2"/>
  <c r="L71" i="2"/>
  <c r="L140" i="2"/>
  <c r="L147" i="2"/>
  <c r="L190" i="2"/>
  <c r="L115" i="2"/>
  <c r="L124" i="2"/>
  <c r="L130" i="2"/>
  <c r="E26" i="2"/>
  <c r="E27" i="2"/>
  <c r="E34" i="2"/>
  <c r="E35" i="2"/>
  <c r="E36" i="2"/>
  <c r="E37" i="2"/>
  <c r="E38" i="2"/>
  <c r="E55" i="2"/>
  <c r="E70" i="2"/>
  <c r="E137" i="2"/>
  <c r="E138" i="2"/>
  <c r="E139" i="2"/>
  <c r="E144" i="2"/>
  <c r="E145" i="2"/>
  <c r="E146" i="2"/>
  <c r="E147" i="2"/>
  <c r="E153" i="2"/>
  <c r="E154" i="2"/>
  <c r="E155" i="2"/>
  <c r="E156" i="2"/>
  <c r="E157" i="2"/>
  <c r="E168" i="2"/>
  <c r="E174" i="2"/>
  <c r="E188" i="2"/>
  <c r="E189" i="2"/>
  <c r="E190" i="2"/>
  <c r="E78" i="2"/>
  <c r="E79" i="2"/>
  <c r="E85" i="2"/>
  <c r="E86" i="2"/>
  <c r="E92" i="2"/>
  <c r="E93" i="2"/>
  <c r="E94" i="2"/>
  <c r="E95" i="2"/>
  <c r="E96" i="2"/>
  <c r="E97" i="2"/>
  <c r="E114" i="2"/>
  <c r="E119" i="2"/>
  <c r="E120" i="2"/>
  <c r="E121" i="2"/>
  <c r="E122" i="2"/>
  <c r="E123" i="2"/>
  <c r="E124" i="2"/>
  <c r="E128" i="2"/>
  <c r="E129" i="2"/>
  <c r="E130" i="2"/>
  <c r="A228" i="2"/>
  <c r="A227" i="2"/>
  <c r="A226" i="2"/>
  <c r="X12" i="2"/>
  <c r="W12" i="2"/>
  <c r="V12" i="2"/>
  <c r="K113" i="2"/>
  <c r="R113" i="2"/>
  <c r="O193" i="2"/>
  <c r="R175" i="2"/>
  <c r="K175" i="2"/>
  <c r="I173" i="2"/>
  <c r="K177" i="2"/>
  <c r="L175" i="2"/>
  <c r="L177" i="2"/>
  <c r="I179" i="2"/>
  <c r="I184" i="2"/>
  <c r="K184" i="2"/>
  <c r="R169" i="2"/>
  <c r="N193" i="2"/>
  <c r="I166" i="2"/>
  <c r="I165" i="2"/>
  <c r="I164" i="2"/>
  <c r="D164" i="2"/>
  <c r="K171" i="2"/>
  <c r="L171" i="2"/>
  <c r="I163" i="2"/>
  <c r="D163" i="2"/>
  <c r="I162" i="2"/>
  <c r="D162" i="2"/>
  <c r="K169" i="2"/>
  <c r="L169" i="2"/>
  <c r="L158" i="2"/>
  <c r="L193" i="2"/>
  <c r="K158" i="2"/>
  <c r="I151" i="2"/>
  <c r="F152" i="2"/>
  <c r="E152" i="2"/>
  <c r="D152" i="2"/>
  <c r="D151" i="2"/>
  <c r="I108" i="2"/>
  <c r="D108" i="2"/>
  <c r="R109" i="2"/>
  <c r="I103" i="2"/>
  <c r="D103" i="2"/>
  <c r="L111" i="2"/>
  <c r="N109" i="2"/>
  <c r="O133" i="2"/>
  <c r="I107" i="2"/>
  <c r="I105" i="2"/>
  <c r="L109" i="2"/>
  <c r="E104" i="2"/>
  <c r="F104" i="2"/>
  <c r="D104" i="2"/>
  <c r="M133" i="2"/>
  <c r="M194" i="2"/>
  <c r="F103" i="2"/>
  <c r="I102" i="2"/>
  <c r="D102" i="2"/>
  <c r="I91" i="2"/>
  <c r="L98" i="2"/>
  <c r="K98" i="2"/>
  <c r="L87" i="2"/>
  <c r="I84" i="2"/>
  <c r="R80" i="2"/>
  <c r="L82" i="2"/>
  <c r="N80" i="2"/>
  <c r="N133" i="2"/>
  <c r="K80" i="2"/>
  <c r="I77" i="2"/>
  <c r="K82" i="2"/>
  <c r="L80" i="2"/>
  <c r="D73" i="2"/>
  <c r="E69" i="2"/>
  <c r="I71" i="2"/>
  <c r="E219" i="2"/>
  <c r="I64" i="2"/>
  <c r="L65" i="2"/>
  <c r="I63" i="2"/>
  <c r="K65" i="2"/>
  <c r="I60" i="2"/>
  <c r="K56" i="2"/>
  <c r="K58" i="2"/>
  <c r="O74" i="2"/>
  <c r="I54" i="2"/>
  <c r="I56" i="2"/>
  <c r="L56" i="2"/>
  <c r="R58" i="2"/>
  <c r="R56" i="2"/>
  <c r="F45" i="2"/>
  <c r="E45" i="2"/>
  <c r="D45" i="2"/>
  <c r="I44" i="2"/>
  <c r="I50" i="2"/>
  <c r="K50" i="2"/>
  <c r="D43" i="2"/>
  <c r="E43" i="2"/>
  <c r="F43" i="2"/>
  <c r="M196" i="2"/>
  <c r="D284" i="2"/>
  <c r="B227" i="2"/>
  <c r="E284" i="2"/>
  <c r="B228" i="2"/>
  <c r="R39" i="2"/>
  <c r="N196" i="2"/>
  <c r="N39" i="2"/>
  <c r="N74" i="2"/>
  <c r="P74" i="2"/>
  <c r="P195" i="2"/>
  <c r="I33" i="2"/>
  <c r="I32" i="2"/>
  <c r="D32" i="2"/>
  <c r="K39" i="2"/>
  <c r="L39" i="2"/>
  <c r="S196" i="2"/>
  <c r="L28" i="2"/>
  <c r="I25" i="2"/>
  <c r="C284" i="2"/>
  <c r="B226" i="2"/>
  <c r="C196" i="2"/>
  <c r="O196" i="2"/>
  <c r="Q196" i="2"/>
  <c r="L21" i="2"/>
  <c r="K21" i="2"/>
  <c r="K23" i="2"/>
  <c r="O194" i="2"/>
  <c r="E173" i="2"/>
  <c r="F173" i="2"/>
  <c r="F176" i="2"/>
  <c r="I175" i="2"/>
  <c r="I177" i="2"/>
  <c r="K193" i="2"/>
  <c r="D173" i="2"/>
  <c r="L196" i="2"/>
  <c r="F166" i="2"/>
  <c r="E166" i="2"/>
  <c r="D166" i="2"/>
  <c r="E165" i="2"/>
  <c r="F165" i="2"/>
  <c r="D165" i="2"/>
  <c r="D171" i="2"/>
  <c r="F164" i="2"/>
  <c r="E164" i="2"/>
  <c r="I171" i="2"/>
  <c r="D169" i="2"/>
  <c r="F163" i="2"/>
  <c r="E163" i="2"/>
  <c r="I169" i="2"/>
  <c r="F162" i="2"/>
  <c r="E162" i="2"/>
  <c r="D158" i="2"/>
  <c r="F151" i="2"/>
  <c r="F159" i="2"/>
  <c r="E151" i="2"/>
  <c r="E158" i="2"/>
  <c r="I158" i="2"/>
  <c r="E103" i="2"/>
  <c r="I106" i="2"/>
  <c r="D106" i="2"/>
  <c r="K111" i="2"/>
  <c r="K109" i="2"/>
  <c r="N194" i="2"/>
  <c r="F107" i="2"/>
  <c r="E107" i="2"/>
  <c r="D107" i="2"/>
  <c r="F105" i="2"/>
  <c r="E105" i="2"/>
  <c r="D105" i="2"/>
  <c r="F102" i="2"/>
  <c r="E102" i="2"/>
  <c r="D211" i="2"/>
  <c r="F91" i="2"/>
  <c r="F99" i="2"/>
  <c r="E91" i="2"/>
  <c r="E98" i="2"/>
  <c r="I98" i="2"/>
  <c r="D91" i="2"/>
  <c r="D98" i="2"/>
  <c r="L133" i="2"/>
  <c r="I87" i="2"/>
  <c r="E84" i="2"/>
  <c r="E87" i="2"/>
  <c r="F84" i="2"/>
  <c r="F88" i="2"/>
  <c r="D84" i="2"/>
  <c r="D87" i="2"/>
  <c r="E77" i="2"/>
  <c r="I80" i="2"/>
  <c r="F77" i="2"/>
  <c r="F81" i="2"/>
  <c r="I82" i="2"/>
  <c r="D77" i="2"/>
  <c r="E73" i="2"/>
  <c r="E71" i="2"/>
  <c r="E64" i="2"/>
  <c r="F64" i="2"/>
  <c r="D64" i="2"/>
  <c r="F63" i="2"/>
  <c r="E63" i="2"/>
  <c r="D63" i="2"/>
  <c r="E60" i="2"/>
  <c r="F60" i="2"/>
  <c r="D60" i="2"/>
  <c r="B229" i="2"/>
  <c r="E54" i="2"/>
  <c r="E58" i="2"/>
  <c r="I58" i="2"/>
  <c r="D54" i="2"/>
  <c r="D56" i="2"/>
  <c r="F54" i="2"/>
  <c r="F57" i="2"/>
  <c r="E56" i="2"/>
  <c r="D58" i="2"/>
  <c r="D44" i="2"/>
  <c r="D50" i="2"/>
  <c r="L50" i="2"/>
  <c r="L74" i="2"/>
  <c r="E44" i="2"/>
  <c r="E50" i="2"/>
  <c r="F44" i="2"/>
  <c r="F51" i="2"/>
  <c r="F33" i="2"/>
  <c r="E33" i="2"/>
  <c r="D33" i="2"/>
  <c r="D39" i="2"/>
  <c r="K74" i="2"/>
  <c r="E32" i="2"/>
  <c r="I39" i="2"/>
  <c r="F32" i="2"/>
  <c r="F25" i="2"/>
  <c r="F29" i="2"/>
  <c r="I28" i="2"/>
  <c r="E208" i="2"/>
  <c r="E25" i="2"/>
  <c r="E28" i="2"/>
  <c r="D25" i="2"/>
  <c r="D28" i="2"/>
  <c r="D175" i="2"/>
  <c r="D177" i="2"/>
  <c r="E177" i="2"/>
  <c r="E175" i="2"/>
  <c r="E171" i="2"/>
  <c r="E169" i="2"/>
  <c r="F170" i="2"/>
  <c r="D216" i="2"/>
  <c r="D214" i="2"/>
  <c r="F106" i="2"/>
  <c r="E106" i="2"/>
  <c r="L194" i="2"/>
  <c r="D208" i="2"/>
  <c r="D213" i="2"/>
  <c r="D217" i="2"/>
  <c r="D219" i="2"/>
  <c r="D218" i="2"/>
  <c r="D80" i="2"/>
  <c r="D82" i="2"/>
  <c r="E82" i="2"/>
  <c r="E80" i="2"/>
  <c r="E39" i="2"/>
  <c r="F40" i="2"/>
  <c r="F20" i="2"/>
  <c r="T20" i="2"/>
  <c r="T22" i="2"/>
  <c r="F19" i="2"/>
  <c r="I19" i="2"/>
  <c r="D19" i="2"/>
  <c r="E19" i="2"/>
  <c r="J19" i="2"/>
  <c r="J20" i="2"/>
  <c r="J22" i="2"/>
  <c r="I20" i="2"/>
  <c r="I18" i="2"/>
  <c r="E18" i="2"/>
  <c r="F18" i="2"/>
  <c r="D18" i="2"/>
  <c r="I17" i="2"/>
  <c r="I21" i="2"/>
  <c r="I23" i="2"/>
  <c r="E17" i="2"/>
  <c r="E21" i="2"/>
  <c r="D17" i="2"/>
  <c r="D21" i="2"/>
  <c r="F17" i="2"/>
  <c r="F22" i="2"/>
  <c r="D23" i="2"/>
  <c r="E23" i="2"/>
  <c r="R21" i="2"/>
  <c r="R23" i="2"/>
  <c r="R62" i="2"/>
  <c r="I62" i="2"/>
  <c r="D62" i="2"/>
  <c r="T62" i="2"/>
  <c r="F62" i="2"/>
  <c r="E62" i="2"/>
  <c r="J62" i="2"/>
  <c r="R61" i="2"/>
  <c r="I61" i="2"/>
  <c r="I65" i="2"/>
  <c r="I74" i="2"/>
  <c r="T61" i="2"/>
  <c r="J61" i="2"/>
  <c r="J66" i="2"/>
  <c r="J74" i="2"/>
  <c r="E61" i="2"/>
  <c r="E65" i="2"/>
  <c r="E74" i="2"/>
  <c r="D61" i="2"/>
  <c r="D65" i="2"/>
  <c r="D74" i="2"/>
  <c r="F61" i="2"/>
  <c r="F66" i="2"/>
  <c r="F74" i="2"/>
  <c r="R65" i="2"/>
  <c r="R74" i="2"/>
  <c r="T66" i="2"/>
  <c r="T74" i="2"/>
  <c r="T17" i="4"/>
  <c r="F17" i="4"/>
  <c r="J17" i="4"/>
  <c r="T18" i="4"/>
  <c r="J18" i="4"/>
  <c r="F18" i="4"/>
  <c r="T19" i="4"/>
  <c r="T22" i="4"/>
  <c r="I21" i="4"/>
  <c r="I74" i="4"/>
  <c r="J19" i="4"/>
  <c r="J22" i="4"/>
  <c r="F19" i="4"/>
  <c r="F22" i="4"/>
  <c r="I23" i="4"/>
  <c r="R23" i="4"/>
  <c r="E23" i="4"/>
  <c r="D23" i="4"/>
  <c r="R21" i="4"/>
  <c r="R74" i="4"/>
  <c r="R77" i="4"/>
  <c r="I77" i="4"/>
  <c r="I80" i="4"/>
  <c r="T77" i="4"/>
  <c r="J77" i="4"/>
  <c r="J81" i="4"/>
  <c r="F77" i="4"/>
  <c r="F81" i="4"/>
  <c r="I82" i="4"/>
  <c r="D77" i="4"/>
  <c r="D80" i="4"/>
  <c r="R82" i="4"/>
  <c r="E77" i="4"/>
  <c r="E82" i="4"/>
  <c r="D82" i="4"/>
  <c r="R80" i="4"/>
  <c r="E80" i="4"/>
  <c r="T81" i="4"/>
  <c r="J108" i="2"/>
  <c r="J110" i="2"/>
  <c r="F108" i="2"/>
  <c r="F110" i="2"/>
  <c r="T110" i="2"/>
  <c r="D109" i="2"/>
  <c r="D111" i="2"/>
  <c r="I111" i="2"/>
  <c r="I109" i="2"/>
  <c r="E108" i="2"/>
  <c r="T113" i="2"/>
  <c r="R115" i="2"/>
  <c r="R133" i="2"/>
  <c r="R117" i="2"/>
  <c r="R196" i="2"/>
  <c r="K115" i="2"/>
  <c r="K133" i="2"/>
  <c r="K194" i="2"/>
  <c r="I113" i="2"/>
  <c r="D113" i="2"/>
  <c r="K117" i="2"/>
  <c r="K196" i="2"/>
  <c r="D115" i="2"/>
  <c r="D117" i="2"/>
  <c r="D196" i="2"/>
  <c r="T116" i="2"/>
  <c r="T133" i="2"/>
  <c r="J113" i="2"/>
  <c r="J116" i="2"/>
  <c r="J133" i="2"/>
  <c r="F113" i="2"/>
  <c r="F116" i="2"/>
  <c r="F133" i="2"/>
  <c r="E113" i="2"/>
  <c r="I117" i="2"/>
  <c r="I115" i="2"/>
  <c r="I133" i="2"/>
  <c r="I107" i="4"/>
  <c r="T107" i="4"/>
  <c r="R109" i="4"/>
  <c r="J43" i="4"/>
  <c r="J51" i="4"/>
  <c r="J74" i="4"/>
  <c r="T51" i="4"/>
  <c r="T74" i="4"/>
  <c r="F43" i="4"/>
  <c r="F51" i="4"/>
  <c r="F74" i="4"/>
  <c r="D133" i="2"/>
  <c r="E111" i="2"/>
  <c r="E109" i="2"/>
  <c r="E205" i="2"/>
  <c r="F216" i="2"/>
  <c r="I196" i="2"/>
  <c r="E207" i="2"/>
  <c r="E117" i="2"/>
  <c r="E115" i="2"/>
  <c r="E133" i="2"/>
  <c r="J107" i="4"/>
  <c r="J110" i="4"/>
  <c r="F107" i="4"/>
  <c r="F110" i="4"/>
  <c r="T110" i="4"/>
  <c r="I109" i="4"/>
  <c r="I111" i="4"/>
  <c r="E107" i="4"/>
  <c r="D107" i="4"/>
  <c r="E196" i="2"/>
  <c r="E111" i="4"/>
  <c r="E109" i="4"/>
  <c r="D109" i="4"/>
  <c r="D111" i="4"/>
  <c r="R117" i="4"/>
  <c r="R196" i="4"/>
  <c r="R115" i="4"/>
  <c r="R133" i="4"/>
  <c r="R194" i="4"/>
  <c r="T113" i="4"/>
  <c r="F113" i="4"/>
  <c r="F116" i="4"/>
  <c r="F133" i="4"/>
  <c r="F195" i="4"/>
  <c r="C209" i="4"/>
  <c r="D209" i="4"/>
  <c r="I113" i="4"/>
  <c r="I117" i="4"/>
  <c r="J113" i="4"/>
  <c r="J116" i="4"/>
  <c r="J133" i="4"/>
  <c r="J195" i="4"/>
  <c r="E209" i="4"/>
  <c r="E207" i="4"/>
  <c r="I196" i="4"/>
  <c r="I115" i="4"/>
  <c r="I133" i="4"/>
  <c r="I194" i="4"/>
  <c r="E204" i="4"/>
  <c r="D113" i="4"/>
  <c r="T116" i="4"/>
  <c r="T133" i="4"/>
  <c r="T195" i="4"/>
  <c r="E113" i="4"/>
  <c r="F217" i="4"/>
  <c r="F213" i="4"/>
  <c r="F205" i="4"/>
  <c r="F218" i="4"/>
  <c r="F208" i="4"/>
  <c r="F219" i="4"/>
  <c r="F214" i="4"/>
  <c r="F211" i="4"/>
  <c r="E117" i="4"/>
  <c r="E196" i="4"/>
  <c r="E115" i="4"/>
  <c r="E133" i="4"/>
  <c r="E194" i="4"/>
  <c r="F207" i="4"/>
  <c r="D115" i="4"/>
  <c r="D133" i="4"/>
  <c r="D194" i="4"/>
  <c r="C205" i="4"/>
  <c r="D205" i="4"/>
  <c r="D117" i="4"/>
  <c r="D196" i="4"/>
  <c r="F209" i="4"/>
  <c r="I136" i="2"/>
  <c r="D136" i="2"/>
  <c r="D140" i="2"/>
  <c r="D193" i="2"/>
  <c r="D194" i="2"/>
  <c r="C205" i="2"/>
  <c r="D205" i="2"/>
  <c r="R140" i="2"/>
  <c r="R193" i="2"/>
  <c r="R194" i="2"/>
  <c r="T141" i="2"/>
  <c r="T193" i="2"/>
  <c r="T195" i="2"/>
  <c r="F136" i="2"/>
  <c r="F141" i="2"/>
  <c r="F193" i="2"/>
  <c r="F195" i="2"/>
  <c r="C209" i="2"/>
  <c r="D209" i="2"/>
  <c r="J136" i="2"/>
  <c r="J141" i="2"/>
  <c r="J193" i="2"/>
  <c r="J195" i="2"/>
  <c r="E209" i="2"/>
  <c r="I140" i="2"/>
  <c r="I193" i="2"/>
  <c r="I194" i="2"/>
  <c r="E204" i="2"/>
  <c r="F209" i="2"/>
  <c r="F207" i="2"/>
  <c r="E136" i="2"/>
  <c r="E140" i="2"/>
  <c r="E193" i="2"/>
  <c r="E194" i="2"/>
  <c r="F205" i="2"/>
  <c r="F214" i="2"/>
  <c r="F217" i="2"/>
  <c r="F208" i="2"/>
  <c r="F211" i="2"/>
  <c r="F219" i="2"/>
  <c r="F218" i="2"/>
  <c r="F213" i="2"/>
</calcChain>
</file>

<file path=xl/sharedStrings.xml><?xml version="1.0" encoding="utf-8"?>
<sst xmlns="http://schemas.openxmlformats.org/spreadsheetml/2006/main" count="2553" uniqueCount="200">
  <si>
    <t>Semestr</t>
  </si>
  <si>
    <t>samodzielna praca studenta</t>
  </si>
  <si>
    <t>Liczba punktów ECTS</t>
  </si>
  <si>
    <t>Liczba godzin dydaktycznych</t>
  </si>
  <si>
    <t>Liczba godz. ogółem / ECTS</t>
  </si>
  <si>
    <t>ogółem</t>
  </si>
  <si>
    <t>z bezpośrednim udziałem nauczyciela akademickiego</t>
  </si>
  <si>
    <t>za zajęcia praktyczne</t>
  </si>
  <si>
    <t>razem</t>
  </si>
  <si>
    <t>wykłady</t>
  </si>
  <si>
    <t>ćwiczenia</t>
  </si>
  <si>
    <t>Semestr I</t>
  </si>
  <si>
    <t>Kategoria treści / przedmiotu</t>
  </si>
  <si>
    <t>x</t>
  </si>
  <si>
    <t>Forma zaliczenia</t>
  </si>
  <si>
    <t>Z</t>
  </si>
  <si>
    <t>E</t>
  </si>
  <si>
    <t>Status przedmiotu</t>
  </si>
  <si>
    <t>O</t>
  </si>
  <si>
    <t>F</t>
  </si>
  <si>
    <t>Z/O</t>
  </si>
  <si>
    <t>Obszar</t>
  </si>
  <si>
    <t>nauk rolniczych, leśnych i weterynaryjnych</t>
  </si>
  <si>
    <t>nauk przyrodniczych</t>
  </si>
  <si>
    <t>nauk technicznych</t>
  </si>
  <si>
    <t>sztuki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</si>
  <si>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</si>
  <si>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rPr>
        <sz val="9"/>
        <rFont val="Arial"/>
        <family val="2"/>
        <charset val="238"/>
      </rPr>
      <t>Status przedmiotu</t>
    </r>
    <r>
      <rPr>
        <b/>
        <sz val="9"/>
        <rFont val="Arial"/>
        <family val="2"/>
        <charset val="238"/>
      </rPr>
      <t>: O</t>
    </r>
    <r>
      <rPr>
        <sz val="9"/>
        <rFont val="Arial"/>
        <family val="2"/>
        <charset val="238"/>
      </rPr>
      <t xml:space="preserve">bligatoryjny lub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akultatywny</t>
    </r>
  </si>
  <si>
    <t>I Wymagania ogólne</t>
  </si>
  <si>
    <t>II Podstawowych</t>
  </si>
  <si>
    <t>III Kierunkowych</t>
  </si>
  <si>
    <t>IV Specjalnościowych</t>
  </si>
  <si>
    <t>VI Inne wymagania</t>
  </si>
  <si>
    <t>VII Praktyki</t>
  </si>
  <si>
    <t>V Specjalizacyjne</t>
  </si>
  <si>
    <t>audytoryjne</t>
  </si>
  <si>
    <t>praktyczne</t>
  </si>
  <si>
    <t>teoretyczna</t>
  </si>
  <si>
    <t>praktyczna</t>
  </si>
  <si>
    <r>
      <t xml:space="preserve">Forma zaliczenia: </t>
    </r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  <charset val="238"/>
      </rPr>
      <t xml:space="preserve">aliczenie, 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gzamin, </t>
    </r>
    <r>
      <rPr>
        <b/>
        <sz val="9"/>
        <rFont val="Arial"/>
        <family val="2"/>
        <charset val="238"/>
      </rPr>
      <t>Z/O</t>
    </r>
    <r>
      <rPr>
        <sz val="9"/>
        <rFont val="Arial"/>
        <family val="2"/>
        <charset val="238"/>
      </rPr>
      <t xml:space="preserve"> zaliczenie na ocenę</t>
    </r>
  </si>
  <si>
    <t>inne (konsultacje)</t>
  </si>
  <si>
    <t>Szacunkowy udział (%) przedmiotu w obszarze:</t>
  </si>
  <si>
    <t>w tym:</t>
  </si>
  <si>
    <r>
      <t>Ogółem zajęcia praktyczne</t>
    </r>
    <r>
      <rPr>
        <sz val="6"/>
        <rFont val="Arial"/>
        <family val="2"/>
        <charset val="238"/>
      </rPr>
      <t xml:space="preserve"> (z bezpośrednim udziałem nauczyciela akademickiego + samodzielna praca studenta)</t>
    </r>
  </si>
  <si>
    <r>
      <t>Ogółem</t>
    </r>
    <r>
      <rPr>
        <sz val="6"/>
        <rFont val="Arial"/>
        <family val="2"/>
        <charset val="238"/>
      </rPr>
      <t xml:space="preserve"> 
 (z bezpośrednim udziałem nauczyciela akademickiego + samodzielna praca studenta)</t>
    </r>
  </si>
  <si>
    <t>Ogółem</t>
  </si>
  <si>
    <t>Razem</t>
  </si>
  <si>
    <t>Kierunek</t>
  </si>
  <si>
    <t>Architektura krajobrazu</t>
  </si>
  <si>
    <t>Rolnictwo</t>
  </si>
  <si>
    <t>Ogrodnictwo</t>
  </si>
  <si>
    <t>Ochrona środowiska</t>
  </si>
  <si>
    <t>Odnawialne źródła energii</t>
  </si>
  <si>
    <t>Specjalność</t>
  </si>
  <si>
    <t>Forma kształcenia/poziom studiów</t>
  </si>
  <si>
    <t>II stopnia</t>
  </si>
  <si>
    <t>brak</t>
  </si>
  <si>
    <t>Kształtowanie i ochrona krajobrazu</t>
  </si>
  <si>
    <t>Ochrona ekosystemów wodnych</t>
  </si>
  <si>
    <t>Gospodarka odpadami</t>
  </si>
  <si>
    <t>Monitoring i toksykologia środowiska</t>
  </si>
  <si>
    <t>Rekultywacja środowiska</t>
  </si>
  <si>
    <t>Ochrona i użytkowanie ekosystemów leśnych</t>
  </si>
  <si>
    <t>Dekoracja przestrzenna i florystyka</t>
  </si>
  <si>
    <t>Urządzanie i pielęgnacja terenów zieleni</t>
  </si>
  <si>
    <t>Agrobiotechnologia</t>
  </si>
  <si>
    <t>Rolnictwo Ekologiczne</t>
  </si>
  <si>
    <t>Ochrona Roślin</t>
  </si>
  <si>
    <t>Zarządzanie Produkcją</t>
  </si>
  <si>
    <t>Kierunek:</t>
  </si>
  <si>
    <t>Forma kształcenia/poziom studiów:</t>
  </si>
  <si>
    <t>Specjalność:</t>
  </si>
  <si>
    <t>Profil kształcenia</t>
  </si>
  <si>
    <t>Forma studiów:</t>
  </si>
  <si>
    <t>Profil kształcenia:</t>
  </si>
  <si>
    <t>stacjonarne</t>
  </si>
  <si>
    <t>Uzyskane kwalifikacje:</t>
  </si>
  <si>
    <t>ogólnoakademicki</t>
  </si>
  <si>
    <t>praktyczny</t>
  </si>
  <si>
    <t>Obszar kształcenia w zakresie:</t>
  </si>
  <si>
    <t xml:space="preserve">Liczba pkt ECTS/ godz.dyd.  w semestrze 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</si>
  <si>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</si>
  <si>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</si>
  <si>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Semestr II</t>
  </si>
  <si>
    <t>Semestr III</t>
  </si>
  <si>
    <t>Punkty ECTS</t>
  </si>
  <si>
    <t>Godziny - ogółem</t>
  </si>
  <si>
    <t>Wymagana wartość wskaźnika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</si>
  <si>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</si>
  <si>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</si>
  <si>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</si>
  <si>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</si>
  <si>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</si>
  <si>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</si>
  <si>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</si>
  <si>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</si>
  <si>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obszar kształcenia:</t>
  </si>
  <si>
    <t>wymagające bezpośredniego</t>
  </si>
  <si>
    <t>udziału nauczyciela akademickiego</t>
  </si>
  <si>
    <t>do wyboru</t>
  </si>
  <si>
    <t>z zakresu nauk podstawowych</t>
  </si>
  <si>
    <t>o charakterze praktycznym</t>
  </si>
  <si>
    <t>(laboratoryjne, projektowe, warsztatowe, terenowe)</t>
  </si>
  <si>
    <t>ogólnouczelniane lub realizowane</t>
  </si>
  <si>
    <t>na innym kierunku</t>
  </si>
  <si>
    <t>z obszarów nauk humanistycznych i społecznych</t>
  </si>
  <si>
    <t>z obszarów nauk humanistycznych i społecznych objętych</t>
  </si>
  <si>
    <t xml:space="preserve"> ofertą ogólnouczelnianą</t>
  </si>
  <si>
    <t xml:space="preserve">z nowożytnego języka obcego </t>
  </si>
  <si>
    <t>z wychowania fizycznego</t>
  </si>
  <si>
    <t>Ogółem % punktów ECTS</t>
  </si>
  <si>
    <t>praca inżynierska</t>
  </si>
  <si>
    <t>wymiar praktyk</t>
  </si>
  <si>
    <t>Kategoria treści</t>
  </si>
  <si>
    <t>semestr</t>
  </si>
  <si>
    <t>Liczba pkt ECTS/ godz.dyd. (ogółem) na I-III semestrze</t>
  </si>
  <si>
    <t>Liczba pkt ECTS/ godz.dyd. (zajęcia praktyczne) I-III semestrze</t>
  </si>
  <si>
    <t>Liczba pkt ECTS/ godz.dyd. (przedmioty fakultatywne) I-III semestrze</t>
  </si>
  <si>
    <t>Forma studiów</t>
  </si>
  <si>
    <t>niestacjonarne</t>
  </si>
  <si>
    <t>Warsztaty z języka obcego 37-00-30-S2-I</t>
  </si>
  <si>
    <t>Organizacja pracy 2018S2-ORGANPRACY</t>
  </si>
  <si>
    <t>Statystyka i doświadczalnictwo 2018S2-STATIDO</t>
  </si>
  <si>
    <t>Analiza instrumentalna 2018S2-ANALIINS</t>
  </si>
  <si>
    <t>Toksyny i substancje szkodliwe w ogrodnictwie 2018S2-TSSO</t>
  </si>
  <si>
    <t>Przygotowanie materiału roślinnego do kompozycji 2018S2-PMR</t>
  </si>
  <si>
    <t>Florystyka 2018S2-FLO</t>
  </si>
  <si>
    <t>Kompozycje z roślin jadalnych 2018S2-KRJ</t>
  </si>
  <si>
    <t>Specjalizacyjne seminarium magisterskie  2018S2-SSM</t>
  </si>
  <si>
    <t>Bezpieczeństwo i higiena pracy 2000SX-MK-BHP</t>
  </si>
  <si>
    <t>Ergonomia 2000SX-MK-ERGON</t>
  </si>
  <si>
    <t>Ochrona własności intelektualnej 2000SX-MK-OWI</t>
  </si>
  <si>
    <t>Etykieta 2000S2-ETYKIETA</t>
  </si>
  <si>
    <t>Informacja patentowa 2000SX-IPAT</t>
  </si>
  <si>
    <t>Biologia molekularna 2018S2-BIOLOMOL</t>
  </si>
  <si>
    <t>Biotechnologiczne metody rozmnażania roślin ozdobnych 2018S2-BMR</t>
  </si>
  <si>
    <t>Rośliny ogrodnicze do dekoracji wnętrz i balkonów 2018S2-ROD</t>
  </si>
  <si>
    <t>Pielęgnacja roślin do dekoracji florystycznych 2018S2-PRDF</t>
  </si>
  <si>
    <t>Marketing wyrobów i usług florystycznych 2018S2-MWUF</t>
  </si>
  <si>
    <t>Przedłużanie trwałości roślin ciętych 2018S2-PTR</t>
  </si>
  <si>
    <t>Moduł I (W) 2018S2-MOD1</t>
  </si>
  <si>
    <t>Aranżacja kompozycji roślinnych w pomieszczeniach 2018S2-AKR</t>
  </si>
  <si>
    <t>Praca dyplomowa 2018S2-MK-PDYP</t>
  </si>
  <si>
    <t>Programowanie rozwoju obszarów wiejskich 2018S2-PROROOW</t>
  </si>
  <si>
    <t>Elementy bioinformatyczne w diagnostyce  molekularnej chorób roślin  2018S2-EBWDMCR</t>
  </si>
  <si>
    <t>Ogrody wertykalne 2018S2-OWER</t>
  </si>
  <si>
    <t>Rośliny w kompozycjach przestrzennych 2018S2-RKP</t>
  </si>
  <si>
    <t>Moduł II (W) 2018S2-MOD2</t>
  </si>
  <si>
    <t>Moduł III 2018S2-MOD3</t>
  </si>
  <si>
    <r>
      <rPr>
        <b/>
        <sz val="12"/>
        <color rgb="FFC00000"/>
        <rFont val="Calibri"/>
        <family val="2"/>
        <charset val="238"/>
        <scheme val="minor"/>
      </rPr>
      <t>MODUŁY PRZEDMIOTÓW DO WYBORU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Kierunek:</t>
    </r>
    <r>
      <rPr>
        <b/>
        <sz val="12"/>
        <rFont val="Calibri"/>
        <family val="2"/>
        <charset val="238"/>
        <scheme val="minor"/>
      </rPr>
      <t xml:space="preserve"> Ogrodnictwo 
</t>
    </r>
    <r>
      <rPr>
        <sz val="12"/>
        <rFont val="Calibri"/>
        <family val="2"/>
        <charset val="238"/>
        <scheme val="minor"/>
      </rPr>
      <t xml:space="preserve">Specjalność: </t>
    </r>
    <r>
      <rPr>
        <b/>
        <sz val="12"/>
        <rFont val="Calibri"/>
        <family val="2"/>
        <charset val="238"/>
        <scheme val="minor"/>
      </rPr>
      <t xml:space="preserve">Dekoracja przestrzenna i florystyka </t>
    </r>
  </si>
  <si>
    <t>Moduł</t>
  </si>
  <si>
    <t>Przedmiot</t>
  </si>
  <si>
    <t>I  2018S2-MOD1</t>
  </si>
  <si>
    <t>Organic farming 2018S2-ORGF</t>
  </si>
  <si>
    <t>Ochrona roślinnych zasobów genowych 2018S2-ORZG</t>
  </si>
  <si>
    <t>Metody ochrony surowca florystycznego przed szkodnikami i patogenami 2018S2-MOSF</t>
  </si>
  <si>
    <t>II  2018S2-MOD2</t>
  </si>
  <si>
    <t>Fizjologiczne i biochemiczne podstawy odporności roślin na choroby 2018S2-FBPOR</t>
  </si>
  <si>
    <t>Biometeorologia i zagrożenia środowiska 2018S2-BIZS</t>
  </si>
  <si>
    <t>Poprawa jakości materiału siewnego roślin ozdobnych 2018S2-PJMSRO</t>
  </si>
  <si>
    <t>Agrofitocenologia 2018S2-AGROF</t>
  </si>
  <si>
    <t>III   2018S2-MOD3</t>
  </si>
  <si>
    <t>Rośliny doniczkowe w dekoracji wnętrz 2018S2-RDDW</t>
  </si>
  <si>
    <t>Ogrody specjalne 2018S2-OGSP</t>
  </si>
  <si>
    <t>Rośliny ogrodnicze w hortiterapii 2018S2-ROWH</t>
  </si>
  <si>
    <t>Ocena jakości i obrót materiałem roślinnym 2018S2-OJOM</t>
  </si>
  <si>
    <t>Rośliny ze stanowisk naturalnych w kompozycjach przestrzennych i florystyce 2018S2-RSN</t>
  </si>
  <si>
    <t>Nowości odmianowe roślin ogrodniczych 2018S2-NOR</t>
  </si>
  <si>
    <t>Kompozycje roślinne w gospodarstwie domowym 2018S2-KRGD</t>
  </si>
  <si>
    <t>Praktyka dyplomowa 2018S2-PDYP</t>
  </si>
  <si>
    <t>Drzewa i krzewy ozdobne 2018S2-DIKO</t>
  </si>
  <si>
    <t>Mechanizacja w pracach urządzeniowych 2018S2-MWPU</t>
  </si>
  <si>
    <t>Pielęgnacja roślin sadowniczych 2018S2-PRS</t>
  </si>
  <si>
    <t>Urządzanie i pielęgnacja ogrodów warzywnych 2018S2-UIPOW</t>
  </si>
  <si>
    <t>Zasady projektowania 2018S2-ZSPR</t>
  </si>
  <si>
    <t>Integrowana ochrona roślin ogrodniczych 2018S2-IORO</t>
  </si>
  <si>
    <t>Rabaty kwiatowe 2018S2-RABATYKWI</t>
  </si>
  <si>
    <t>Elementy bioinformatyczne w diagnostyce molekularnej chorób roślin 2018S2-EBWDMCR</t>
  </si>
  <si>
    <t>Symptomatologia chorób i szkodników 2018S2-DYMPT</t>
  </si>
  <si>
    <t>Zakładanie i pielęgnacja trawników 2018S2-ZIPT</t>
  </si>
  <si>
    <r>
      <rPr>
        <b/>
        <sz val="12"/>
        <color rgb="FFC00000"/>
        <rFont val="Calibri"/>
        <family val="2"/>
        <charset val="238"/>
        <scheme val="minor"/>
      </rPr>
      <t>MODUŁY PRZEDMIOTÓW DO WYBORU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Kierunek: </t>
    </r>
    <r>
      <rPr>
        <b/>
        <sz val="12"/>
        <rFont val="Calibri"/>
        <family val="2"/>
        <charset val="238"/>
        <scheme val="minor"/>
      </rPr>
      <t xml:space="preserve">Ogrodnictwo 
</t>
    </r>
    <r>
      <rPr>
        <sz val="12"/>
        <rFont val="Calibri"/>
        <family val="2"/>
        <charset val="238"/>
        <scheme val="minor"/>
      </rPr>
      <t xml:space="preserve">Specjalność: </t>
    </r>
    <r>
      <rPr>
        <b/>
        <sz val="12"/>
        <rFont val="Calibri"/>
        <family val="2"/>
        <charset val="238"/>
        <scheme val="minor"/>
      </rPr>
      <t xml:space="preserve">Urządzanie i pielęgnacja terenów zieleni </t>
    </r>
  </si>
  <si>
    <t>Przedmioty</t>
  </si>
  <si>
    <t>Rekultywacja gruntów zdegradowanych na cele ogrodnicze  2018SX-RGZNCO</t>
  </si>
  <si>
    <t>II 2018S2-MOD2</t>
  </si>
  <si>
    <t>Antropogeniczne skażenia środowiska 2018S2-ANTSKSR</t>
  </si>
  <si>
    <t>III 2018S2-MOD3</t>
  </si>
  <si>
    <t>Rośliny warzywne i przyprawowe w ogrodach tematycznych 2018S2-RWIP</t>
  </si>
  <si>
    <t>Fitoremediacja z udziałem roślin ogrodniczych 2018S2-FZURO</t>
  </si>
  <si>
    <t>Nowości w technikach i technologiach roślin ogrodniczych  2018S2-NWTECH</t>
  </si>
  <si>
    <t>Rośliny owocodajne w krajobrazie naturalnym i antropogenicznym 2018S2-ROWK</t>
  </si>
  <si>
    <t>pozostałe (laboratoryjne, terenowe, praktyczne itp.)</t>
  </si>
  <si>
    <t xml:space="preserve">Przedmiot w ramach modułu humanistyczno-społecznego 2 (humanistyczny) 0000SX-MHS30II </t>
  </si>
  <si>
    <t xml:space="preserve">Przedmiot w ramach modułu humanistyczno-społecznego 2 (społeczny) 0000SX-MHS30II </t>
  </si>
  <si>
    <t>Technologie informacyjne w ogrodnictwie 2018S2-TIWO</t>
  </si>
  <si>
    <t>Praca dyplomowa 2018S2-MK-PDYP2</t>
  </si>
  <si>
    <t>Pracownia magisterska 2018S2-PRM</t>
  </si>
  <si>
    <t>Załącznik 18 do Uchwały Nr 87 Rady Wydziału Kształtowania Środowiska i Rolnictwa z dnia 30 marca 2017 roku w sprawie uchwalenia planów studiów i programów kształcenia</t>
  </si>
  <si>
    <t>praca magisterska</t>
  </si>
  <si>
    <t>Załącznik 19 do Uchwały Nr 87 Rady Wydziału Kształtowania Środowiska i Rolnictwa z dnia 30 marca 2017 roku w sprawie uchwalenia planów studiów i programów kształcenia</t>
  </si>
  <si>
    <t>Specjalizacyjne seminarium magisterskie 2018S2-SSM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</si>
</sst>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6"/>
      <color rgb="FFC0000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206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3" fillId="7" borderId="0" applyNumberFormat="0" applyBorder="0" applyAlignment="0" applyProtection="0"/>
    <xf numFmtId="0" fontId="3" fillId="0" borderId="0"/>
  </cellStyleXfs>
  <cellXfs count="329">
    <xf numFmtId="0" fontId="0" fillId="0" borderId="0" xfId="0"/>
    <xf numFmtId="0" fontId="0" fillId="0" borderId="0" xfId="0" applyProtection="1">
      <protection locked="0"/>
    </xf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22" xfId="0" applyBorder="1" applyProtection="1">
      <protection locked="0"/>
    </xf>
    <xf numFmtId="0" fontId="18" fillId="3" borderId="8" xfId="0" applyFont="1" applyFill="1" applyBorder="1" applyAlignment="1">
      <alignment horizontal="left" textRotation="90" wrapText="1"/>
    </xf>
    <xf numFmtId="0" fontId="18" fillId="3" borderId="14" xfId="0" applyFont="1" applyFill="1" applyBorder="1" applyAlignment="1">
      <alignment horizontal="left" textRotation="90" wrapText="1"/>
    </xf>
    <xf numFmtId="0" fontId="0" fillId="8" borderId="8" xfId="0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18" fillId="3" borderId="9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0" fillId="0" borderId="0" xfId="0" applyFill="1" applyProtection="1"/>
    <xf numFmtId="0" fontId="7" fillId="4" borderId="14" xfId="0" applyFont="1" applyFill="1" applyBorder="1" applyAlignment="1" applyProtection="1">
      <alignment horizontal="center"/>
    </xf>
    <xf numFmtId="164" fontId="1" fillId="3" borderId="14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164" fontId="3" fillId="3" borderId="7" xfId="0" applyNumberFormat="1" applyFont="1" applyFill="1" applyBorder="1" applyAlignment="1" applyProtection="1">
      <alignment horizontal="center" vertical="center"/>
    </xf>
    <xf numFmtId="1" fontId="3" fillId="3" borderId="14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1" fillId="0" borderId="0" xfId="0" applyFont="1" applyProtection="1"/>
    <xf numFmtId="0" fontId="10" fillId="9" borderId="14" xfId="0" applyFont="1" applyFill="1" applyBorder="1" applyAlignment="1" applyProtection="1">
      <alignment horizontal="center"/>
    </xf>
    <xf numFmtId="0" fontId="10" fillId="9" borderId="14" xfId="0" applyFont="1" applyFill="1" applyBorder="1" applyAlignment="1" applyProtection="1">
      <alignment horizontal="center" vertical="center"/>
    </xf>
    <xf numFmtId="164" fontId="10" fillId="9" borderId="14" xfId="0" applyNumberFormat="1" applyFont="1" applyFill="1" applyBorder="1" applyAlignment="1" applyProtection="1">
      <alignment horizontal="center" vertical="center"/>
    </xf>
    <xf numFmtId="0" fontId="10" fillId="9" borderId="53" xfId="0" applyFont="1" applyFill="1" applyBorder="1" applyAlignment="1" applyProtection="1">
      <alignment horizontal="center" vertical="center"/>
    </xf>
    <xf numFmtId="0" fontId="10" fillId="9" borderId="54" xfId="0" applyFont="1" applyFill="1" applyBorder="1" applyAlignment="1" applyProtection="1">
      <alignment horizontal="center"/>
    </xf>
    <xf numFmtId="164" fontId="10" fillId="9" borderId="54" xfId="0" applyNumberFormat="1" applyFont="1" applyFill="1" applyBorder="1" applyAlignment="1" applyProtection="1">
      <alignment horizontal="center" vertical="center"/>
    </xf>
    <xf numFmtId="0" fontId="10" fillId="9" borderId="54" xfId="0" applyFont="1" applyFill="1" applyBorder="1" applyAlignment="1" applyProtection="1">
      <alignment horizontal="center" vertical="center"/>
    </xf>
    <xf numFmtId="0" fontId="10" fillId="9" borderId="55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center" vertical="center"/>
    </xf>
    <xf numFmtId="1" fontId="3" fillId="3" borderId="32" xfId="0" applyNumberFormat="1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/>
    <xf numFmtId="0" fontId="19" fillId="0" borderId="0" xfId="0" applyFont="1" applyFill="1" applyBorder="1" applyProtection="1"/>
    <xf numFmtId="164" fontId="3" fillId="3" borderId="39" xfId="0" applyNumberFormat="1" applyFont="1" applyFill="1" applyBorder="1" applyAlignment="1" applyProtection="1">
      <alignment horizontal="center" vertical="center"/>
    </xf>
    <xf numFmtId="164" fontId="3" fillId="3" borderId="48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1" fillId="0" borderId="36" xfId="0" applyFont="1" applyFill="1" applyBorder="1" applyAlignment="1" applyProtection="1"/>
    <xf numFmtId="0" fontId="22" fillId="0" borderId="0" xfId="0" applyFont="1" applyFill="1" applyBorder="1" applyAlignment="1" applyProtection="1"/>
    <xf numFmtId="0" fontId="1" fillId="0" borderId="16" xfId="0" applyFont="1" applyFill="1" applyBorder="1" applyAlignment="1" applyProtection="1"/>
    <xf numFmtId="0" fontId="17" fillId="0" borderId="0" xfId="0" applyFont="1" applyFill="1" applyBorder="1" applyAlignment="1" applyProtection="1"/>
    <xf numFmtId="0" fontId="1" fillId="0" borderId="46" xfId="0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  <xf numFmtId="0" fontId="3" fillId="3" borderId="44" xfId="0" applyFont="1" applyFill="1" applyBorder="1" applyAlignment="1" applyProtection="1">
      <alignment horizontal="left" wrapText="1"/>
    </xf>
    <xf numFmtId="0" fontId="3" fillId="3" borderId="16" xfId="0" applyFont="1" applyFill="1" applyBorder="1" applyAlignment="1" applyProtection="1">
      <alignment horizontal="left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0" borderId="56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0" xfId="0" applyFont="1" applyFill="1"/>
    <xf numFmtId="0" fontId="0" fillId="4" borderId="0" xfId="0" applyFont="1" applyFill="1" applyAlignment="1">
      <alignment vertical="center"/>
    </xf>
    <xf numFmtId="0" fontId="0" fillId="4" borderId="0" xfId="0" applyFill="1" applyProtection="1"/>
    <xf numFmtId="0" fontId="0" fillId="4" borderId="0" xfId="0" applyFill="1"/>
    <xf numFmtId="0" fontId="18" fillId="0" borderId="0" xfId="0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textRotation="90"/>
    </xf>
    <xf numFmtId="0" fontId="5" fillId="0" borderId="12" xfId="0" applyFont="1" applyFill="1" applyBorder="1" applyAlignment="1" applyProtection="1">
      <alignment horizontal="center" vertical="center" textRotation="90"/>
    </xf>
    <xf numFmtId="0" fontId="5" fillId="0" borderId="13" xfId="0" applyFont="1" applyFill="1" applyBorder="1" applyAlignment="1" applyProtection="1">
      <alignment horizontal="center" vertical="center" textRotation="90"/>
    </xf>
    <xf numFmtId="0" fontId="2" fillId="0" borderId="26" xfId="0" applyFont="1" applyFill="1" applyBorder="1" applyAlignment="1" applyProtection="1">
      <alignment horizontal="center" vertical="center" textRotation="90"/>
    </xf>
    <xf numFmtId="0" fontId="5" fillId="0" borderId="28" xfId="0" applyFont="1" applyFill="1" applyBorder="1" applyAlignment="1" applyProtection="1">
      <alignment horizontal="center" vertical="center" textRotation="90"/>
    </xf>
    <xf numFmtId="0" fontId="7" fillId="0" borderId="61" xfId="0" applyFont="1" applyBorder="1" applyProtection="1"/>
    <xf numFmtId="0" fontId="7" fillId="0" borderId="14" xfId="0" applyFont="1" applyBorder="1" applyAlignment="1" applyProtection="1">
      <alignment horizontal="center"/>
    </xf>
    <xf numFmtId="164" fontId="7" fillId="0" borderId="14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center"/>
    </xf>
    <xf numFmtId="1" fontId="3" fillId="3" borderId="14" xfId="0" applyNumberFormat="1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7" fillId="0" borderId="14" xfId="0" applyFont="1" applyBorder="1" applyProtection="1"/>
    <xf numFmtId="0" fontId="7" fillId="0" borderId="53" xfId="0" applyFont="1" applyBorder="1" applyProtection="1"/>
    <xf numFmtId="0" fontId="3" fillId="3" borderId="61" xfId="0" applyFont="1" applyFill="1" applyBorder="1" applyAlignment="1" applyProtection="1">
      <alignment vertical="center"/>
    </xf>
    <xf numFmtId="0" fontId="3" fillId="3" borderId="53" xfId="0" applyFont="1" applyFill="1" applyBorder="1" applyAlignment="1" applyProtection="1">
      <alignment horizontal="center" vertical="center"/>
    </xf>
    <xf numFmtId="0" fontId="14" fillId="6" borderId="61" xfId="0" applyFont="1" applyFill="1" applyBorder="1" applyAlignment="1" applyProtection="1">
      <alignment vertical="center"/>
    </xf>
    <xf numFmtId="0" fontId="15" fillId="6" borderId="14" xfId="0" applyFont="1" applyFill="1" applyBorder="1" applyAlignment="1" applyProtection="1">
      <alignment horizontal="center" vertical="center"/>
    </xf>
    <xf numFmtId="164" fontId="14" fillId="6" borderId="14" xfId="0" applyNumberFormat="1" applyFont="1" applyFill="1" applyBorder="1" applyAlignment="1" applyProtection="1">
      <alignment horizontal="center" vertical="center"/>
    </xf>
    <xf numFmtId="1" fontId="14" fillId="6" borderId="14" xfId="0" applyNumberFormat="1" applyFont="1" applyFill="1" applyBorder="1" applyAlignment="1" applyProtection="1">
      <alignment horizontal="center" vertical="center"/>
    </xf>
    <xf numFmtId="1" fontId="14" fillId="6" borderId="53" xfId="0" applyNumberFormat="1" applyFont="1" applyFill="1" applyBorder="1" applyAlignment="1" applyProtection="1">
      <alignment horizontal="center" vertical="center"/>
    </xf>
    <xf numFmtId="0" fontId="1" fillId="9" borderId="61" xfId="1" applyFont="1" applyFill="1" applyBorder="1" applyAlignment="1" applyProtection="1">
      <alignment vertical="center" wrapText="1"/>
    </xf>
    <xf numFmtId="0" fontId="1" fillId="9" borderId="61" xfId="0" applyFont="1" applyFill="1" applyBorder="1" applyAlignment="1" applyProtection="1">
      <alignment vertical="center" wrapText="1"/>
    </xf>
    <xf numFmtId="0" fontId="1" fillId="9" borderId="56" xfId="0" applyFont="1" applyFill="1" applyBorder="1" applyAlignment="1" applyProtection="1">
      <alignment vertical="center" wrapText="1"/>
    </xf>
    <xf numFmtId="0" fontId="29" fillId="10" borderId="62" xfId="0" applyFont="1" applyFill="1" applyBorder="1" applyAlignment="1">
      <alignment horizontal="center"/>
    </xf>
    <xf numFmtId="0" fontId="29" fillId="10" borderId="63" xfId="0" applyFont="1" applyFill="1" applyBorder="1" applyAlignment="1">
      <alignment horizontal="center"/>
    </xf>
    <xf numFmtId="0" fontId="30" fillId="10" borderId="0" xfId="0" applyFont="1" applyFill="1" applyAlignment="1"/>
    <xf numFmtId="0" fontId="30" fillId="10" borderId="0" xfId="0" applyFont="1" applyFill="1"/>
    <xf numFmtId="0" fontId="30" fillId="10" borderId="64" xfId="0" applyFont="1" applyFill="1" applyBorder="1"/>
    <xf numFmtId="0" fontId="30" fillId="10" borderId="0" xfId="0" applyFont="1" applyFill="1" applyAlignment="1">
      <alignment wrapText="1"/>
    </xf>
    <xf numFmtId="0" fontId="30" fillId="10" borderId="53" xfId="0" applyFont="1" applyFill="1" applyBorder="1"/>
    <xf numFmtId="0" fontId="30" fillId="10" borderId="53" xfId="0" applyFont="1" applyFill="1" applyBorder="1" applyAlignment="1">
      <alignment wrapText="1"/>
    </xf>
    <xf numFmtId="0" fontId="7" fillId="0" borderId="61" xfId="0" applyFont="1" applyBorder="1" applyAlignment="1" applyProtection="1">
      <alignment wrapText="1"/>
    </xf>
    <xf numFmtId="0" fontId="7" fillId="0" borderId="14" xfId="0" applyFont="1" applyBorder="1" applyAlignment="1" applyProtection="1">
      <alignment horizontal="center" vertical="center"/>
    </xf>
    <xf numFmtId="164" fontId="7" fillId="0" borderId="14" xfId="0" applyNumberFormat="1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vertical="center"/>
    </xf>
    <xf numFmtId="0" fontId="7" fillId="0" borderId="53" xfId="0" applyFont="1" applyBorder="1" applyAlignment="1" applyProtection="1">
      <alignment vertical="center"/>
    </xf>
    <xf numFmtId="2" fontId="7" fillId="0" borderId="14" xfId="0" applyNumberFormat="1" applyFont="1" applyFill="1" applyBorder="1" applyAlignment="1" applyProtection="1">
      <alignment horizontal="center"/>
    </xf>
    <xf numFmtId="0" fontId="7" fillId="0" borderId="61" xfId="0" applyFont="1" applyFill="1" applyBorder="1" applyProtection="1"/>
    <xf numFmtId="164" fontId="7" fillId="11" borderId="14" xfId="0" applyNumberFormat="1" applyFont="1" applyFill="1" applyBorder="1" applyAlignment="1" applyProtection="1">
      <alignment horizontal="center" vertical="center"/>
    </xf>
    <xf numFmtId="1" fontId="1" fillId="10" borderId="14" xfId="0" applyNumberFormat="1" applyFont="1" applyFill="1" applyBorder="1" applyAlignment="1" applyProtection="1">
      <alignment horizontal="center" vertical="center"/>
    </xf>
    <xf numFmtId="164" fontId="3" fillId="11" borderId="14" xfId="0" applyNumberFormat="1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textRotation="90" wrapText="1"/>
    </xf>
    <xf numFmtId="164" fontId="3" fillId="3" borderId="14" xfId="0" applyNumberFormat="1" applyFont="1" applyFill="1" applyBorder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/>
    </xf>
    <xf numFmtId="164" fontId="7" fillId="0" borderId="14" xfId="0" applyNumberFormat="1" applyFont="1" applyBorder="1" applyAlignment="1" applyProtection="1">
      <alignment horizontal="center"/>
    </xf>
    <xf numFmtId="164" fontId="0" fillId="0" borderId="0" xfId="0" applyNumberFormat="1" applyProtection="1"/>
    <xf numFmtId="164" fontId="5" fillId="0" borderId="27" xfId="0" applyNumberFormat="1" applyFont="1" applyFill="1" applyBorder="1" applyAlignment="1" applyProtection="1">
      <alignment horizontal="center" vertical="center" textRotation="90"/>
    </xf>
    <xf numFmtId="164" fontId="7" fillId="0" borderId="14" xfId="0" applyNumberFormat="1" applyFont="1" applyBorder="1" applyAlignment="1" applyProtection="1">
      <alignment horizontal="center" vertical="center"/>
    </xf>
    <xf numFmtId="0" fontId="7" fillId="0" borderId="61" xfId="0" applyFont="1" applyFill="1" applyBorder="1" applyAlignment="1" applyProtection="1">
      <alignment wrapText="1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0" borderId="61" xfId="2" applyFont="1" applyFill="1" applyBorder="1" applyAlignment="1" applyProtection="1">
      <alignment wrapText="1"/>
    </xf>
    <xf numFmtId="0" fontId="3" fillId="0" borderId="61" xfId="2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7" fillId="0" borderId="61" xfId="0" applyFont="1" applyBorder="1" applyAlignment="1" applyProtection="1">
      <alignment vertical="center" wrapText="1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0" fillId="10" borderId="55" xfId="0" applyFont="1" applyFill="1" applyBorder="1"/>
    <xf numFmtId="0" fontId="0" fillId="0" borderId="0" xfId="0" applyFill="1" applyBorder="1" applyProtection="1"/>
    <xf numFmtId="164" fontId="0" fillId="0" borderId="0" xfId="0" applyNumberFormat="1" applyFill="1" applyBorder="1" applyProtection="1"/>
    <xf numFmtId="164" fontId="3" fillId="3" borderId="6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7" fillId="12" borderId="61" xfId="0" applyFont="1" applyFill="1" applyBorder="1" applyProtection="1"/>
    <xf numFmtId="0" fontId="7" fillId="12" borderId="14" xfId="0" applyFont="1" applyFill="1" applyBorder="1" applyAlignment="1" applyProtection="1">
      <alignment horizontal="center"/>
    </xf>
    <xf numFmtId="164" fontId="7" fillId="12" borderId="14" xfId="0" applyNumberFormat="1" applyFont="1" applyFill="1" applyBorder="1" applyAlignment="1" applyProtection="1">
      <alignment horizontal="center"/>
    </xf>
    <xf numFmtId="164" fontId="3" fillId="12" borderId="14" xfId="0" applyNumberFormat="1" applyFont="1" applyFill="1" applyBorder="1" applyAlignment="1" applyProtection="1">
      <alignment horizontal="center" vertical="center"/>
    </xf>
    <xf numFmtId="164" fontId="3" fillId="12" borderId="14" xfId="0" applyNumberFormat="1" applyFont="1" applyFill="1" applyBorder="1" applyAlignment="1" applyProtection="1">
      <alignment horizontal="center"/>
    </xf>
    <xf numFmtId="1" fontId="3" fillId="12" borderId="14" xfId="0" applyNumberFormat="1" applyFont="1" applyFill="1" applyBorder="1" applyAlignment="1" applyProtection="1">
      <alignment horizontal="center"/>
    </xf>
    <xf numFmtId="1" fontId="3" fillId="12" borderId="14" xfId="0" applyNumberFormat="1" applyFont="1" applyFill="1" applyBorder="1" applyAlignment="1" applyProtection="1">
      <alignment horizontal="center" vertical="center"/>
    </xf>
    <xf numFmtId="0" fontId="3" fillId="12" borderId="14" xfId="0" applyFont="1" applyFill="1" applyBorder="1" applyAlignment="1" applyProtection="1">
      <alignment horizontal="center"/>
    </xf>
    <xf numFmtId="164" fontId="7" fillId="12" borderId="14" xfId="0" applyNumberFormat="1" applyFont="1" applyFill="1" applyBorder="1" applyAlignment="1" applyProtection="1">
      <alignment horizontal="center" vertical="center"/>
    </xf>
    <xf numFmtId="1" fontId="1" fillId="12" borderId="14" xfId="0" applyNumberFormat="1" applyFont="1" applyFill="1" applyBorder="1" applyAlignment="1" applyProtection="1">
      <alignment horizontal="center" vertical="center"/>
    </xf>
    <xf numFmtId="0" fontId="7" fillId="12" borderId="14" xfId="0" applyFont="1" applyFill="1" applyBorder="1" applyProtection="1"/>
    <xf numFmtId="0" fontId="7" fillId="12" borderId="53" xfId="0" applyFont="1" applyFill="1" applyBorder="1" applyProtection="1"/>
    <xf numFmtId="1" fontId="7" fillId="3" borderId="12" xfId="0" applyNumberFormat="1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1" fillId="0" borderId="51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43" xfId="0" applyFont="1" applyFill="1" applyBorder="1" applyAlignment="1" applyProtection="1">
      <alignment horizontal="left" vertical="center"/>
    </xf>
    <xf numFmtId="1" fontId="3" fillId="3" borderId="22" xfId="0" applyNumberFormat="1" applyFont="1" applyFill="1" applyBorder="1" applyAlignment="1" applyProtection="1">
      <alignment horizontal="center" wrapText="1"/>
    </xf>
    <xf numFmtId="1" fontId="3" fillId="3" borderId="45" xfId="0" applyNumberFormat="1" applyFont="1" applyFill="1" applyBorder="1" applyAlignment="1" applyProtection="1">
      <alignment horizontal="center" wrapText="1"/>
    </xf>
    <xf numFmtId="1" fontId="3" fillId="3" borderId="0" xfId="0" applyNumberFormat="1" applyFont="1" applyFill="1" applyBorder="1" applyAlignment="1" applyProtection="1">
      <alignment horizontal="center" wrapText="1"/>
    </xf>
    <xf numFmtId="1" fontId="3" fillId="3" borderId="19" xfId="0" applyNumberFormat="1" applyFont="1" applyFill="1" applyBorder="1" applyAlignment="1" applyProtection="1">
      <alignment horizontal="center" wrapText="1"/>
    </xf>
    <xf numFmtId="1" fontId="3" fillId="3" borderId="32" xfId="0" applyNumberFormat="1" applyFont="1" applyFill="1" applyBorder="1" applyAlignment="1" applyProtection="1">
      <alignment horizontal="center" wrapText="1"/>
    </xf>
    <xf numFmtId="1" fontId="3" fillId="3" borderId="42" xfId="0" applyNumberFormat="1" applyFont="1" applyFill="1" applyBorder="1" applyAlignment="1" applyProtection="1">
      <alignment horizontal="center" wrapText="1"/>
    </xf>
    <xf numFmtId="0" fontId="3" fillId="0" borderId="51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68" xfId="0" applyFont="1" applyFill="1" applyBorder="1" applyAlignment="1" applyProtection="1">
      <alignment horizontal="left" vertical="center"/>
    </xf>
    <xf numFmtId="0" fontId="3" fillId="0" borderId="47" xfId="0" applyFont="1" applyFill="1" applyBorder="1" applyAlignment="1" applyProtection="1">
      <alignment horizontal="left" vertical="center"/>
    </xf>
    <xf numFmtId="164" fontId="3" fillId="0" borderId="41" xfId="0" applyNumberFormat="1" applyFont="1" applyFill="1" applyBorder="1" applyAlignment="1" applyProtection="1">
      <alignment horizontal="center" vertical="center" wrapText="1"/>
    </xf>
    <xf numFmtId="164" fontId="3" fillId="0" borderId="49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left" vertical="center"/>
    </xf>
    <xf numFmtId="0" fontId="21" fillId="0" borderId="31" xfId="0" applyFont="1" applyFill="1" applyBorder="1" applyAlignment="1" applyProtection="1">
      <alignment horizontal="left" vertical="center"/>
    </xf>
    <xf numFmtId="0" fontId="21" fillId="0" borderId="18" xfId="0" applyFont="1" applyFill="1" applyBorder="1" applyAlignment="1" applyProtection="1">
      <alignment horizontal="left" vertical="center"/>
    </xf>
    <xf numFmtId="0" fontId="21" fillId="0" borderId="24" xfId="0" applyFont="1" applyFill="1" applyBorder="1" applyAlignment="1" applyProtection="1">
      <alignment horizontal="left" vertical="center"/>
    </xf>
    <xf numFmtId="0" fontId="3" fillId="0" borderId="66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</xf>
    <xf numFmtId="0" fontId="3" fillId="0" borderId="67" xfId="0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horizontal="left" vertical="center"/>
    </xf>
    <xf numFmtId="0" fontId="3" fillId="0" borderId="50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1" fontId="3" fillId="3" borderId="34" xfId="0" applyNumberFormat="1" applyFont="1" applyFill="1" applyBorder="1" applyAlignment="1" applyProtection="1">
      <alignment horizontal="center" vertical="center"/>
    </xf>
    <xf numFmtId="1" fontId="3" fillId="3" borderId="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4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3" fillId="3" borderId="14" xfId="0" applyFont="1" applyFill="1" applyBorder="1" applyAlignment="1" applyProtection="1">
      <alignment horizontal="center" vertical="center"/>
    </xf>
    <xf numFmtId="0" fontId="6" fillId="0" borderId="61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53" xfId="0" applyFont="1" applyFill="1" applyBorder="1" applyAlignment="1" applyProtection="1">
      <alignment horizontal="left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43" xfId="0" applyNumberFormat="1" applyFont="1" applyFill="1" applyBorder="1" applyAlignment="1" applyProtection="1">
      <alignment horizontal="center" vertical="center" wrapText="1"/>
    </xf>
    <xf numFmtId="164" fontId="3" fillId="0" borderId="21" xfId="0" applyNumberFormat="1" applyFont="1" applyFill="1" applyBorder="1" applyAlignment="1" applyProtection="1">
      <alignment horizontal="center" vertical="center" wrapText="1"/>
    </xf>
    <xf numFmtId="164" fontId="3" fillId="0" borderId="45" xfId="0" applyNumberFormat="1" applyFont="1" applyFill="1" applyBorder="1" applyAlignment="1" applyProtection="1">
      <alignment horizontal="center" vertical="center" wrapText="1"/>
    </xf>
    <xf numFmtId="164" fontId="3" fillId="0" borderId="20" xfId="0" applyNumberFormat="1" applyFont="1" applyFill="1" applyBorder="1" applyAlignment="1" applyProtection="1">
      <alignment horizontal="center" vertical="center" wrapText="1"/>
    </xf>
    <xf numFmtId="164" fontId="3" fillId="0" borderId="4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1" fillId="0" borderId="37" xfId="0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center"/>
    </xf>
    <xf numFmtId="0" fontId="1" fillId="0" borderId="50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9" fontId="3" fillId="0" borderId="21" xfId="0" applyNumberFormat="1" applyFont="1" applyFill="1" applyBorder="1" applyAlignment="1" applyProtection="1">
      <alignment horizontal="center" vertical="center" wrapText="1"/>
    </xf>
    <xf numFmtId="9" fontId="3" fillId="0" borderId="45" xfId="0" applyNumberFormat="1" applyFont="1" applyFill="1" applyBorder="1" applyAlignment="1" applyProtection="1">
      <alignment horizontal="center" vertical="center" wrapText="1"/>
    </xf>
    <xf numFmtId="9" fontId="3" fillId="0" borderId="20" xfId="0" applyNumberFormat="1" applyFont="1" applyFill="1" applyBorder="1" applyAlignment="1" applyProtection="1">
      <alignment horizontal="center" vertical="center" wrapText="1"/>
    </xf>
    <xf numFmtId="9" fontId="3" fillId="0" borderId="42" xfId="0" applyNumberFormat="1" applyFont="1" applyFill="1" applyBorder="1" applyAlignment="1" applyProtection="1">
      <alignment horizontal="center" vertical="center" wrapText="1"/>
    </xf>
    <xf numFmtId="9" fontId="3" fillId="0" borderId="7" xfId="0" applyNumberFormat="1" applyFont="1" applyFill="1" applyBorder="1" applyAlignment="1" applyProtection="1">
      <alignment horizontal="center" vertical="center" wrapText="1"/>
    </xf>
    <xf numFmtId="9" fontId="3" fillId="0" borderId="43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13" fillId="2" borderId="52" xfId="0" applyFont="1" applyFill="1" applyBorder="1" applyAlignment="1" applyProtection="1">
      <alignment horizontal="center" vertical="center"/>
    </xf>
    <xf numFmtId="0" fontId="13" fillId="2" borderId="61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5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 textRotation="90" wrapText="1"/>
    </xf>
    <xf numFmtId="0" fontId="5" fillId="3" borderId="17" xfId="0" applyFont="1" applyFill="1" applyBorder="1" applyAlignment="1" applyProtection="1">
      <alignment horizontal="center" vertical="center" textRotation="90" wrapText="1"/>
    </xf>
    <xf numFmtId="0" fontId="5" fillId="3" borderId="58" xfId="0" applyFont="1" applyFill="1" applyBorder="1" applyAlignment="1" applyProtection="1">
      <alignment horizontal="center" vertical="center" textRotation="90" wrapText="1"/>
    </xf>
    <xf numFmtId="0" fontId="5" fillId="0" borderId="3" xfId="0" applyFont="1" applyFill="1" applyBorder="1" applyAlignment="1" applyProtection="1">
      <alignment horizontal="center" vertical="center" textRotation="90"/>
    </xf>
    <xf numFmtId="0" fontId="5" fillId="0" borderId="11" xfId="0" applyFont="1" applyFill="1" applyBorder="1" applyAlignment="1" applyProtection="1">
      <alignment horizontal="center" vertical="center" textRotation="90"/>
    </xf>
    <xf numFmtId="164" fontId="1" fillId="0" borderId="30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0" borderId="25" xfId="0" applyNumberFormat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 textRotation="90" wrapText="1"/>
    </xf>
    <xf numFmtId="0" fontId="5" fillId="0" borderId="24" xfId="0" applyFont="1" applyFill="1" applyBorder="1" applyAlignment="1" applyProtection="1">
      <alignment horizontal="center" vertical="center" textRotation="90" wrapText="1"/>
    </xf>
    <xf numFmtId="0" fontId="5" fillId="0" borderId="40" xfId="0" applyFont="1" applyFill="1" applyBorder="1" applyAlignment="1" applyProtection="1">
      <alignment horizontal="center" vertical="center" textRotation="90" wrapText="1"/>
    </xf>
    <xf numFmtId="0" fontId="5" fillId="0" borderId="29" xfId="0" applyFont="1" applyFill="1" applyBorder="1" applyAlignment="1" applyProtection="1">
      <alignment horizontal="center" vertical="center" textRotation="90" wrapText="1"/>
    </xf>
    <xf numFmtId="0" fontId="5" fillId="0" borderId="23" xfId="0" applyFont="1" applyFill="1" applyBorder="1" applyAlignment="1" applyProtection="1">
      <alignment horizontal="center" vertical="center" textRotation="90" wrapText="1"/>
    </xf>
    <xf numFmtId="0" fontId="5" fillId="0" borderId="39" xfId="0" applyFont="1" applyFill="1" applyBorder="1" applyAlignment="1" applyProtection="1">
      <alignment horizontal="center" vertical="center" textRotation="90" wrapText="1"/>
    </xf>
    <xf numFmtId="0" fontId="2" fillId="0" borderId="29" xfId="0" applyFont="1" applyFill="1" applyBorder="1" applyAlignment="1" applyProtection="1">
      <alignment horizontal="center" vertical="center" textRotation="90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 textRotation="90" wrapText="1"/>
    </xf>
    <xf numFmtId="0" fontId="2" fillId="0" borderId="59" xfId="0" applyFont="1" applyFill="1" applyBorder="1" applyAlignment="1" applyProtection="1">
      <alignment horizontal="center" vertical="center" textRotation="90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center" vertical="center" textRotation="90"/>
    </xf>
    <xf numFmtId="164" fontId="5" fillId="0" borderId="57" xfId="0" applyNumberFormat="1" applyFont="1" applyFill="1" applyBorder="1" applyAlignment="1" applyProtection="1">
      <alignment horizontal="center" vertical="center" textRotation="90"/>
    </xf>
    <xf numFmtId="164" fontId="5" fillId="0" borderId="6" xfId="0" applyNumberFormat="1" applyFont="1" applyFill="1" applyBorder="1" applyAlignment="1" applyProtection="1">
      <alignment horizontal="center" vertical="center" textRotation="90" wrapText="1"/>
    </xf>
    <xf numFmtId="164" fontId="5" fillId="0" borderId="14" xfId="0" applyNumberFormat="1" applyFont="1" applyFill="1" applyBorder="1" applyAlignment="1" applyProtection="1">
      <alignment horizontal="center" vertical="center" textRotation="90" wrapText="1"/>
    </xf>
    <xf numFmtId="164" fontId="5" fillId="0" borderId="54" xfId="0" applyNumberFormat="1" applyFont="1" applyFill="1" applyBorder="1" applyAlignment="1" applyProtection="1">
      <alignment horizontal="center" vertical="center" textRotation="90" wrapText="1"/>
    </xf>
    <xf numFmtId="164" fontId="5" fillId="0" borderId="17" xfId="0" applyNumberFormat="1" applyFont="1" applyFill="1" applyBorder="1" applyAlignment="1" applyProtection="1">
      <alignment horizontal="center" vertical="center" textRotation="90" wrapText="1"/>
    </xf>
    <xf numFmtId="164" fontId="5" fillId="0" borderId="58" xfId="0" applyNumberFormat="1" applyFont="1" applyFill="1" applyBorder="1" applyAlignment="1" applyProtection="1">
      <alignment horizontal="center" vertical="center" textRotation="90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textRotation="90"/>
      <protection locked="0"/>
    </xf>
    <xf numFmtId="0" fontId="25" fillId="5" borderId="8" xfId="0" applyFont="1" applyFill="1" applyBorder="1" applyAlignment="1" applyProtection="1">
      <alignment horizontal="center"/>
    </xf>
    <xf numFmtId="0" fontId="12" fillId="5" borderId="0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textRotation="90"/>
    </xf>
    <xf numFmtId="0" fontId="2" fillId="0" borderId="12" xfId="0" applyFont="1" applyFill="1" applyBorder="1" applyAlignment="1" applyProtection="1">
      <alignment horizontal="center" vertical="center" textRotation="90"/>
    </xf>
    <xf numFmtId="0" fontId="5" fillId="0" borderId="23" xfId="0" applyFont="1" applyFill="1" applyBorder="1" applyAlignment="1" applyProtection="1">
      <alignment horizontal="center" vertical="center" textRotation="90"/>
    </xf>
    <xf numFmtId="0" fontId="5" fillId="0" borderId="39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 textRotation="90"/>
    </xf>
    <xf numFmtId="0" fontId="5" fillId="0" borderId="12" xfId="0" applyFont="1" applyFill="1" applyBorder="1" applyAlignment="1" applyProtection="1">
      <alignment horizontal="center" vertical="center" textRotation="90"/>
    </xf>
    <xf numFmtId="0" fontId="3" fillId="0" borderId="16" xfId="0" applyFont="1" applyFill="1" applyBorder="1" applyAlignment="1" applyProtection="1">
      <alignment horizontal="center" vertical="center" textRotation="90" wrapText="1"/>
    </xf>
    <xf numFmtId="0" fontId="4" fillId="0" borderId="16" xfId="0" applyFont="1" applyFill="1" applyBorder="1" applyAlignment="1" applyProtection="1">
      <alignment horizontal="center" vertical="center" textRotation="90" wrapText="1"/>
    </xf>
    <xf numFmtId="0" fontId="4" fillId="0" borderId="57" xfId="0" applyFont="1" applyFill="1" applyBorder="1" applyAlignment="1" applyProtection="1">
      <alignment horizontal="center" vertical="center" textRotation="90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top"/>
    </xf>
    <xf numFmtId="0" fontId="0" fillId="5" borderId="8" xfId="0" applyFill="1" applyBorder="1" applyAlignment="1" applyProtection="1">
      <alignment horizontal="left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57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90"/>
    </xf>
    <xf numFmtId="0" fontId="2" fillId="0" borderId="23" xfId="0" applyFont="1" applyBorder="1" applyAlignment="1" applyProtection="1">
      <alignment horizontal="center" vertical="center" textRotation="90"/>
    </xf>
    <xf numFmtId="0" fontId="2" fillId="0" borderId="39" xfId="0" applyFont="1" applyBorder="1" applyAlignment="1" applyProtection="1">
      <alignment horizontal="center" vertical="center" textRotation="90"/>
    </xf>
    <xf numFmtId="0" fontId="26" fillId="0" borderId="0" xfId="0" applyFont="1" applyAlignment="1">
      <alignment horizontal="left" vertical="center" wrapText="1"/>
    </xf>
    <xf numFmtId="0" fontId="29" fillId="10" borderId="46" xfId="0" applyFont="1" applyFill="1" applyBorder="1" applyAlignment="1">
      <alignment horizontal="center" vertical="center" wrapText="1"/>
    </xf>
    <xf numFmtId="0" fontId="29" fillId="10" borderId="61" xfId="0" applyFont="1" applyFill="1" applyBorder="1" applyAlignment="1">
      <alignment horizontal="center" vertical="center" wrapText="1"/>
    </xf>
    <xf numFmtId="0" fontId="29" fillId="10" borderId="56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1" fillId="0" borderId="6" xfId="0" applyFont="1" applyFill="1" applyBorder="1"/>
    <xf numFmtId="0" fontId="31" fillId="0" borderId="64" xfId="0" applyFont="1" applyFill="1" applyBorder="1"/>
    <xf numFmtId="0" fontId="31" fillId="0" borderId="14" xfId="0" applyFont="1" applyFill="1" applyBorder="1"/>
    <xf numFmtId="0" fontId="31" fillId="0" borderId="53" xfId="0" applyFont="1" applyFill="1" applyBorder="1"/>
    <xf numFmtId="0" fontId="32" fillId="0" borderId="14" xfId="0" applyFont="1" applyFill="1" applyBorder="1" applyAlignment="1">
      <alignment vertical="top"/>
    </xf>
    <xf numFmtId="0" fontId="32" fillId="0" borderId="53" xfId="0" applyFont="1" applyFill="1" applyBorder="1" applyAlignment="1">
      <alignment vertical="top"/>
    </xf>
    <xf numFmtId="0" fontId="31" fillId="0" borderId="54" xfId="0" applyFont="1" applyFill="1" applyBorder="1"/>
    <xf numFmtId="0" fontId="31" fillId="0" borderId="55" xfId="0" applyFont="1" applyFill="1" applyBorder="1"/>
    <xf numFmtId="0" fontId="29" fillId="0" borderId="56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</cellXfs>
  <cellStyles count="3">
    <cellStyle name="Akcent 1" xfId="1" builtinId="29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FFF2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33"/>
  <sheetViews>
    <sheetView view="pageBreakPreview" zoomScale="90" zoomScaleNormal="70" zoomScaleSheetLayoutView="90" workbookViewId="0"/>
  </sheetViews>
  <sheetFormatPr defaultColWidth="8.81640625" defaultRowHeight="14.5" x14ac:dyDescent="0.35"/>
  <cols>
    <col min="1" max="1" width="48.1796875" style="17" bestFit="1" customWidth="1"/>
    <col min="2" max="2" width="3.54296875" style="17" customWidth="1"/>
    <col min="3" max="3" width="9" style="17" customWidth="1"/>
    <col min="4" max="4" width="6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8.453125" style="17" customWidth="1"/>
    <col min="17" max="17" width="7.81640625" style="17" customWidth="1"/>
    <col min="18" max="18" width="7.453125" style="17" customWidth="1"/>
    <col min="19" max="19" width="8.81640625" style="119" customWidth="1"/>
    <col min="20" max="20" width="8.453125" style="17" customWidth="1"/>
    <col min="21" max="21" width="8" style="17" customWidth="1"/>
    <col min="22" max="22" width="6.54296875" style="17" customWidth="1"/>
    <col min="23" max="24" width="6.81640625" style="17" customWidth="1"/>
    <col min="25" max="16384" width="8.81640625" style="17"/>
  </cols>
  <sheetData>
    <row r="1" spans="1:25" ht="19.399999999999999" customHeight="1" x14ac:dyDescent="0.4">
      <c r="A1" s="16" t="s">
        <v>69</v>
      </c>
      <c r="B1" s="279" t="s">
        <v>50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18"/>
      <c r="P1" s="274" t="s">
        <v>196</v>
      </c>
      <c r="Q1" s="274"/>
      <c r="R1" s="274"/>
      <c r="S1" s="274"/>
      <c r="T1" s="274"/>
      <c r="U1" s="274"/>
      <c r="V1" s="274"/>
      <c r="W1" s="274"/>
      <c r="X1" s="274"/>
    </row>
    <row r="2" spans="1:25" ht="19" customHeight="1" x14ac:dyDescent="0.4">
      <c r="A2" s="16" t="s">
        <v>71</v>
      </c>
      <c r="B2" s="280" t="s">
        <v>63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P2" s="274"/>
      <c r="Q2" s="274"/>
      <c r="R2" s="274"/>
      <c r="S2" s="274"/>
      <c r="T2" s="274"/>
      <c r="U2" s="274"/>
      <c r="V2" s="274"/>
      <c r="W2" s="274"/>
      <c r="X2" s="274"/>
    </row>
    <row r="3" spans="1:25" x14ac:dyDescent="0.35">
      <c r="A3" s="16" t="s">
        <v>74</v>
      </c>
      <c r="B3" s="281" t="s">
        <v>77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P3" s="274"/>
      <c r="Q3" s="274"/>
      <c r="R3" s="274"/>
      <c r="S3" s="274"/>
      <c r="T3" s="274"/>
      <c r="U3" s="274"/>
      <c r="V3" s="274"/>
      <c r="W3" s="274"/>
      <c r="X3" s="274"/>
    </row>
    <row r="4" spans="1:25" x14ac:dyDescent="0.35">
      <c r="A4" s="16" t="s">
        <v>73</v>
      </c>
      <c r="B4" s="281" t="s">
        <v>75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P4" s="274"/>
      <c r="Q4" s="274"/>
      <c r="R4" s="274"/>
      <c r="S4" s="274"/>
      <c r="T4" s="274"/>
      <c r="U4" s="274"/>
      <c r="V4" s="274"/>
      <c r="W4" s="274"/>
      <c r="X4" s="274"/>
    </row>
    <row r="5" spans="1:25" x14ac:dyDescent="0.35">
      <c r="A5" s="16" t="s">
        <v>70</v>
      </c>
      <c r="B5" s="282" t="s">
        <v>55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P5" s="274"/>
      <c r="Q5" s="274"/>
      <c r="R5" s="274"/>
      <c r="S5" s="274"/>
      <c r="T5" s="274"/>
      <c r="U5" s="274"/>
      <c r="V5" s="274"/>
      <c r="W5" s="274"/>
      <c r="X5" s="274"/>
    </row>
    <row r="6" spans="1:25" x14ac:dyDescent="0.35">
      <c r="A6" s="16" t="s">
        <v>76</v>
      </c>
      <c r="B6" s="282" t="s">
        <v>55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P6" s="136"/>
      <c r="Q6" s="136"/>
      <c r="R6" s="136"/>
      <c r="S6" s="137"/>
      <c r="T6" s="136"/>
      <c r="U6" s="136"/>
      <c r="V6" s="136"/>
      <c r="W6" s="136"/>
      <c r="X6" s="136"/>
    </row>
    <row r="7" spans="1:25" x14ac:dyDescent="0.35">
      <c r="A7" s="300" t="s">
        <v>79</v>
      </c>
      <c r="B7" s="301" t="s">
        <v>22</v>
      </c>
      <c r="C7" s="301"/>
      <c r="D7" s="301"/>
      <c r="E7" s="301"/>
      <c r="F7" s="301"/>
      <c r="G7" s="301"/>
      <c r="H7" s="19">
        <v>1</v>
      </c>
      <c r="I7" s="20"/>
      <c r="J7" s="20"/>
      <c r="K7" s="20"/>
      <c r="L7" s="20"/>
    </row>
    <row r="8" spans="1:25" x14ac:dyDescent="0.35">
      <c r="A8" s="300"/>
      <c r="B8" s="301"/>
      <c r="C8" s="301"/>
      <c r="D8" s="301"/>
      <c r="E8" s="301"/>
      <c r="F8" s="301"/>
      <c r="G8" s="301"/>
      <c r="H8" s="19">
        <v>2</v>
      </c>
      <c r="I8" s="20"/>
      <c r="J8" s="20"/>
      <c r="K8" s="20"/>
      <c r="L8" s="20"/>
    </row>
    <row r="9" spans="1:25" ht="15" thickBot="1" x14ac:dyDescent="0.4">
      <c r="A9" s="300"/>
      <c r="B9" s="301"/>
      <c r="C9" s="301"/>
      <c r="D9" s="301"/>
      <c r="E9" s="301"/>
      <c r="F9" s="301"/>
      <c r="G9" s="301"/>
      <c r="H9" s="19">
        <v>3</v>
      </c>
      <c r="I9" s="20"/>
      <c r="J9" s="20"/>
      <c r="K9" s="20"/>
      <c r="L9" s="20"/>
    </row>
    <row r="10" spans="1:25" ht="15" thickBot="1" x14ac:dyDescent="0.4">
      <c r="A10" s="302" t="s">
        <v>12</v>
      </c>
      <c r="B10" s="305" t="s">
        <v>0</v>
      </c>
      <c r="C10" s="242" t="s">
        <v>2</v>
      </c>
      <c r="D10" s="243"/>
      <c r="E10" s="243"/>
      <c r="F10" s="244"/>
      <c r="G10" s="245" t="s">
        <v>39</v>
      </c>
      <c r="H10" s="251" t="s">
        <v>27</v>
      </c>
      <c r="I10" s="287" t="s">
        <v>3</v>
      </c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9"/>
      <c r="U10" s="258" t="s">
        <v>4</v>
      </c>
      <c r="V10" s="261" t="s">
        <v>41</v>
      </c>
      <c r="W10" s="262"/>
      <c r="X10" s="263"/>
    </row>
    <row r="11" spans="1:25" ht="28.4" customHeight="1" thickBot="1" x14ac:dyDescent="0.4">
      <c r="A11" s="303"/>
      <c r="B11" s="306"/>
      <c r="C11" s="267" t="s">
        <v>5</v>
      </c>
      <c r="D11" s="269" t="s">
        <v>6</v>
      </c>
      <c r="E11" s="269" t="s">
        <v>1</v>
      </c>
      <c r="F11" s="272" t="s">
        <v>7</v>
      </c>
      <c r="G11" s="246"/>
      <c r="H11" s="249"/>
      <c r="I11" s="296" t="s">
        <v>44</v>
      </c>
      <c r="J11" s="248" t="s">
        <v>43</v>
      </c>
      <c r="K11" s="283" t="s">
        <v>6</v>
      </c>
      <c r="L11" s="217"/>
      <c r="M11" s="217"/>
      <c r="N11" s="217"/>
      <c r="O11" s="217"/>
      <c r="P11" s="217"/>
      <c r="Q11" s="217"/>
      <c r="R11" s="299" t="s">
        <v>1</v>
      </c>
      <c r="S11" s="215"/>
      <c r="T11" s="216"/>
      <c r="U11" s="259"/>
      <c r="V11" s="264"/>
      <c r="W11" s="265"/>
      <c r="X11" s="266"/>
    </row>
    <row r="12" spans="1:25" ht="15" thickBot="1" x14ac:dyDescent="0.4">
      <c r="A12" s="303"/>
      <c r="B12" s="306"/>
      <c r="C12" s="267"/>
      <c r="D12" s="270"/>
      <c r="E12" s="270"/>
      <c r="F12" s="272"/>
      <c r="G12" s="246"/>
      <c r="H12" s="249"/>
      <c r="I12" s="297"/>
      <c r="J12" s="249"/>
      <c r="K12" s="292" t="s">
        <v>45</v>
      </c>
      <c r="L12" s="255" t="s">
        <v>42</v>
      </c>
      <c r="M12" s="256"/>
      <c r="N12" s="256"/>
      <c r="O12" s="256"/>
      <c r="P12" s="257"/>
      <c r="Q12" s="294" t="s">
        <v>40</v>
      </c>
      <c r="R12" s="283"/>
      <c r="S12" s="217"/>
      <c r="T12" s="218"/>
      <c r="U12" s="259"/>
      <c r="V12" s="237" t="str">
        <f>IF($B$7=0,"",$B$7)</f>
        <v>nauk rolniczych, leśnych i weterynaryjnych</v>
      </c>
      <c r="W12" s="237" t="str">
        <f>IF($B$8=0,"",$B$8)</f>
        <v/>
      </c>
      <c r="X12" s="237" t="str">
        <f>IF($B$9=0,"",$B$9)</f>
        <v/>
      </c>
    </row>
    <row r="13" spans="1:25" ht="15.65" customHeight="1" thickBot="1" x14ac:dyDescent="0.4">
      <c r="A13" s="303"/>
      <c r="B13" s="306"/>
      <c r="C13" s="267"/>
      <c r="D13" s="270"/>
      <c r="E13" s="270"/>
      <c r="F13" s="272"/>
      <c r="G13" s="246"/>
      <c r="H13" s="249"/>
      <c r="I13" s="297"/>
      <c r="J13" s="249"/>
      <c r="K13" s="292"/>
      <c r="L13" s="240" t="s">
        <v>46</v>
      </c>
      <c r="M13" s="290" t="s">
        <v>9</v>
      </c>
      <c r="N13" s="252" t="s">
        <v>10</v>
      </c>
      <c r="O13" s="253"/>
      <c r="P13" s="254"/>
      <c r="Q13" s="294"/>
      <c r="R13" s="284" t="s">
        <v>42</v>
      </c>
      <c r="S13" s="285"/>
      <c r="T13" s="286"/>
      <c r="U13" s="259"/>
      <c r="V13" s="238"/>
      <c r="W13" s="238"/>
      <c r="X13" s="238"/>
    </row>
    <row r="14" spans="1:25" ht="64" customHeight="1" thickBot="1" x14ac:dyDescent="0.4">
      <c r="A14" s="304"/>
      <c r="B14" s="307"/>
      <c r="C14" s="268"/>
      <c r="D14" s="271"/>
      <c r="E14" s="271"/>
      <c r="F14" s="273"/>
      <c r="G14" s="247"/>
      <c r="H14" s="250"/>
      <c r="I14" s="298"/>
      <c r="J14" s="250"/>
      <c r="K14" s="293"/>
      <c r="L14" s="241"/>
      <c r="M14" s="291"/>
      <c r="N14" s="71" t="s">
        <v>8</v>
      </c>
      <c r="O14" s="72" t="s">
        <v>35</v>
      </c>
      <c r="P14" s="114" t="s">
        <v>190</v>
      </c>
      <c r="Q14" s="295"/>
      <c r="R14" s="74" t="s">
        <v>8</v>
      </c>
      <c r="S14" s="120" t="s">
        <v>37</v>
      </c>
      <c r="T14" s="75" t="s">
        <v>38</v>
      </c>
      <c r="U14" s="260"/>
      <c r="V14" s="239"/>
      <c r="W14" s="239"/>
      <c r="X14" s="239"/>
    </row>
    <row r="15" spans="1:25" ht="25.4" customHeight="1" x14ac:dyDescent="0.35">
      <c r="A15" s="231" t="s">
        <v>11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3"/>
    </row>
    <row r="16" spans="1:25" s="21" customFormat="1" ht="14.5" customHeight="1" x14ac:dyDescent="0.35">
      <c r="A16" s="200" t="s">
        <v>28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2"/>
      <c r="Y16" s="17"/>
    </row>
    <row r="17" spans="1:25" ht="14.5" customHeight="1" x14ac:dyDescent="0.35">
      <c r="A17" s="76" t="s">
        <v>120</v>
      </c>
      <c r="B17" s="77">
        <v>1</v>
      </c>
      <c r="C17" s="78">
        <v>2</v>
      </c>
      <c r="D17" s="69">
        <f t="shared" ref="D17:D20" si="0">IF(C17&gt;0,K17/(I17/C17),0)</f>
        <v>1.0333333333333334</v>
      </c>
      <c r="E17" s="69">
        <f t="shared" ref="E17:E20" si="1">IF(C17&gt;0,R17/(I17/C17),0)</f>
        <v>0.96666666666666667</v>
      </c>
      <c r="F17" s="79">
        <f t="shared" ref="F17:F20" si="2">IF(U17&gt;0,FLOOR((P17+T17)/U17,0.1),0)</f>
        <v>1</v>
      </c>
      <c r="G17" s="22" t="s">
        <v>20</v>
      </c>
      <c r="H17" s="22" t="s">
        <v>19</v>
      </c>
      <c r="I17" s="80">
        <f>K17+R17</f>
        <v>60</v>
      </c>
      <c r="J17" s="26">
        <f>P17+T17</f>
        <v>30</v>
      </c>
      <c r="K17" s="80">
        <f>L17+Q17</f>
        <v>31</v>
      </c>
      <c r="L17" s="80">
        <f>M17+N17</f>
        <v>30</v>
      </c>
      <c r="M17" s="77"/>
      <c r="N17" s="81">
        <f t="shared" ref="N17:N20" si="3">O17+P17</f>
        <v>30</v>
      </c>
      <c r="O17" s="77"/>
      <c r="P17" s="77">
        <v>30</v>
      </c>
      <c r="Q17" s="77">
        <v>1</v>
      </c>
      <c r="R17" s="113">
        <f t="shared" ref="R17:R20" si="4">(C17*U17)-K17</f>
        <v>29</v>
      </c>
      <c r="S17" s="118">
        <v>29</v>
      </c>
      <c r="T17" s="111">
        <f t="shared" ref="T17:T19" si="5">R17-S17</f>
        <v>0</v>
      </c>
      <c r="U17" s="112">
        <v>30</v>
      </c>
      <c r="V17" s="82">
        <v>100</v>
      </c>
      <c r="W17" s="82"/>
      <c r="X17" s="83"/>
    </row>
    <row r="18" spans="1:25" ht="14.5" customHeight="1" x14ac:dyDescent="0.35">
      <c r="A18" s="76" t="s">
        <v>121</v>
      </c>
      <c r="B18" s="77">
        <v>1</v>
      </c>
      <c r="C18" s="78">
        <v>2</v>
      </c>
      <c r="D18" s="69">
        <f t="shared" si="0"/>
        <v>1.1111111111111112</v>
      </c>
      <c r="E18" s="69">
        <f t="shared" si="1"/>
        <v>0.88888888888888884</v>
      </c>
      <c r="F18" s="79">
        <f t="shared" si="2"/>
        <v>0</v>
      </c>
      <c r="G18" s="22" t="s">
        <v>20</v>
      </c>
      <c r="H18" s="22" t="s">
        <v>18</v>
      </c>
      <c r="I18" s="80">
        <f t="shared" ref="I18:I20" si="6">K18+R18</f>
        <v>54</v>
      </c>
      <c r="J18" s="26">
        <f t="shared" ref="J18:J20" si="7">P18+T18</f>
        <v>0</v>
      </c>
      <c r="K18" s="80">
        <f t="shared" ref="K18:K20" si="8">L18+Q18</f>
        <v>30</v>
      </c>
      <c r="L18" s="80">
        <f t="shared" ref="L18:L20" si="9">M18+N18</f>
        <v>30</v>
      </c>
      <c r="M18" s="77">
        <v>15</v>
      </c>
      <c r="N18" s="81">
        <f t="shared" si="3"/>
        <v>15</v>
      </c>
      <c r="O18" s="77">
        <v>15</v>
      </c>
      <c r="P18" s="77"/>
      <c r="Q18" s="77"/>
      <c r="R18" s="113">
        <f t="shared" si="4"/>
        <v>24</v>
      </c>
      <c r="S18" s="78">
        <v>24</v>
      </c>
      <c r="T18" s="111">
        <f t="shared" si="5"/>
        <v>0</v>
      </c>
      <c r="U18" s="116">
        <v>27</v>
      </c>
      <c r="V18" s="82">
        <v>100</v>
      </c>
      <c r="W18" s="82"/>
      <c r="X18" s="83"/>
    </row>
    <row r="19" spans="1:25" ht="28" customHeight="1" x14ac:dyDescent="0.35">
      <c r="A19" s="126" t="s">
        <v>192</v>
      </c>
      <c r="B19" s="103">
        <v>1</v>
      </c>
      <c r="C19" s="104">
        <v>2</v>
      </c>
      <c r="D19" s="69">
        <f t="shared" si="0"/>
        <v>1</v>
      </c>
      <c r="E19" s="69">
        <f t="shared" si="1"/>
        <v>1</v>
      </c>
      <c r="F19" s="69">
        <f t="shared" si="2"/>
        <v>0</v>
      </c>
      <c r="G19" s="105" t="s">
        <v>20</v>
      </c>
      <c r="H19" s="105" t="s">
        <v>19</v>
      </c>
      <c r="I19" s="26">
        <f t="shared" si="6"/>
        <v>60</v>
      </c>
      <c r="J19" s="26">
        <f t="shared" si="7"/>
        <v>0</v>
      </c>
      <c r="K19" s="26">
        <f t="shared" si="8"/>
        <v>30</v>
      </c>
      <c r="L19" s="26">
        <f t="shared" si="9"/>
        <v>30</v>
      </c>
      <c r="M19" s="103">
        <v>30</v>
      </c>
      <c r="N19" s="70">
        <f t="shared" si="3"/>
        <v>0</v>
      </c>
      <c r="O19" s="103"/>
      <c r="P19" s="103"/>
      <c r="Q19" s="103"/>
      <c r="R19" s="113">
        <f t="shared" si="4"/>
        <v>30</v>
      </c>
      <c r="S19" s="121">
        <v>30</v>
      </c>
      <c r="T19" s="111">
        <f t="shared" si="5"/>
        <v>0</v>
      </c>
      <c r="U19" s="112">
        <v>30</v>
      </c>
      <c r="V19" s="107">
        <v>100</v>
      </c>
      <c r="W19" s="107"/>
      <c r="X19" s="108"/>
    </row>
    <row r="20" spans="1:25" ht="14.5" customHeight="1" x14ac:dyDescent="0.35">
      <c r="A20" s="76"/>
      <c r="B20" s="77">
        <v>1</v>
      </c>
      <c r="C20" s="78"/>
      <c r="D20" s="69">
        <f t="shared" si="0"/>
        <v>0</v>
      </c>
      <c r="E20" s="69">
        <f t="shared" si="1"/>
        <v>0</v>
      </c>
      <c r="F20" s="79">
        <f t="shared" si="2"/>
        <v>0</v>
      </c>
      <c r="G20" s="22"/>
      <c r="H20" s="22"/>
      <c r="I20" s="80">
        <f t="shared" si="6"/>
        <v>0</v>
      </c>
      <c r="J20" s="26">
        <f t="shared" si="7"/>
        <v>0</v>
      </c>
      <c r="K20" s="80">
        <f t="shared" si="8"/>
        <v>0</v>
      </c>
      <c r="L20" s="80">
        <f t="shared" si="9"/>
        <v>0</v>
      </c>
      <c r="M20" s="77"/>
      <c r="N20" s="81">
        <f t="shared" si="3"/>
        <v>0</v>
      </c>
      <c r="O20" s="77"/>
      <c r="P20" s="77"/>
      <c r="Q20" s="77"/>
      <c r="R20" s="113">
        <f t="shared" si="4"/>
        <v>0</v>
      </c>
      <c r="S20" s="118"/>
      <c r="T20" s="111">
        <f t="shared" ref="T20" si="10">R20-S20</f>
        <v>0</v>
      </c>
      <c r="U20" s="112"/>
      <c r="V20" s="82"/>
      <c r="W20" s="82"/>
      <c r="X20" s="83"/>
    </row>
    <row r="21" spans="1:25" s="24" customFormat="1" ht="14.5" customHeight="1" x14ac:dyDescent="0.35">
      <c r="A21" s="84" t="s">
        <v>81</v>
      </c>
      <c r="B21" s="70">
        <v>1</v>
      </c>
      <c r="C21" s="23">
        <f>SUM(C17:C20)</f>
        <v>6</v>
      </c>
      <c r="D21" s="23">
        <f>SUM(D17:D20)</f>
        <v>3.1444444444444448</v>
      </c>
      <c r="E21" s="23">
        <f>SUM(E17:E20)</f>
        <v>2.8555555555555556</v>
      </c>
      <c r="F21" s="69" t="s">
        <v>13</v>
      </c>
      <c r="G21" s="70" t="s">
        <v>13</v>
      </c>
      <c r="H21" s="70" t="s">
        <v>13</v>
      </c>
      <c r="I21" s="23">
        <f>SUM(I17:I20)</f>
        <v>174</v>
      </c>
      <c r="J21" s="69" t="s">
        <v>13</v>
      </c>
      <c r="K21" s="23">
        <f>SUM(K17:K20)</f>
        <v>91</v>
      </c>
      <c r="L21" s="23">
        <f>SUM(L17:L20)</f>
        <v>90</v>
      </c>
      <c r="M21" s="23">
        <f>SUM(M17:M20)</f>
        <v>45</v>
      </c>
      <c r="N21" s="23">
        <f>SUM(N17:N20)</f>
        <v>45</v>
      </c>
      <c r="O21" s="23">
        <f>SUM(O17:O20)</f>
        <v>15</v>
      </c>
      <c r="P21" s="69" t="s">
        <v>13</v>
      </c>
      <c r="Q21" s="23">
        <f>SUM(Q17:Q20)</f>
        <v>1</v>
      </c>
      <c r="R21" s="23">
        <f>SUM(R17:R20)</f>
        <v>83</v>
      </c>
      <c r="S21" s="23">
        <f>SUM(S17:S20)</f>
        <v>83</v>
      </c>
      <c r="T21" s="69" t="s">
        <v>13</v>
      </c>
      <c r="U21" s="70" t="s">
        <v>13</v>
      </c>
      <c r="V21" s="70" t="s">
        <v>13</v>
      </c>
      <c r="W21" s="70" t="s">
        <v>13</v>
      </c>
      <c r="X21" s="85" t="s">
        <v>13</v>
      </c>
      <c r="Y21" s="17"/>
    </row>
    <row r="22" spans="1:25" s="24" customFormat="1" ht="14.5" customHeight="1" x14ac:dyDescent="0.35">
      <c r="A22" s="84" t="s">
        <v>26</v>
      </c>
      <c r="B22" s="70">
        <v>1</v>
      </c>
      <c r="C22" s="69" t="s">
        <v>13</v>
      </c>
      <c r="D22" s="69" t="s">
        <v>13</v>
      </c>
      <c r="E22" s="69" t="s">
        <v>13</v>
      </c>
      <c r="F22" s="23">
        <f>SUM(F17:F20)</f>
        <v>1</v>
      </c>
      <c r="G22" s="70" t="s">
        <v>13</v>
      </c>
      <c r="H22" s="70" t="s">
        <v>13</v>
      </c>
      <c r="I22" s="70" t="s">
        <v>13</v>
      </c>
      <c r="J22" s="23">
        <f>SUM(J17:J20)</f>
        <v>30</v>
      </c>
      <c r="K22" s="70" t="s">
        <v>13</v>
      </c>
      <c r="L22" s="70" t="s">
        <v>13</v>
      </c>
      <c r="M22" s="70" t="s">
        <v>13</v>
      </c>
      <c r="N22" s="70" t="s">
        <v>13</v>
      </c>
      <c r="O22" s="70" t="s">
        <v>13</v>
      </c>
      <c r="P22" s="23">
        <f>SUM(P17:P20)</f>
        <v>30</v>
      </c>
      <c r="Q22" s="70" t="s">
        <v>13</v>
      </c>
      <c r="R22" s="70" t="s">
        <v>13</v>
      </c>
      <c r="S22" s="115" t="s">
        <v>13</v>
      </c>
      <c r="T22" s="23">
        <f>SUM(T17:T20)</f>
        <v>0</v>
      </c>
      <c r="U22" s="26" t="s">
        <v>13</v>
      </c>
      <c r="V22" s="70" t="s">
        <v>13</v>
      </c>
      <c r="W22" s="70" t="s">
        <v>13</v>
      </c>
      <c r="X22" s="85" t="s">
        <v>13</v>
      </c>
      <c r="Y22" s="17"/>
    </row>
    <row r="23" spans="1:25" s="24" customFormat="1" ht="14.5" customHeight="1" x14ac:dyDescent="0.35">
      <c r="A23" s="84" t="s">
        <v>82</v>
      </c>
      <c r="B23" s="70">
        <v>1</v>
      </c>
      <c r="C23" s="23">
        <f>SUMIF(H17:H20,"f",C17:C20)</f>
        <v>4</v>
      </c>
      <c r="D23" s="23">
        <f>SUMIF(H17:H20,"f",D17:D20)</f>
        <v>2.0333333333333332</v>
      </c>
      <c r="E23" s="23">
        <f>SUMIF(H17:H20,"f",E17:E20)</f>
        <v>1.9666666666666668</v>
      </c>
      <c r="F23" s="69" t="s">
        <v>13</v>
      </c>
      <c r="G23" s="70" t="s">
        <v>13</v>
      </c>
      <c r="H23" s="70" t="s">
        <v>13</v>
      </c>
      <c r="I23" s="23">
        <f>SUMIF(H17:H20,"f",I17:I20)</f>
        <v>120</v>
      </c>
      <c r="J23" s="70" t="s">
        <v>13</v>
      </c>
      <c r="K23" s="23">
        <f>SUMIF(H17:H20,"f",K17:K20)</f>
        <v>61</v>
      </c>
      <c r="L23" s="23">
        <f>SUMIF(H17:H20,"f",L17:L20)</f>
        <v>60</v>
      </c>
      <c r="M23" s="23">
        <f>SUMIF(H17:H20,"f",M17:M20)</f>
        <v>30</v>
      </c>
      <c r="N23" s="23">
        <f>SUMIF(H17:H20,"f",N17:N20)</f>
        <v>30</v>
      </c>
      <c r="O23" s="23">
        <f>SUMIF(H17:H20,"f",O17:O20)</f>
        <v>0</v>
      </c>
      <c r="P23" s="70" t="s">
        <v>13</v>
      </c>
      <c r="Q23" s="23">
        <f>SUMIF(H17:H20,"f",Q17:Q20)</f>
        <v>1</v>
      </c>
      <c r="R23" s="23">
        <f>SUMIF(H17:H20,"f",R17:R20)</f>
        <v>59</v>
      </c>
      <c r="S23" s="23">
        <f>SUMIF(H17:H20,"f",S17:S20)</f>
        <v>59</v>
      </c>
      <c r="T23" s="70" t="s">
        <v>13</v>
      </c>
      <c r="U23" s="70" t="s">
        <v>13</v>
      </c>
      <c r="V23" s="70" t="s">
        <v>13</v>
      </c>
      <c r="W23" s="70" t="s">
        <v>13</v>
      </c>
      <c r="X23" s="85" t="s">
        <v>13</v>
      </c>
      <c r="Y23" s="17"/>
    </row>
    <row r="24" spans="1:25" ht="14.5" customHeight="1" x14ac:dyDescent="0.35">
      <c r="A24" s="200" t="s">
        <v>29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2"/>
    </row>
    <row r="25" spans="1:25" ht="14.5" customHeight="1" x14ac:dyDescent="0.35">
      <c r="A25" s="76" t="s">
        <v>122</v>
      </c>
      <c r="B25" s="77">
        <v>1</v>
      </c>
      <c r="C25" s="78">
        <v>3</v>
      </c>
      <c r="D25" s="69">
        <f t="shared" ref="D25:D27" si="11">IF(C25&gt;0,K25/(I25/C25),0)</f>
        <v>2.08</v>
      </c>
      <c r="E25" s="69">
        <f t="shared" ref="E25:E27" si="12">IF(C25&gt;0,R25/(I25/C25),0)</f>
        <v>0.92</v>
      </c>
      <c r="F25" s="79">
        <f t="shared" ref="F25:F27" si="13">IF(U25&gt;0,FLOOR((P25+T25)/U25,0.1),0)</f>
        <v>0</v>
      </c>
      <c r="G25" s="22" t="s">
        <v>16</v>
      </c>
      <c r="H25" s="22" t="s">
        <v>18</v>
      </c>
      <c r="I25" s="80">
        <f>K25+R25</f>
        <v>75</v>
      </c>
      <c r="J25" s="26">
        <f>P25+T25</f>
        <v>0</v>
      </c>
      <c r="K25" s="80">
        <f>L25+Q25</f>
        <v>52</v>
      </c>
      <c r="L25" s="80">
        <f>M25+N25</f>
        <v>45</v>
      </c>
      <c r="M25" s="77">
        <v>15</v>
      </c>
      <c r="N25" s="81">
        <f t="shared" ref="N25:N27" si="14">O25+P25</f>
        <v>30</v>
      </c>
      <c r="O25" s="77">
        <v>30</v>
      </c>
      <c r="P25" s="77"/>
      <c r="Q25" s="77">
        <v>7</v>
      </c>
      <c r="R25" s="113">
        <f t="shared" ref="R25:R27" si="15">(C25*U25)-K25</f>
        <v>23</v>
      </c>
      <c r="S25" s="78">
        <v>23</v>
      </c>
      <c r="T25" s="111">
        <f t="shared" ref="T25:T27" si="16">R25-S25</f>
        <v>0</v>
      </c>
      <c r="U25" s="112">
        <v>25</v>
      </c>
      <c r="V25" s="82">
        <v>100</v>
      </c>
      <c r="W25" s="82"/>
      <c r="X25" s="83"/>
    </row>
    <row r="26" spans="1:25" ht="14.5" customHeight="1" x14ac:dyDescent="0.35">
      <c r="A26" s="76"/>
      <c r="B26" s="77">
        <v>1</v>
      </c>
      <c r="C26" s="78"/>
      <c r="D26" s="69">
        <f t="shared" si="11"/>
        <v>0</v>
      </c>
      <c r="E26" s="69">
        <f t="shared" si="12"/>
        <v>0</v>
      </c>
      <c r="F26" s="79">
        <f t="shared" si="13"/>
        <v>0</v>
      </c>
      <c r="G26" s="22"/>
      <c r="H26" s="22"/>
      <c r="I26" s="80">
        <f t="shared" ref="I26:I27" si="17">K26+R26</f>
        <v>0</v>
      </c>
      <c r="J26" s="26">
        <f t="shared" ref="J26:J27" si="18">P26+T26</f>
        <v>0</v>
      </c>
      <c r="K26" s="80">
        <f t="shared" ref="K26:K27" si="19">L26+Q26</f>
        <v>0</v>
      </c>
      <c r="L26" s="80">
        <f t="shared" ref="L26:L27" si="20">M26+N26</f>
        <v>0</v>
      </c>
      <c r="M26" s="77"/>
      <c r="N26" s="81">
        <f t="shared" si="14"/>
        <v>0</v>
      </c>
      <c r="O26" s="77"/>
      <c r="P26" s="77"/>
      <c r="Q26" s="77"/>
      <c r="R26" s="113">
        <f t="shared" si="15"/>
        <v>0</v>
      </c>
      <c r="S26" s="118"/>
      <c r="T26" s="111">
        <f t="shared" si="16"/>
        <v>0</v>
      </c>
      <c r="U26" s="112"/>
      <c r="V26" s="82"/>
      <c r="W26" s="82"/>
      <c r="X26" s="83"/>
    </row>
    <row r="27" spans="1:25" ht="14.5" customHeight="1" x14ac:dyDescent="0.35">
      <c r="A27" s="76"/>
      <c r="B27" s="77">
        <v>1</v>
      </c>
      <c r="C27" s="78"/>
      <c r="D27" s="69">
        <f t="shared" si="11"/>
        <v>0</v>
      </c>
      <c r="E27" s="69">
        <f t="shared" si="12"/>
        <v>0</v>
      </c>
      <c r="F27" s="79">
        <f t="shared" si="13"/>
        <v>0</v>
      </c>
      <c r="G27" s="22"/>
      <c r="H27" s="22"/>
      <c r="I27" s="80">
        <f t="shared" si="17"/>
        <v>0</v>
      </c>
      <c r="J27" s="26">
        <f t="shared" si="18"/>
        <v>0</v>
      </c>
      <c r="K27" s="80">
        <f t="shared" si="19"/>
        <v>0</v>
      </c>
      <c r="L27" s="80">
        <f t="shared" si="20"/>
        <v>0</v>
      </c>
      <c r="M27" s="77"/>
      <c r="N27" s="81">
        <f t="shared" si="14"/>
        <v>0</v>
      </c>
      <c r="O27" s="77"/>
      <c r="P27" s="77"/>
      <c r="Q27" s="77"/>
      <c r="R27" s="113">
        <f t="shared" si="15"/>
        <v>0</v>
      </c>
      <c r="S27" s="118"/>
      <c r="T27" s="111">
        <f t="shared" si="16"/>
        <v>0</v>
      </c>
      <c r="U27" s="112"/>
      <c r="V27" s="82"/>
      <c r="W27" s="82"/>
      <c r="X27" s="83"/>
    </row>
    <row r="28" spans="1:25" s="24" customFormat="1" ht="14.5" customHeight="1" x14ac:dyDescent="0.35">
      <c r="A28" s="84" t="s">
        <v>81</v>
      </c>
      <c r="B28" s="70">
        <v>1</v>
      </c>
      <c r="C28" s="23">
        <f>SUM(C25:C27)</f>
        <v>3</v>
      </c>
      <c r="D28" s="23">
        <f>SUM(D25:D27)</f>
        <v>2.08</v>
      </c>
      <c r="E28" s="23">
        <f>SUM(E25:E27)</f>
        <v>0.92</v>
      </c>
      <c r="F28" s="69" t="s">
        <v>13</v>
      </c>
      <c r="G28" s="70" t="s">
        <v>13</v>
      </c>
      <c r="H28" s="70" t="s">
        <v>13</v>
      </c>
      <c r="I28" s="23">
        <f>SUM(I25:I27)</f>
        <v>75</v>
      </c>
      <c r="J28" s="69" t="s">
        <v>13</v>
      </c>
      <c r="K28" s="23">
        <f>SUM(K25:K27)</f>
        <v>52</v>
      </c>
      <c r="L28" s="23">
        <f>SUM(L25:L27)</f>
        <v>45</v>
      </c>
      <c r="M28" s="23">
        <f>SUM(M25:M27)</f>
        <v>15</v>
      </c>
      <c r="N28" s="23">
        <f>SUM(N25:N27)</f>
        <v>30</v>
      </c>
      <c r="O28" s="23">
        <f>SUM(O25:O27)</f>
        <v>30</v>
      </c>
      <c r="P28" s="69" t="s">
        <v>13</v>
      </c>
      <c r="Q28" s="23">
        <f>SUM(Q25:Q27)</f>
        <v>7</v>
      </c>
      <c r="R28" s="23">
        <f>SUM(R25:R27)</f>
        <v>23</v>
      </c>
      <c r="S28" s="23">
        <f>SUM(S25:S27)</f>
        <v>23</v>
      </c>
      <c r="T28" s="69" t="s">
        <v>13</v>
      </c>
      <c r="U28" s="70" t="s">
        <v>13</v>
      </c>
      <c r="V28" s="70" t="s">
        <v>13</v>
      </c>
      <c r="W28" s="70" t="s">
        <v>13</v>
      </c>
      <c r="X28" s="85" t="s">
        <v>13</v>
      </c>
      <c r="Y28" s="17"/>
    </row>
    <row r="29" spans="1:25" s="24" customFormat="1" ht="14.5" customHeight="1" x14ac:dyDescent="0.35">
      <c r="A29" s="84" t="s">
        <v>26</v>
      </c>
      <c r="B29" s="70">
        <v>1</v>
      </c>
      <c r="C29" s="69" t="s">
        <v>13</v>
      </c>
      <c r="D29" s="69" t="s">
        <v>13</v>
      </c>
      <c r="E29" s="69" t="s">
        <v>13</v>
      </c>
      <c r="F29" s="23">
        <f>SUM(F25:F27)</f>
        <v>0</v>
      </c>
      <c r="G29" s="70" t="s">
        <v>13</v>
      </c>
      <c r="H29" s="70" t="s">
        <v>13</v>
      </c>
      <c r="I29" s="70" t="s">
        <v>13</v>
      </c>
      <c r="J29" s="23">
        <f>SUM(J25:J27)</f>
        <v>0</v>
      </c>
      <c r="K29" s="70" t="s">
        <v>13</v>
      </c>
      <c r="L29" s="70" t="s">
        <v>13</v>
      </c>
      <c r="M29" s="70" t="s">
        <v>13</v>
      </c>
      <c r="N29" s="70" t="s">
        <v>13</v>
      </c>
      <c r="O29" s="70" t="s">
        <v>13</v>
      </c>
      <c r="P29" s="23">
        <f>SUM(P25:P27)</f>
        <v>0</v>
      </c>
      <c r="Q29" s="70" t="s">
        <v>13</v>
      </c>
      <c r="R29" s="70" t="s">
        <v>13</v>
      </c>
      <c r="S29" s="115" t="s">
        <v>13</v>
      </c>
      <c r="T29" s="23">
        <f>SUM(T25:T27)</f>
        <v>0</v>
      </c>
      <c r="U29" s="26" t="s">
        <v>13</v>
      </c>
      <c r="V29" s="70" t="s">
        <v>13</v>
      </c>
      <c r="W29" s="70" t="s">
        <v>13</v>
      </c>
      <c r="X29" s="85" t="s">
        <v>13</v>
      </c>
      <c r="Y29" s="17"/>
    </row>
    <row r="30" spans="1:25" s="24" customFormat="1" ht="14.5" customHeight="1" x14ac:dyDescent="0.35">
      <c r="A30" s="84" t="s">
        <v>82</v>
      </c>
      <c r="B30" s="70">
        <v>1</v>
      </c>
      <c r="C30" s="23">
        <f>SUMIF(H25:H27,"f",C25:C27)</f>
        <v>0</v>
      </c>
      <c r="D30" s="23">
        <f>SUMIF(H25:H27,"f",D25:D27)</f>
        <v>0</v>
      </c>
      <c r="E30" s="23">
        <f>SUMIF(H25:H27,"f",E25:E27)</f>
        <v>0</v>
      </c>
      <c r="F30" s="69" t="s">
        <v>13</v>
      </c>
      <c r="G30" s="70" t="s">
        <v>13</v>
      </c>
      <c r="H30" s="70" t="s">
        <v>13</v>
      </c>
      <c r="I30" s="23">
        <f>SUMIF(H25:H27,"f",I25:I27)</f>
        <v>0</v>
      </c>
      <c r="J30" s="70" t="s">
        <v>13</v>
      </c>
      <c r="K30" s="23">
        <f>SUMIF(H25:H27,"f",K25:K27)</f>
        <v>0</v>
      </c>
      <c r="L30" s="23">
        <f>SUMIF(H25:H27,"f",L25:L27)</f>
        <v>0</v>
      </c>
      <c r="M30" s="23">
        <f>SUMIF(H25:H27,"f",M25:M27)</f>
        <v>0</v>
      </c>
      <c r="N30" s="23">
        <f>SUMIF(H25:H27,"f",N25:N27)</f>
        <v>0</v>
      </c>
      <c r="O30" s="23">
        <f>SUMIF(H25:H27,"f",O25:O27)</f>
        <v>0</v>
      </c>
      <c r="P30" s="70" t="s">
        <v>13</v>
      </c>
      <c r="Q30" s="23">
        <f>SUMIF(H25:H27,"f",Q25:Q27)</f>
        <v>0</v>
      </c>
      <c r="R30" s="23">
        <f>SUMIF(H25:H27,"f",R25:R27)</f>
        <v>0</v>
      </c>
      <c r="S30" s="23">
        <f>SUMIF(H25:H27,"f",S25:S27)</f>
        <v>0</v>
      </c>
      <c r="T30" s="70" t="s">
        <v>13</v>
      </c>
      <c r="U30" s="70" t="s">
        <v>13</v>
      </c>
      <c r="V30" s="70" t="s">
        <v>13</v>
      </c>
      <c r="W30" s="70" t="s">
        <v>13</v>
      </c>
      <c r="X30" s="85" t="s">
        <v>13</v>
      </c>
      <c r="Y30" s="17"/>
    </row>
    <row r="31" spans="1:25" ht="14.5" customHeight="1" x14ac:dyDescent="0.35">
      <c r="A31" s="200" t="s">
        <v>30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2"/>
    </row>
    <row r="32" spans="1:25" ht="14.5" customHeight="1" x14ac:dyDescent="0.35">
      <c r="A32" s="76" t="s">
        <v>123</v>
      </c>
      <c r="B32" s="77">
        <v>1</v>
      </c>
      <c r="C32" s="78">
        <v>3</v>
      </c>
      <c r="D32" s="69">
        <f t="shared" ref="D32:D36" si="21">IF(C32&gt;0,K32/(I32/C32),0)</f>
        <v>1.7692307692307692</v>
      </c>
      <c r="E32" s="69">
        <f t="shared" ref="E32:E36" si="22">IF(C32&gt;0,R32/(I32/C32),0)</f>
        <v>1.2307692307692308</v>
      </c>
      <c r="F32" s="79">
        <f t="shared" ref="F32:F36" si="23">IF(U32&gt;0,FLOOR((P32+T32)/U32,0.1),0)</f>
        <v>1.1000000000000001</v>
      </c>
      <c r="G32" s="22" t="s">
        <v>20</v>
      </c>
      <c r="H32" s="22" t="s">
        <v>18</v>
      </c>
      <c r="I32" s="80">
        <f>K32+R32</f>
        <v>78</v>
      </c>
      <c r="J32" s="26">
        <f>P32+T32</f>
        <v>30</v>
      </c>
      <c r="K32" s="80">
        <f>L32+Q32</f>
        <v>46</v>
      </c>
      <c r="L32" s="80">
        <f>M32+N32</f>
        <v>45</v>
      </c>
      <c r="M32" s="77">
        <v>15</v>
      </c>
      <c r="N32" s="81">
        <f t="shared" ref="N32:N38" si="24">O32+P32</f>
        <v>30</v>
      </c>
      <c r="O32" s="77"/>
      <c r="P32" s="77">
        <v>30</v>
      </c>
      <c r="Q32" s="77">
        <v>1</v>
      </c>
      <c r="R32" s="113">
        <f t="shared" ref="R32:R38" si="25">(C32*U32)-K32</f>
        <v>32</v>
      </c>
      <c r="S32" s="78">
        <v>32</v>
      </c>
      <c r="T32" s="111">
        <f t="shared" ref="T32:T38" si="26">R32-S32</f>
        <v>0</v>
      </c>
      <c r="U32" s="112">
        <v>26</v>
      </c>
      <c r="V32" s="82">
        <v>100</v>
      </c>
      <c r="W32" s="82"/>
      <c r="X32" s="83"/>
    </row>
    <row r="33" spans="1:28" ht="29.5" customHeight="1" x14ac:dyDescent="0.35">
      <c r="A33" s="102" t="s">
        <v>124</v>
      </c>
      <c r="B33" s="103">
        <v>1</v>
      </c>
      <c r="C33" s="104">
        <v>2</v>
      </c>
      <c r="D33" s="69">
        <f t="shared" si="21"/>
        <v>1.1923076923076923</v>
      </c>
      <c r="E33" s="69">
        <f t="shared" si="22"/>
        <v>0.80769230769230771</v>
      </c>
      <c r="F33" s="69">
        <f t="shared" si="23"/>
        <v>0</v>
      </c>
      <c r="G33" s="105" t="s">
        <v>20</v>
      </c>
      <c r="H33" s="105" t="s">
        <v>18</v>
      </c>
      <c r="I33" s="26">
        <f t="shared" ref="I33:I36" si="27">K33+R33</f>
        <v>52</v>
      </c>
      <c r="J33" s="26">
        <f t="shared" ref="J33:J36" si="28">P33+T33</f>
        <v>0</v>
      </c>
      <c r="K33" s="26">
        <f t="shared" ref="K33:K36" si="29">L33+Q33</f>
        <v>31</v>
      </c>
      <c r="L33" s="26">
        <f t="shared" ref="L33:L36" si="30">M33+N33</f>
        <v>30</v>
      </c>
      <c r="M33" s="103">
        <v>15</v>
      </c>
      <c r="N33" s="70">
        <f t="shared" si="24"/>
        <v>15</v>
      </c>
      <c r="O33" s="103">
        <v>15</v>
      </c>
      <c r="P33" s="103"/>
      <c r="Q33" s="103">
        <v>1</v>
      </c>
      <c r="R33" s="113">
        <f t="shared" si="25"/>
        <v>21</v>
      </c>
      <c r="S33" s="104">
        <v>21</v>
      </c>
      <c r="T33" s="111">
        <f t="shared" si="26"/>
        <v>0</v>
      </c>
      <c r="U33" s="112">
        <v>26</v>
      </c>
      <c r="V33" s="107">
        <v>100</v>
      </c>
      <c r="W33" s="107"/>
      <c r="X33" s="108"/>
    </row>
    <row r="34" spans="1:28" ht="17.5" customHeight="1" x14ac:dyDescent="0.35">
      <c r="A34" s="76"/>
      <c r="B34" s="77">
        <v>1</v>
      </c>
      <c r="C34" s="78"/>
      <c r="D34" s="69">
        <f t="shared" si="21"/>
        <v>0</v>
      </c>
      <c r="E34" s="69">
        <f t="shared" si="22"/>
        <v>0</v>
      </c>
      <c r="F34" s="79">
        <f t="shared" si="23"/>
        <v>0</v>
      </c>
      <c r="G34" s="22"/>
      <c r="H34" s="22"/>
      <c r="I34" s="80">
        <f t="shared" si="27"/>
        <v>0</v>
      </c>
      <c r="J34" s="26">
        <f t="shared" si="28"/>
        <v>0</v>
      </c>
      <c r="K34" s="80">
        <f t="shared" si="29"/>
        <v>0</v>
      </c>
      <c r="L34" s="80">
        <f t="shared" si="30"/>
        <v>0</v>
      </c>
      <c r="M34" s="77"/>
      <c r="N34" s="81">
        <f t="shared" si="24"/>
        <v>0</v>
      </c>
      <c r="O34" s="77"/>
      <c r="P34" s="77"/>
      <c r="Q34" s="77"/>
      <c r="R34" s="113">
        <f t="shared" si="25"/>
        <v>0</v>
      </c>
      <c r="S34" s="118"/>
      <c r="T34" s="111">
        <f t="shared" si="26"/>
        <v>0</v>
      </c>
      <c r="U34" s="112"/>
      <c r="V34" s="82"/>
      <c r="W34" s="82"/>
      <c r="X34" s="83"/>
    </row>
    <row r="35" spans="1:28" ht="14.5" customHeight="1" x14ac:dyDescent="0.35">
      <c r="A35" s="76"/>
      <c r="B35" s="77">
        <v>1</v>
      </c>
      <c r="C35" s="78"/>
      <c r="D35" s="69">
        <f t="shared" si="21"/>
        <v>0</v>
      </c>
      <c r="E35" s="69">
        <f t="shared" si="22"/>
        <v>0</v>
      </c>
      <c r="F35" s="79">
        <f t="shared" si="23"/>
        <v>0</v>
      </c>
      <c r="G35" s="22"/>
      <c r="H35" s="22"/>
      <c r="I35" s="80">
        <f t="shared" si="27"/>
        <v>0</v>
      </c>
      <c r="J35" s="26">
        <f t="shared" si="28"/>
        <v>0</v>
      </c>
      <c r="K35" s="80">
        <f t="shared" si="29"/>
        <v>0</v>
      </c>
      <c r="L35" s="80">
        <f t="shared" si="30"/>
        <v>0</v>
      </c>
      <c r="M35" s="77"/>
      <c r="N35" s="81">
        <f t="shared" si="24"/>
        <v>0</v>
      </c>
      <c r="O35" s="77"/>
      <c r="P35" s="77"/>
      <c r="Q35" s="77"/>
      <c r="R35" s="113">
        <f t="shared" si="25"/>
        <v>0</v>
      </c>
      <c r="S35" s="118"/>
      <c r="T35" s="111">
        <f t="shared" si="26"/>
        <v>0</v>
      </c>
      <c r="U35" s="112"/>
      <c r="V35" s="82"/>
      <c r="W35" s="82"/>
      <c r="X35" s="83"/>
    </row>
    <row r="36" spans="1:28" ht="14.5" customHeight="1" x14ac:dyDescent="0.35">
      <c r="A36" s="76"/>
      <c r="B36" s="77">
        <v>1</v>
      </c>
      <c r="C36" s="78"/>
      <c r="D36" s="69">
        <f t="shared" si="21"/>
        <v>0</v>
      </c>
      <c r="E36" s="69">
        <f t="shared" si="22"/>
        <v>0</v>
      </c>
      <c r="F36" s="79">
        <f t="shared" si="23"/>
        <v>0</v>
      </c>
      <c r="G36" s="22"/>
      <c r="H36" s="22"/>
      <c r="I36" s="80">
        <f t="shared" si="27"/>
        <v>0</v>
      </c>
      <c r="J36" s="26">
        <f t="shared" si="28"/>
        <v>0</v>
      </c>
      <c r="K36" s="80">
        <f t="shared" si="29"/>
        <v>0</v>
      </c>
      <c r="L36" s="80">
        <f t="shared" si="30"/>
        <v>0</v>
      </c>
      <c r="M36" s="77"/>
      <c r="N36" s="81">
        <f t="shared" si="24"/>
        <v>0</v>
      </c>
      <c r="O36" s="77"/>
      <c r="P36" s="77"/>
      <c r="Q36" s="77"/>
      <c r="R36" s="113">
        <f t="shared" si="25"/>
        <v>0</v>
      </c>
      <c r="S36" s="118"/>
      <c r="T36" s="111">
        <f t="shared" si="26"/>
        <v>0</v>
      </c>
      <c r="U36" s="112"/>
      <c r="V36" s="82"/>
      <c r="W36" s="82"/>
      <c r="X36" s="83"/>
    </row>
    <row r="37" spans="1:28" ht="14.5" customHeight="1" x14ac:dyDescent="0.35">
      <c r="A37" s="76"/>
      <c r="B37" s="77">
        <v>1</v>
      </c>
      <c r="C37" s="78"/>
      <c r="D37" s="69">
        <f t="shared" ref="D37:D38" si="31">IF(C37&gt;0,K37/(I37/C37),0)</f>
        <v>0</v>
      </c>
      <c r="E37" s="69">
        <f t="shared" ref="E37:E38" si="32">IF(C37&gt;0,R37/(I37/C37),0)</f>
        <v>0</v>
      </c>
      <c r="F37" s="79">
        <f t="shared" ref="F37:F38" si="33">IF(U37&gt;0,FLOOR((P37+T37)/U37,0.1),0)</f>
        <v>0</v>
      </c>
      <c r="G37" s="22"/>
      <c r="H37" s="22"/>
      <c r="I37" s="80">
        <f t="shared" ref="I37:I38" si="34">K37+R37</f>
        <v>0</v>
      </c>
      <c r="J37" s="26">
        <f t="shared" ref="J37:J38" si="35">P37+T37</f>
        <v>0</v>
      </c>
      <c r="K37" s="80">
        <f t="shared" ref="K37:K38" si="36">L37+Q37</f>
        <v>0</v>
      </c>
      <c r="L37" s="80">
        <f t="shared" ref="L37:L38" si="37">M37+N37</f>
        <v>0</v>
      </c>
      <c r="M37" s="77"/>
      <c r="N37" s="81">
        <f t="shared" si="24"/>
        <v>0</v>
      </c>
      <c r="O37" s="77"/>
      <c r="P37" s="77"/>
      <c r="Q37" s="77"/>
      <c r="R37" s="113">
        <f t="shared" si="25"/>
        <v>0</v>
      </c>
      <c r="S37" s="118"/>
      <c r="T37" s="111">
        <f t="shared" si="26"/>
        <v>0</v>
      </c>
      <c r="U37" s="112"/>
      <c r="V37" s="82"/>
      <c r="W37" s="82"/>
      <c r="X37" s="83"/>
    </row>
    <row r="38" spans="1:28" ht="14.5" customHeight="1" x14ac:dyDescent="0.35">
      <c r="A38" s="76"/>
      <c r="B38" s="77">
        <v>1</v>
      </c>
      <c r="C38" s="78"/>
      <c r="D38" s="69">
        <f t="shared" si="31"/>
        <v>0</v>
      </c>
      <c r="E38" s="69">
        <f t="shared" si="32"/>
        <v>0</v>
      </c>
      <c r="F38" s="79">
        <f t="shared" si="33"/>
        <v>0</v>
      </c>
      <c r="G38" s="22"/>
      <c r="H38" s="22"/>
      <c r="I38" s="80">
        <f t="shared" si="34"/>
        <v>0</v>
      </c>
      <c r="J38" s="26">
        <f t="shared" si="35"/>
        <v>0</v>
      </c>
      <c r="K38" s="80">
        <f t="shared" si="36"/>
        <v>0</v>
      </c>
      <c r="L38" s="80">
        <f t="shared" si="37"/>
        <v>0</v>
      </c>
      <c r="M38" s="77"/>
      <c r="N38" s="81">
        <f t="shared" si="24"/>
        <v>0</v>
      </c>
      <c r="O38" s="77"/>
      <c r="P38" s="77"/>
      <c r="Q38" s="77"/>
      <c r="R38" s="113">
        <f t="shared" si="25"/>
        <v>0</v>
      </c>
      <c r="S38" s="118"/>
      <c r="T38" s="111">
        <f t="shared" si="26"/>
        <v>0</v>
      </c>
      <c r="U38" s="112"/>
      <c r="V38" s="82"/>
      <c r="W38" s="82"/>
      <c r="X38" s="83"/>
    </row>
    <row r="39" spans="1:28" s="24" customFormat="1" ht="14.5" customHeight="1" x14ac:dyDescent="0.35">
      <c r="A39" s="84" t="s">
        <v>81</v>
      </c>
      <c r="B39" s="70">
        <v>1</v>
      </c>
      <c r="C39" s="23">
        <f>SUM(C32:C38)</f>
        <v>5</v>
      </c>
      <c r="D39" s="23">
        <f>SUM(D32:D38)</f>
        <v>2.9615384615384617</v>
      </c>
      <c r="E39" s="23">
        <f>SUM(E32:E38)</f>
        <v>2.0384615384615383</v>
      </c>
      <c r="F39" s="69" t="s">
        <v>13</v>
      </c>
      <c r="G39" s="70" t="s">
        <v>13</v>
      </c>
      <c r="H39" s="70" t="s">
        <v>13</v>
      </c>
      <c r="I39" s="23">
        <f>SUM(I32:I38)</f>
        <v>130</v>
      </c>
      <c r="J39" s="69" t="s">
        <v>13</v>
      </c>
      <c r="K39" s="23">
        <f>SUM(K32:K38)</f>
        <v>77</v>
      </c>
      <c r="L39" s="23">
        <f>SUM(L32:L38)</f>
        <v>75</v>
      </c>
      <c r="M39" s="23">
        <f>SUM(M32:M38)</f>
        <v>30</v>
      </c>
      <c r="N39" s="23">
        <f>SUM(N32:N38)</f>
        <v>45</v>
      </c>
      <c r="O39" s="23">
        <f>SUM(O32:O38)</f>
        <v>15</v>
      </c>
      <c r="P39" s="69" t="s">
        <v>13</v>
      </c>
      <c r="Q39" s="23">
        <f>SUM(Q32:Q38)</f>
        <v>2</v>
      </c>
      <c r="R39" s="23">
        <f>SUM(R32:R38)</f>
        <v>53</v>
      </c>
      <c r="S39" s="23">
        <f>SUM(S32:S38)</f>
        <v>53</v>
      </c>
      <c r="T39" s="69" t="s">
        <v>13</v>
      </c>
      <c r="U39" s="70" t="s">
        <v>13</v>
      </c>
      <c r="V39" s="70" t="s">
        <v>13</v>
      </c>
      <c r="W39" s="70" t="s">
        <v>13</v>
      </c>
      <c r="X39" s="85" t="s">
        <v>13</v>
      </c>
      <c r="Y39" s="17"/>
      <c r="Z39" s="17"/>
      <c r="AA39" s="17"/>
      <c r="AB39" s="17"/>
    </row>
    <row r="40" spans="1:28" s="24" customFormat="1" ht="14.5" customHeight="1" x14ac:dyDescent="0.35">
      <c r="A40" s="84" t="s">
        <v>26</v>
      </c>
      <c r="B40" s="70">
        <v>1</v>
      </c>
      <c r="C40" s="69" t="s">
        <v>13</v>
      </c>
      <c r="D40" s="69" t="s">
        <v>13</v>
      </c>
      <c r="E40" s="69" t="s">
        <v>13</v>
      </c>
      <c r="F40" s="23">
        <f>SUM(F32:F38)</f>
        <v>1.1000000000000001</v>
      </c>
      <c r="G40" s="70" t="s">
        <v>13</v>
      </c>
      <c r="H40" s="70" t="s">
        <v>13</v>
      </c>
      <c r="I40" s="70" t="s">
        <v>13</v>
      </c>
      <c r="J40" s="23">
        <f>SUM(J32:J38)</f>
        <v>30</v>
      </c>
      <c r="K40" s="70" t="s">
        <v>13</v>
      </c>
      <c r="L40" s="70" t="s">
        <v>13</v>
      </c>
      <c r="M40" s="70" t="s">
        <v>13</v>
      </c>
      <c r="N40" s="70" t="s">
        <v>13</v>
      </c>
      <c r="O40" s="70" t="s">
        <v>13</v>
      </c>
      <c r="P40" s="23">
        <f>SUM(P32:P38)</f>
        <v>30</v>
      </c>
      <c r="Q40" s="70" t="s">
        <v>13</v>
      </c>
      <c r="R40" s="70" t="s">
        <v>13</v>
      </c>
      <c r="S40" s="115" t="s">
        <v>13</v>
      </c>
      <c r="T40" s="23">
        <f>SUM(T32:T38)</f>
        <v>0</v>
      </c>
      <c r="U40" s="26" t="s">
        <v>13</v>
      </c>
      <c r="V40" s="70" t="s">
        <v>13</v>
      </c>
      <c r="W40" s="70" t="s">
        <v>13</v>
      </c>
      <c r="X40" s="85" t="s">
        <v>13</v>
      </c>
      <c r="Y40" s="17"/>
      <c r="Z40" s="17"/>
      <c r="AA40" s="17"/>
      <c r="AB40" s="17"/>
    </row>
    <row r="41" spans="1:28" s="24" customFormat="1" ht="14.5" customHeight="1" x14ac:dyDescent="0.35">
      <c r="A41" s="84" t="s">
        <v>82</v>
      </c>
      <c r="B41" s="70">
        <v>1</v>
      </c>
      <c r="C41" s="23">
        <f>SUMIF(H32:H38,"f",C32:C38)</f>
        <v>0</v>
      </c>
      <c r="D41" s="23">
        <f>SUMIF(H32:H38,"f",D32:D38)</f>
        <v>0</v>
      </c>
      <c r="E41" s="23">
        <f>SUMIF(H32:H38,"f",E32:E38)</f>
        <v>0</v>
      </c>
      <c r="F41" s="69" t="s">
        <v>13</v>
      </c>
      <c r="G41" s="70" t="s">
        <v>13</v>
      </c>
      <c r="H41" s="70" t="s">
        <v>13</v>
      </c>
      <c r="I41" s="23">
        <f>SUMIF(H32:H38,"f",I32:I38)</f>
        <v>0</v>
      </c>
      <c r="J41" s="70" t="s">
        <v>13</v>
      </c>
      <c r="K41" s="23">
        <f>SUMIF(H32:H38,"f",K32:K38)</f>
        <v>0</v>
      </c>
      <c r="L41" s="23">
        <f>SUMIF(H32:H38,"f",L32:L38)</f>
        <v>0</v>
      </c>
      <c r="M41" s="23">
        <f>SUMIF(H32:H38,"f",M32:M38)</f>
        <v>0</v>
      </c>
      <c r="N41" s="23">
        <f>SUMIF(H32:H38,"f",N32:N38)</f>
        <v>0</v>
      </c>
      <c r="O41" s="23">
        <f>SUMIF(H32:H38,"f",O32:O38)</f>
        <v>0</v>
      </c>
      <c r="P41" s="70" t="s">
        <v>13</v>
      </c>
      <c r="Q41" s="23">
        <f>SUMIF(H32:H38,"f",Q32:Q38)</f>
        <v>0</v>
      </c>
      <c r="R41" s="23">
        <f>SUMIF(H32:H38,"f",R32:R38)</f>
        <v>0</v>
      </c>
      <c r="S41" s="23">
        <f>SUMIF(H32:H38,"f",S32:S38)</f>
        <v>0</v>
      </c>
      <c r="T41" s="70" t="s">
        <v>13</v>
      </c>
      <c r="U41" s="70" t="s">
        <v>13</v>
      </c>
      <c r="V41" s="70" t="s">
        <v>13</v>
      </c>
      <c r="W41" s="70" t="s">
        <v>13</v>
      </c>
      <c r="X41" s="85" t="s">
        <v>13</v>
      </c>
      <c r="Y41" s="17"/>
      <c r="Z41" s="17"/>
      <c r="AA41" s="17"/>
      <c r="AB41" s="17"/>
    </row>
    <row r="42" spans="1:28" ht="14.5" customHeight="1" x14ac:dyDescent="0.35">
      <c r="A42" s="200" t="s">
        <v>31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2"/>
    </row>
    <row r="43" spans="1:28" ht="31" customHeight="1" x14ac:dyDescent="0.35">
      <c r="A43" s="122" t="s">
        <v>125</v>
      </c>
      <c r="B43" s="103">
        <v>1</v>
      </c>
      <c r="C43" s="104">
        <v>2.5</v>
      </c>
      <c r="D43" s="69">
        <f t="shared" ref="D43:D49" si="38">IF(C43&gt;0,K43/(I43/C43),0)</f>
        <v>1.64</v>
      </c>
      <c r="E43" s="69">
        <f t="shared" ref="E43:E49" si="39">IF(C43&gt;0,R43/(I43/C43),0)</f>
        <v>0.86</v>
      </c>
      <c r="F43" s="69">
        <f t="shared" ref="F43:F49" si="40">IF(U43&gt;0,FLOOR((P43+T43)/U43,0.1),0)</f>
        <v>1.7000000000000002</v>
      </c>
      <c r="G43" s="105" t="s">
        <v>20</v>
      </c>
      <c r="H43" s="105" t="s">
        <v>18</v>
      </c>
      <c r="I43" s="26">
        <f>K43+R43</f>
        <v>62.5</v>
      </c>
      <c r="J43" s="26">
        <f>P43+T43</f>
        <v>42.5</v>
      </c>
      <c r="K43" s="26">
        <f>L43+Q43</f>
        <v>41</v>
      </c>
      <c r="L43" s="26">
        <f>M43+N43</f>
        <v>40</v>
      </c>
      <c r="M43" s="103">
        <v>10</v>
      </c>
      <c r="N43" s="70">
        <f t="shared" ref="N43:N49" si="41">O43+P43</f>
        <v>30</v>
      </c>
      <c r="O43" s="103"/>
      <c r="P43" s="103">
        <v>30</v>
      </c>
      <c r="Q43" s="103">
        <v>1</v>
      </c>
      <c r="R43" s="113">
        <f t="shared" ref="R43:R45" si="42">(C43*U43)-K43</f>
        <v>21.5</v>
      </c>
      <c r="S43" s="104">
        <v>9</v>
      </c>
      <c r="T43" s="111">
        <f t="shared" ref="T43:T45" si="43">R43-S43</f>
        <v>12.5</v>
      </c>
      <c r="U43" s="116">
        <v>25</v>
      </c>
      <c r="V43" s="107">
        <v>100</v>
      </c>
      <c r="W43" s="107"/>
      <c r="X43" s="108"/>
    </row>
    <row r="44" spans="1:28" ht="14.5" customHeight="1" x14ac:dyDescent="0.35">
      <c r="A44" s="76" t="s">
        <v>126</v>
      </c>
      <c r="B44" s="77">
        <v>1</v>
      </c>
      <c r="C44" s="78">
        <v>2.5</v>
      </c>
      <c r="D44" s="69">
        <f t="shared" si="38"/>
        <v>1.9230769230769231</v>
      </c>
      <c r="E44" s="69">
        <f t="shared" si="39"/>
        <v>0.57692307692307687</v>
      </c>
      <c r="F44" s="79">
        <f t="shared" si="40"/>
        <v>1.1000000000000001</v>
      </c>
      <c r="G44" s="22" t="s">
        <v>16</v>
      </c>
      <c r="H44" s="22" t="s">
        <v>18</v>
      </c>
      <c r="I44" s="80">
        <f t="shared" ref="I44:I49" si="44">K44+R44</f>
        <v>65</v>
      </c>
      <c r="J44" s="26">
        <f t="shared" ref="J44:J49" si="45">P44+T44</f>
        <v>30</v>
      </c>
      <c r="K44" s="80">
        <f t="shared" ref="K44:K49" si="46">L44+Q44</f>
        <v>50</v>
      </c>
      <c r="L44" s="80">
        <f t="shared" ref="L44:L49" si="47">M44+N44</f>
        <v>45</v>
      </c>
      <c r="M44" s="77">
        <v>15</v>
      </c>
      <c r="N44" s="81">
        <f t="shared" si="41"/>
        <v>30</v>
      </c>
      <c r="O44" s="77"/>
      <c r="P44" s="77">
        <v>30</v>
      </c>
      <c r="Q44" s="77">
        <v>5</v>
      </c>
      <c r="R44" s="113">
        <f t="shared" si="42"/>
        <v>15</v>
      </c>
      <c r="S44" s="78">
        <v>15</v>
      </c>
      <c r="T44" s="111">
        <f t="shared" si="43"/>
        <v>0</v>
      </c>
      <c r="U44" s="112">
        <v>26</v>
      </c>
      <c r="V44" s="82">
        <v>100</v>
      </c>
      <c r="W44" s="82"/>
      <c r="X44" s="83"/>
    </row>
    <row r="45" spans="1:28" ht="14.5" customHeight="1" x14ac:dyDescent="0.35">
      <c r="A45" s="76" t="s">
        <v>127</v>
      </c>
      <c r="B45" s="77">
        <v>1</v>
      </c>
      <c r="C45" s="78">
        <v>2</v>
      </c>
      <c r="D45" s="69">
        <f t="shared" si="38"/>
        <v>1.24</v>
      </c>
      <c r="E45" s="69">
        <f t="shared" si="39"/>
        <v>0.76</v>
      </c>
      <c r="F45" s="79">
        <f t="shared" si="40"/>
        <v>0.8</v>
      </c>
      <c r="G45" s="22" t="s">
        <v>20</v>
      </c>
      <c r="H45" s="22" t="s">
        <v>18</v>
      </c>
      <c r="I45" s="80">
        <f t="shared" si="44"/>
        <v>50</v>
      </c>
      <c r="J45" s="26">
        <f t="shared" si="45"/>
        <v>20</v>
      </c>
      <c r="K45" s="80">
        <f t="shared" si="46"/>
        <v>31</v>
      </c>
      <c r="L45" s="80">
        <f t="shared" si="47"/>
        <v>30</v>
      </c>
      <c r="M45" s="77">
        <v>10</v>
      </c>
      <c r="N45" s="81">
        <f t="shared" si="41"/>
        <v>20</v>
      </c>
      <c r="O45" s="77"/>
      <c r="P45" s="77">
        <v>20</v>
      </c>
      <c r="Q45" s="77">
        <v>1</v>
      </c>
      <c r="R45" s="113">
        <f t="shared" si="42"/>
        <v>19</v>
      </c>
      <c r="S45" s="118">
        <v>19</v>
      </c>
      <c r="T45" s="111">
        <f t="shared" si="43"/>
        <v>0</v>
      </c>
      <c r="U45" s="112">
        <v>25</v>
      </c>
      <c r="V45" s="82">
        <v>100</v>
      </c>
      <c r="W45" s="82"/>
      <c r="X45" s="83"/>
    </row>
    <row r="46" spans="1:28" ht="14.5" customHeight="1" x14ac:dyDescent="0.35">
      <c r="A46" s="76"/>
      <c r="B46" s="77">
        <v>1</v>
      </c>
      <c r="C46" s="78"/>
      <c r="D46" s="69">
        <f t="shared" si="38"/>
        <v>0</v>
      </c>
      <c r="E46" s="69">
        <f t="shared" si="39"/>
        <v>0</v>
      </c>
      <c r="F46" s="79">
        <f t="shared" si="40"/>
        <v>0</v>
      </c>
      <c r="G46" s="22"/>
      <c r="H46" s="22"/>
      <c r="I46" s="80">
        <f t="shared" si="44"/>
        <v>0</v>
      </c>
      <c r="J46" s="26">
        <f t="shared" si="45"/>
        <v>0</v>
      </c>
      <c r="K46" s="80">
        <f t="shared" si="46"/>
        <v>0</v>
      </c>
      <c r="L46" s="80">
        <f t="shared" si="47"/>
        <v>0</v>
      </c>
      <c r="M46" s="77"/>
      <c r="N46" s="81">
        <f t="shared" si="41"/>
        <v>0</v>
      </c>
      <c r="O46" s="77"/>
      <c r="P46" s="77"/>
      <c r="Q46" s="77"/>
      <c r="R46" s="113">
        <f t="shared" ref="R46:R49" si="48">(C46*U46)-K46</f>
        <v>0</v>
      </c>
      <c r="S46" s="118"/>
      <c r="T46" s="111">
        <f t="shared" ref="T46:T49" si="49">R46-S46</f>
        <v>0</v>
      </c>
      <c r="U46" s="112"/>
      <c r="V46" s="82"/>
      <c r="W46" s="82"/>
      <c r="X46" s="83"/>
    </row>
    <row r="47" spans="1:28" ht="14.5" customHeight="1" x14ac:dyDescent="0.35">
      <c r="A47" s="76"/>
      <c r="B47" s="77">
        <v>1</v>
      </c>
      <c r="C47" s="78"/>
      <c r="D47" s="69">
        <f t="shared" si="38"/>
        <v>0</v>
      </c>
      <c r="E47" s="69">
        <f t="shared" si="39"/>
        <v>0</v>
      </c>
      <c r="F47" s="79">
        <f t="shared" si="40"/>
        <v>0</v>
      </c>
      <c r="G47" s="22"/>
      <c r="H47" s="22"/>
      <c r="I47" s="80">
        <f t="shared" si="44"/>
        <v>0</v>
      </c>
      <c r="J47" s="26">
        <f t="shared" si="45"/>
        <v>0</v>
      </c>
      <c r="K47" s="80">
        <f t="shared" si="46"/>
        <v>0</v>
      </c>
      <c r="L47" s="80">
        <f t="shared" si="47"/>
        <v>0</v>
      </c>
      <c r="M47" s="77"/>
      <c r="N47" s="81">
        <f t="shared" si="41"/>
        <v>0</v>
      </c>
      <c r="O47" s="77"/>
      <c r="P47" s="77"/>
      <c r="Q47" s="77"/>
      <c r="R47" s="113">
        <f t="shared" si="48"/>
        <v>0</v>
      </c>
      <c r="S47" s="118"/>
      <c r="T47" s="111">
        <f t="shared" si="49"/>
        <v>0</v>
      </c>
      <c r="U47" s="112"/>
      <c r="V47" s="82"/>
      <c r="W47" s="82"/>
      <c r="X47" s="83"/>
    </row>
    <row r="48" spans="1:28" ht="14.5" customHeight="1" x14ac:dyDescent="0.35">
      <c r="A48" s="76"/>
      <c r="B48" s="77">
        <v>1</v>
      </c>
      <c r="C48" s="78"/>
      <c r="D48" s="69">
        <f t="shared" si="38"/>
        <v>0</v>
      </c>
      <c r="E48" s="69">
        <f t="shared" si="39"/>
        <v>0</v>
      </c>
      <c r="F48" s="79">
        <f t="shared" si="40"/>
        <v>0</v>
      </c>
      <c r="G48" s="22"/>
      <c r="H48" s="22"/>
      <c r="I48" s="80">
        <f t="shared" si="44"/>
        <v>0</v>
      </c>
      <c r="J48" s="26">
        <f t="shared" si="45"/>
        <v>0</v>
      </c>
      <c r="K48" s="80">
        <f t="shared" si="46"/>
        <v>0</v>
      </c>
      <c r="L48" s="80">
        <f t="shared" si="47"/>
        <v>0</v>
      </c>
      <c r="M48" s="77"/>
      <c r="N48" s="81">
        <f t="shared" si="41"/>
        <v>0</v>
      </c>
      <c r="O48" s="77"/>
      <c r="P48" s="77"/>
      <c r="Q48" s="77"/>
      <c r="R48" s="113">
        <f t="shared" si="48"/>
        <v>0</v>
      </c>
      <c r="S48" s="118"/>
      <c r="T48" s="111">
        <f t="shared" si="49"/>
        <v>0</v>
      </c>
      <c r="U48" s="112"/>
      <c r="V48" s="82"/>
      <c r="W48" s="82"/>
      <c r="X48" s="83"/>
    </row>
    <row r="49" spans="1:28" ht="14.5" customHeight="1" x14ac:dyDescent="0.35">
      <c r="A49" s="76"/>
      <c r="B49" s="77">
        <v>1</v>
      </c>
      <c r="C49" s="78"/>
      <c r="D49" s="69">
        <f t="shared" si="38"/>
        <v>0</v>
      </c>
      <c r="E49" s="69">
        <f t="shared" si="39"/>
        <v>0</v>
      </c>
      <c r="F49" s="79">
        <f t="shared" si="40"/>
        <v>0</v>
      </c>
      <c r="G49" s="22"/>
      <c r="H49" s="22"/>
      <c r="I49" s="80">
        <f t="shared" si="44"/>
        <v>0</v>
      </c>
      <c r="J49" s="26">
        <f t="shared" si="45"/>
        <v>0</v>
      </c>
      <c r="K49" s="80">
        <f t="shared" si="46"/>
        <v>0</v>
      </c>
      <c r="L49" s="80">
        <f t="shared" si="47"/>
        <v>0</v>
      </c>
      <c r="M49" s="77"/>
      <c r="N49" s="81">
        <f t="shared" si="41"/>
        <v>0</v>
      </c>
      <c r="O49" s="77"/>
      <c r="P49" s="77"/>
      <c r="Q49" s="77"/>
      <c r="R49" s="113">
        <f t="shared" si="48"/>
        <v>0</v>
      </c>
      <c r="S49" s="118"/>
      <c r="T49" s="111">
        <f t="shared" si="49"/>
        <v>0</v>
      </c>
      <c r="U49" s="112"/>
      <c r="V49" s="82"/>
      <c r="W49" s="82"/>
      <c r="X49" s="83"/>
    </row>
    <row r="50" spans="1:28" s="24" customFormat="1" ht="14.5" customHeight="1" x14ac:dyDescent="0.35">
      <c r="A50" s="84" t="s">
        <v>81</v>
      </c>
      <c r="B50" s="70">
        <v>1</v>
      </c>
      <c r="C50" s="23">
        <f>SUM(C43:C49)</f>
        <v>7</v>
      </c>
      <c r="D50" s="23">
        <f>SUM(D43:D49)</f>
        <v>4.8030769230769232</v>
      </c>
      <c r="E50" s="23">
        <f>SUM(E43:E49)</f>
        <v>2.1969230769230768</v>
      </c>
      <c r="F50" s="69" t="s">
        <v>13</v>
      </c>
      <c r="G50" s="70" t="s">
        <v>13</v>
      </c>
      <c r="H50" s="70" t="s">
        <v>13</v>
      </c>
      <c r="I50" s="23">
        <f>SUM(I43:I49)</f>
        <v>177.5</v>
      </c>
      <c r="J50" s="69" t="s">
        <v>13</v>
      </c>
      <c r="K50" s="23">
        <f>SUM(K43:K49)</f>
        <v>122</v>
      </c>
      <c r="L50" s="23">
        <f>SUM(L43:L49)</f>
        <v>115</v>
      </c>
      <c r="M50" s="23">
        <f>SUM(M43:M49)</f>
        <v>35</v>
      </c>
      <c r="N50" s="23">
        <f>SUM(N43:N49)</f>
        <v>80</v>
      </c>
      <c r="O50" s="23">
        <f>SUM(O43:O49)</f>
        <v>0</v>
      </c>
      <c r="P50" s="69" t="s">
        <v>13</v>
      </c>
      <c r="Q50" s="23">
        <f>SUM(Q43:Q49)</f>
        <v>7</v>
      </c>
      <c r="R50" s="23">
        <f>SUM(R43:R49)</f>
        <v>55.5</v>
      </c>
      <c r="S50" s="23">
        <f>SUM(S43:S49)</f>
        <v>43</v>
      </c>
      <c r="T50" s="69" t="s">
        <v>13</v>
      </c>
      <c r="U50" s="70" t="s">
        <v>13</v>
      </c>
      <c r="V50" s="70" t="s">
        <v>13</v>
      </c>
      <c r="W50" s="70" t="s">
        <v>13</v>
      </c>
      <c r="X50" s="85" t="s">
        <v>13</v>
      </c>
      <c r="Y50" s="17"/>
      <c r="Z50" s="17"/>
      <c r="AA50" s="17"/>
      <c r="AB50" s="17"/>
    </row>
    <row r="51" spans="1:28" s="24" customFormat="1" ht="14.5" customHeight="1" x14ac:dyDescent="0.35">
      <c r="A51" s="84" t="s">
        <v>26</v>
      </c>
      <c r="B51" s="70">
        <v>1</v>
      </c>
      <c r="C51" s="69" t="s">
        <v>13</v>
      </c>
      <c r="D51" s="69" t="s">
        <v>13</v>
      </c>
      <c r="E51" s="69" t="s">
        <v>13</v>
      </c>
      <c r="F51" s="23">
        <f>SUM(F43:F49)</f>
        <v>3.6000000000000005</v>
      </c>
      <c r="G51" s="70" t="s">
        <v>13</v>
      </c>
      <c r="H51" s="70" t="s">
        <v>13</v>
      </c>
      <c r="I51" s="70" t="s">
        <v>13</v>
      </c>
      <c r="J51" s="23">
        <f>SUM(J43:J49)</f>
        <v>92.5</v>
      </c>
      <c r="K51" s="70" t="s">
        <v>13</v>
      </c>
      <c r="L51" s="70" t="s">
        <v>13</v>
      </c>
      <c r="M51" s="70" t="s">
        <v>13</v>
      </c>
      <c r="N51" s="70" t="s">
        <v>13</v>
      </c>
      <c r="O51" s="70" t="s">
        <v>13</v>
      </c>
      <c r="P51" s="23">
        <f>SUM(P43:P49)</f>
        <v>80</v>
      </c>
      <c r="Q51" s="70" t="s">
        <v>13</v>
      </c>
      <c r="R51" s="70" t="s">
        <v>13</v>
      </c>
      <c r="S51" s="115" t="s">
        <v>13</v>
      </c>
      <c r="T51" s="23">
        <f>SUM(T43:T49)</f>
        <v>12.5</v>
      </c>
      <c r="U51" s="26" t="s">
        <v>13</v>
      </c>
      <c r="V51" s="70" t="s">
        <v>13</v>
      </c>
      <c r="W51" s="70" t="s">
        <v>13</v>
      </c>
      <c r="X51" s="85" t="s">
        <v>13</v>
      </c>
      <c r="Y51" s="17"/>
      <c r="Z51" s="17"/>
      <c r="AA51" s="17"/>
      <c r="AB51" s="17"/>
    </row>
    <row r="52" spans="1:28" s="24" customFormat="1" ht="14.5" customHeight="1" x14ac:dyDescent="0.35">
      <c r="A52" s="84" t="s">
        <v>82</v>
      </c>
      <c r="B52" s="70">
        <v>1</v>
      </c>
      <c r="C52" s="23">
        <f>SUMIF(H43:H49,"f",C43:C49)</f>
        <v>0</v>
      </c>
      <c r="D52" s="23">
        <f>SUMIF(H43:H49,"f",D43:D49)</f>
        <v>0</v>
      </c>
      <c r="E52" s="23">
        <f>SUMIF(H43:H49,"f",E43:E49)</f>
        <v>0</v>
      </c>
      <c r="F52" s="69" t="s">
        <v>13</v>
      </c>
      <c r="G52" s="70" t="s">
        <v>13</v>
      </c>
      <c r="H52" s="70" t="s">
        <v>13</v>
      </c>
      <c r="I52" s="23">
        <f>SUMIF(H43:H49,"f",I43:I49)</f>
        <v>0</v>
      </c>
      <c r="J52" s="70" t="s">
        <v>13</v>
      </c>
      <c r="K52" s="23">
        <f>SUMIF(H43:H49,"f",K43:K49)</f>
        <v>0</v>
      </c>
      <c r="L52" s="23">
        <f>SUMIF(H43:H49,"f",L43:L49)</f>
        <v>0</v>
      </c>
      <c r="M52" s="23">
        <f>SUMIF(H43:H49,"f",M43:M49)</f>
        <v>0</v>
      </c>
      <c r="N52" s="23">
        <f>SUMIF(H43:H49,"f",N43:N49)</f>
        <v>0</v>
      </c>
      <c r="O52" s="23">
        <f>SUMIF(H43:H49,"f",O43:O49)</f>
        <v>0</v>
      </c>
      <c r="P52" s="70" t="s">
        <v>13</v>
      </c>
      <c r="Q52" s="23">
        <f>SUMIF(H43:H49,"f",Q43:Q49)</f>
        <v>0</v>
      </c>
      <c r="R52" s="23">
        <f>SUMIF(H43:H49,"f",R43:R49)</f>
        <v>0</v>
      </c>
      <c r="S52" s="23">
        <f>SUMIF(H43:H49,"f",S43:S49)</f>
        <v>0</v>
      </c>
      <c r="T52" s="70" t="s">
        <v>13</v>
      </c>
      <c r="U52" s="70" t="s">
        <v>13</v>
      </c>
      <c r="V52" s="70" t="s">
        <v>13</v>
      </c>
      <c r="W52" s="70" t="s">
        <v>13</v>
      </c>
      <c r="X52" s="85" t="s">
        <v>13</v>
      </c>
      <c r="Y52" s="17"/>
      <c r="Z52" s="17"/>
      <c r="AA52" s="17"/>
      <c r="AB52" s="17"/>
    </row>
    <row r="53" spans="1:28" ht="14.5" customHeight="1" x14ac:dyDescent="0.35">
      <c r="A53" s="200" t="s">
        <v>34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2"/>
    </row>
    <row r="54" spans="1:28" ht="14.5" customHeight="1" x14ac:dyDescent="0.35">
      <c r="A54" s="76" t="s">
        <v>128</v>
      </c>
      <c r="B54" s="77">
        <v>1</v>
      </c>
      <c r="C54" s="78">
        <v>3</v>
      </c>
      <c r="D54" s="69">
        <f t="shared" ref="D54:D55" si="50">IF(C54&gt;0,K54/(I54/C54),0)</f>
        <v>1.8</v>
      </c>
      <c r="E54" s="69">
        <f t="shared" ref="E54:E55" si="51">IF(C54&gt;0,R54/(I54/C54),0)</f>
        <v>1.2</v>
      </c>
      <c r="F54" s="79">
        <f t="shared" ref="F54:F55" si="52">IF(U54&gt;0,FLOOR((P54+T54)/U54,0.1),0)</f>
        <v>0.60000000000000009</v>
      </c>
      <c r="G54" s="22" t="s">
        <v>20</v>
      </c>
      <c r="H54" s="22" t="s">
        <v>19</v>
      </c>
      <c r="I54" s="80">
        <f>K54+R54</f>
        <v>75</v>
      </c>
      <c r="J54" s="26">
        <f>P54+T54</f>
        <v>15</v>
      </c>
      <c r="K54" s="80">
        <f>L54+Q54</f>
        <v>45</v>
      </c>
      <c r="L54" s="80">
        <f>M54+N54</f>
        <v>45</v>
      </c>
      <c r="M54" s="77"/>
      <c r="N54" s="81">
        <f t="shared" ref="N54:N55" si="53">O54+P54</f>
        <v>45</v>
      </c>
      <c r="O54" s="77">
        <v>45</v>
      </c>
      <c r="P54" s="77"/>
      <c r="Q54" s="77"/>
      <c r="R54" s="113">
        <f t="shared" ref="R54:R55" si="54">(C54*U54)-K54</f>
        <v>30</v>
      </c>
      <c r="S54" s="78">
        <v>15</v>
      </c>
      <c r="T54" s="111">
        <f t="shared" ref="T54:T55" si="55">R54-S54</f>
        <v>15</v>
      </c>
      <c r="U54" s="112">
        <v>25</v>
      </c>
      <c r="V54" s="82">
        <v>100</v>
      </c>
      <c r="W54" s="82"/>
      <c r="X54" s="83"/>
    </row>
    <row r="55" spans="1:28" ht="14.5" customHeight="1" x14ac:dyDescent="0.35">
      <c r="A55" s="76"/>
      <c r="B55" s="77">
        <v>1</v>
      </c>
      <c r="C55" s="78"/>
      <c r="D55" s="69">
        <f t="shared" si="50"/>
        <v>0</v>
      </c>
      <c r="E55" s="69">
        <f t="shared" si="51"/>
        <v>0</v>
      </c>
      <c r="F55" s="79">
        <f t="shared" si="52"/>
        <v>0</v>
      </c>
      <c r="G55" s="22"/>
      <c r="H55" s="22"/>
      <c r="I55" s="80">
        <f t="shared" ref="I55" si="56">K55+R55</f>
        <v>0</v>
      </c>
      <c r="J55" s="26">
        <f t="shared" ref="J55" si="57">P55+T55</f>
        <v>0</v>
      </c>
      <c r="K55" s="80">
        <f t="shared" ref="K55" si="58">L55+Q55</f>
        <v>0</v>
      </c>
      <c r="L55" s="80">
        <f t="shared" ref="L55" si="59">M55+N55</f>
        <v>0</v>
      </c>
      <c r="M55" s="77"/>
      <c r="N55" s="81">
        <f t="shared" si="53"/>
        <v>0</v>
      </c>
      <c r="O55" s="77"/>
      <c r="P55" s="77"/>
      <c r="Q55" s="77"/>
      <c r="R55" s="113">
        <f t="shared" si="54"/>
        <v>0</v>
      </c>
      <c r="S55" s="118"/>
      <c r="T55" s="111">
        <f t="shared" si="55"/>
        <v>0</v>
      </c>
      <c r="U55" s="112"/>
      <c r="V55" s="82"/>
      <c r="W55" s="82"/>
      <c r="X55" s="83"/>
    </row>
    <row r="56" spans="1:28" s="24" customFormat="1" ht="14.5" customHeight="1" x14ac:dyDescent="0.35">
      <c r="A56" s="84" t="s">
        <v>81</v>
      </c>
      <c r="B56" s="70">
        <v>1</v>
      </c>
      <c r="C56" s="23">
        <f>SUM(C54:C55)</f>
        <v>3</v>
      </c>
      <c r="D56" s="23">
        <f>SUM(D54:D55)</f>
        <v>1.8</v>
      </c>
      <c r="E56" s="23">
        <f>SUM(E54:E55)</f>
        <v>1.2</v>
      </c>
      <c r="F56" s="69" t="s">
        <v>13</v>
      </c>
      <c r="G56" s="70" t="s">
        <v>13</v>
      </c>
      <c r="H56" s="70" t="s">
        <v>13</v>
      </c>
      <c r="I56" s="23">
        <f>SUM(I54:I55)</f>
        <v>75</v>
      </c>
      <c r="J56" s="69" t="s">
        <v>13</v>
      </c>
      <c r="K56" s="23">
        <f>SUM(K54:K55)</f>
        <v>45</v>
      </c>
      <c r="L56" s="23">
        <f>SUM(L54:L55)</f>
        <v>45</v>
      </c>
      <c r="M56" s="23">
        <f>SUM(M54:M55)</f>
        <v>0</v>
      </c>
      <c r="N56" s="23">
        <f>SUM(N54:N55)</f>
        <v>45</v>
      </c>
      <c r="O56" s="23">
        <f>SUM(O54:O55)</f>
        <v>45</v>
      </c>
      <c r="P56" s="69" t="s">
        <v>13</v>
      </c>
      <c r="Q56" s="23">
        <f>SUM(Q54:Q55)</f>
        <v>0</v>
      </c>
      <c r="R56" s="23">
        <f>SUM(R54:R55)</f>
        <v>30</v>
      </c>
      <c r="S56" s="23">
        <f>SUM(S54:S55)</f>
        <v>15</v>
      </c>
      <c r="T56" s="69" t="s">
        <v>13</v>
      </c>
      <c r="U56" s="70" t="s">
        <v>13</v>
      </c>
      <c r="V56" s="70" t="s">
        <v>13</v>
      </c>
      <c r="W56" s="70" t="s">
        <v>13</v>
      </c>
      <c r="X56" s="85" t="s">
        <v>13</v>
      </c>
      <c r="Y56" s="17"/>
      <c r="Z56" s="17"/>
      <c r="AA56" s="17"/>
      <c r="AB56" s="17"/>
    </row>
    <row r="57" spans="1:28" s="24" customFormat="1" ht="14.5" customHeight="1" x14ac:dyDescent="0.35">
      <c r="A57" s="84" t="s">
        <v>26</v>
      </c>
      <c r="B57" s="70">
        <v>1</v>
      </c>
      <c r="C57" s="69" t="s">
        <v>13</v>
      </c>
      <c r="D57" s="69" t="s">
        <v>13</v>
      </c>
      <c r="E57" s="69" t="s">
        <v>13</v>
      </c>
      <c r="F57" s="23">
        <f>SUM(F54:F55)</f>
        <v>0.60000000000000009</v>
      </c>
      <c r="G57" s="70" t="s">
        <v>13</v>
      </c>
      <c r="H57" s="70" t="s">
        <v>13</v>
      </c>
      <c r="I57" s="70" t="s">
        <v>13</v>
      </c>
      <c r="J57" s="23">
        <f>SUM(J54:J55)</f>
        <v>15</v>
      </c>
      <c r="K57" s="70" t="s">
        <v>13</v>
      </c>
      <c r="L57" s="70" t="s">
        <v>13</v>
      </c>
      <c r="M57" s="70" t="s">
        <v>13</v>
      </c>
      <c r="N57" s="70" t="s">
        <v>13</v>
      </c>
      <c r="O57" s="70" t="s">
        <v>13</v>
      </c>
      <c r="P57" s="23">
        <f>SUM(P54:P55)</f>
        <v>0</v>
      </c>
      <c r="Q57" s="70" t="s">
        <v>13</v>
      </c>
      <c r="R57" s="70" t="s">
        <v>13</v>
      </c>
      <c r="S57" s="115" t="s">
        <v>13</v>
      </c>
      <c r="T57" s="23">
        <f>SUM(T54:T55)</f>
        <v>15</v>
      </c>
      <c r="U57" s="26" t="s">
        <v>13</v>
      </c>
      <c r="V57" s="70" t="s">
        <v>13</v>
      </c>
      <c r="W57" s="70" t="s">
        <v>13</v>
      </c>
      <c r="X57" s="85" t="s">
        <v>13</v>
      </c>
      <c r="Y57" s="17"/>
      <c r="Z57" s="17"/>
      <c r="AA57" s="17"/>
      <c r="AB57" s="17"/>
    </row>
    <row r="58" spans="1:28" s="24" customFormat="1" ht="14.5" customHeight="1" x14ac:dyDescent="0.35">
      <c r="A58" s="84" t="s">
        <v>82</v>
      </c>
      <c r="B58" s="70">
        <v>1</v>
      </c>
      <c r="C58" s="23">
        <f>SUMIF(H54:H55,"f",C54:C55)</f>
        <v>3</v>
      </c>
      <c r="D58" s="23">
        <f>SUMIF(H54:H55,"f",D54:D55)</f>
        <v>1.8</v>
      </c>
      <c r="E58" s="23">
        <f>SUMIF(H54:H55,"f",E54:E55)</f>
        <v>1.2</v>
      </c>
      <c r="F58" s="69" t="s">
        <v>13</v>
      </c>
      <c r="G58" s="70" t="s">
        <v>13</v>
      </c>
      <c r="H58" s="70" t="s">
        <v>13</v>
      </c>
      <c r="I58" s="23">
        <f>SUMIF(H54:H55,"f",I54:I55)</f>
        <v>75</v>
      </c>
      <c r="J58" s="70" t="s">
        <v>13</v>
      </c>
      <c r="K58" s="23">
        <f>SUMIF(H54:H55,"f",K54:K55)</f>
        <v>45</v>
      </c>
      <c r="L58" s="23">
        <f>SUMIF(H54:H55,"f",L54:L55)</f>
        <v>45</v>
      </c>
      <c r="M58" s="23">
        <f>SUMIF(H54:H55,"f",M54:M55)</f>
        <v>0</v>
      </c>
      <c r="N58" s="23">
        <f>SUMIF(H54:H55,"f",N54:N55)</f>
        <v>45</v>
      </c>
      <c r="O58" s="23">
        <f>SUMIF(H54:H55,"f",O54:O55)</f>
        <v>45</v>
      </c>
      <c r="P58" s="70" t="s">
        <v>13</v>
      </c>
      <c r="Q58" s="23">
        <f>SUMIF(H54:H55,"f",Q54:Q55)</f>
        <v>0</v>
      </c>
      <c r="R58" s="23">
        <f>SUMIF(H54:H55,"f",R54:R55)</f>
        <v>30</v>
      </c>
      <c r="S58" s="23">
        <f>SUMIF(H54:H55,"f",S54:S55)</f>
        <v>15</v>
      </c>
      <c r="T58" s="70" t="s">
        <v>13</v>
      </c>
      <c r="U58" s="70" t="s">
        <v>13</v>
      </c>
      <c r="V58" s="70" t="s">
        <v>13</v>
      </c>
      <c r="W58" s="70" t="s">
        <v>13</v>
      </c>
      <c r="X58" s="85" t="s">
        <v>13</v>
      </c>
      <c r="Y58" s="17"/>
      <c r="Z58" s="17"/>
      <c r="AA58" s="17"/>
      <c r="AB58" s="17"/>
    </row>
    <row r="59" spans="1:28" ht="14.5" customHeight="1" x14ac:dyDescent="0.35">
      <c r="A59" s="200" t="s">
        <v>32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2"/>
    </row>
    <row r="60" spans="1:28" ht="14.5" customHeight="1" x14ac:dyDescent="0.35">
      <c r="A60" s="76" t="s">
        <v>129</v>
      </c>
      <c r="B60" s="77">
        <v>1</v>
      </c>
      <c r="C60" s="78">
        <v>0.5</v>
      </c>
      <c r="D60" s="69">
        <f t="shared" ref="D60:D64" si="60">IF(C60&gt;0,K60/(I60/C60),0)</f>
        <v>0.16</v>
      </c>
      <c r="E60" s="69">
        <f t="shared" ref="E60:E64" si="61">IF(C60&gt;0,R60/(I60/C60),0)</f>
        <v>0.34</v>
      </c>
      <c r="F60" s="79">
        <f t="shared" ref="F60:F64" si="62">IF(U60&gt;0,FLOOR((P60+T60)/U60,0.1),0)</f>
        <v>0</v>
      </c>
      <c r="G60" s="22" t="s">
        <v>15</v>
      </c>
      <c r="H60" s="22" t="s">
        <v>18</v>
      </c>
      <c r="I60" s="80">
        <f>K60+R60</f>
        <v>12.5</v>
      </c>
      <c r="J60" s="26">
        <f>P60+T60</f>
        <v>0</v>
      </c>
      <c r="K60" s="80">
        <f>L60+Q60</f>
        <v>4</v>
      </c>
      <c r="L60" s="80">
        <f>M60+N60</f>
        <v>4</v>
      </c>
      <c r="M60" s="77">
        <v>4</v>
      </c>
      <c r="N60" s="81">
        <f t="shared" ref="N60:N64" si="63">O60+P60</f>
        <v>0</v>
      </c>
      <c r="O60" s="77"/>
      <c r="P60" s="77"/>
      <c r="Q60" s="77"/>
      <c r="R60" s="113">
        <f t="shared" ref="R60:R64" si="64">(C60*U60)-K60</f>
        <v>8.5</v>
      </c>
      <c r="S60" s="118">
        <v>8.5</v>
      </c>
      <c r="T60" s="111">
        <f t="shared" ref="T60:T64" si="65">R60-S60</f>
        <v>0</v>
      </c>
      <c r="U60" s="116">
        <v>25</v>
      </c>
      <c r="V60" s="82">
        <v>100</v>
      </c>
      <c r="W60" s="82"/>
      <c r="X60" s="83"/>
    </row>
    <row r="61" spans="1:28" ht="14.5" customHeight="1" x14ac:dyDescent="0.35">
      <c r="A61" s="76" t="s">
        <v>130</v>
      </c>
      <c r="B61" s="77">
        <v>1</v>
      </c>
      <c r="C61" s="109">
        <v>0.25</v>
      </c>
      <c r="D61" s="69">
        <f t="shared" si="60"/>
        <v>6.6666666666666666E-2</v>
      </c>
      <c r="E61" s="69">
        <f t="shared" si="61"/>
        <v>0.18333333333333332</v>
      </c>
      <c r="F61" s="79">
        <f t="shared" si="62"/>
        <v>0</v>
      </c>
      <c r="G61" s="22" t="s">
        <v>15</v>
      </c>
      <c r="H61" s="22" t="s">
        <v>18</v>
      </c>
      <c r="I61" s="80">
        <f t="shared" ref="I61:I64" si="66">K61+R61</f>
        <v>7.5</v>
      </c>
      <c r="J61" s="26">
        <f t="shared" ref="J61:J64" si="67">P61+T61</f>
        <v>0</v>
      </c>
      <c r="K61" s="80">
        <f t="shared" ref="K61:K64" si="68">L61+Q61</f>
        <v>2</v>
      </c>
      <c r="L61" s="80">
        <f t="shared" ref="L61:L64" si="69">M61+N61</f>
        <v>2</v>
      </c>
      <c r="M61" s="77">
        <v>2</v>
      </c>
      <c r="N61" s="81">
        <f t="shared" si="63"/>
        <v>0</v>
      </c>
      <c r="O61" s="77"/>
      <c r="P61" s="77"/>
      <c r="Q61" s="77"/>
      <c r="R61" s="113">
        <f t="shared" si="64"/>
        <v>5.5</v>
      </c>
      <c r="S61" s="118">
        <v>5.5</v>
      </c>
      <c r="T61" s="111">
        <f t="shared" si="65"/>
        <v>0</v>
      </c>
      <c r="U61" s="116">
        <v>30</v>
      </c>
      <c r="V61" s="82">
        <v>100</v>
      </c>
      <c r="W61" s="82"/>
      <c r="X61" s="83"/>
    </row>
    <row r="62" spans="1:28" ht="14.5" customHeight="1" x14ac:dyDescent="0.35">
      <c r="A62" s="76" t="s">
        <v>131</v>
      </c>
      <c r="B62" s="77">
        <v>1</v>
      </c>
      <c r="C62" s="109">
        <v>0.25</v>
      </c>
      <c r="D62" s="69">
        <f t="shared" si="60"/>
        <v>6.6666666666666666E-2</v>
      </c>
      <c r="E62" s="69">
        <f t="shared" si="61"/>
        <v>0.18333333333333332</v>
      </c>
      <c r="F62" s="79">
        <f t="shared" si="62"/>
        <v>0</v>
      </c>
      <c r="G62" s="22" t="s">
        <v>15</v>
      </c>
      <c r="H62" s="22" t="s">
        <v>18</v>
      </c>
      <c r="I62" s="80">
        <f t="shared" si="66"/>
        <v>7.5</v>
      </c>
      <c r="J62" s="26">
        <f t="shared" si="67"/>
        <v>0</v>
      </c>
      <c r="K62" s="80">
        <f t="shared" si="68"/>
        <v>2</v>
      </c>
      <c r="L62" s="80">
        <f t="shared" si="69"/>
        <v>2</v>
      </c>
      <c r="M62" s="77">
        <v>2</v>
      </c>
      <c r="N62" s="81">
        <f t="shared" si="63"/>
        <v>0</v>
      </c>
      <c r="O62" s="77"/>
      <c r="P62" s="77"/>
      <c r="Q62" s="77"/>
      <c r="R62" s="113">
        <f t="shared" si="64"/>
        <v>5.5</v>
      </c>
      <c r="S62" s="118">
        <v>5.5</v>
      </c>
      <c r="T62" s="111">
        <f t="shared" si="65"/>
        <v>0</v>
      </c>
      <c r="U62" s="116">
        <v>30</v>
      </c>
      <c r="V62" s="82">
        <v>100</v>
      </c>
      <c r="W62" s="82"/>
      <c r="X62" s="83"/>
    </row>
    <row r="63" spans="1:28" ht="14.5" customHeight="1" x14ac:dyDescent="0.35">
      <c r="A63" s="76" t="s">
        <v>132</v>
      </c>
      <c r="B63" s="77">
        <v>1</v>
      </c>
      <c r="C63" s="78">
        <v>0.5</v>
      </c>
      <c r="D63" s="69">
        <f t="shared" si="60"/>
        <v>0.16</v>
      </c>
      <c r="E63" s="69">
        <f t="shared" si="61"/>
        <v>0.34</v>
      </c>
      <c r="F63" s="79">
        <f t="shared" si="62"/>
        <v>0</v>
      </c>
      <c r="G63" s="22" t="s">
        <v>15</v>
      </c>
      <c r="H63" s="22" t="s">
        <v>18</v>
      </c>
      <c r="I63" s="80">
        <f t="shared" si="66"/>
        <v>12.5</v>
      </c>
      <c r="J63" s="26">
        <f t="shared" si="67"/>
        <v>0</v>
      </c>
      <c r="K63" s="80">
        <f t="shared" si="68"/>
        <v>4</v>
      </c>
      <c r="L63" s="80">
        <f t="shared" si="69"/>
        <v>4</v>
      </c>
      <c r="M63" s="77">
        <v>4</v>
      </c>
      <c r="N63" s="81">
        <f t="shared" si="63"/>
        <v>0</v>
      </c>
      <c r="O63" s="77"/>
      <c r="P63" s="77"/>
      <c r="Q63" s="77"/>
      <c r="R63" s="113">
        <f t="shared" si="64"/>
        <v>8.5</v>
      </c>
      <c r="S63" s="118">
        <v>8.5</v>
      </c>
      <c r="T63" s="111">
        <f t="shared" si="65"/>
        <v>0</v>
      </c>
      <c r="U63" s="116">
        <v>25</v>
      </c>
      <c r="V63" s="82">
        <v>100</v>
      </c>
      <c r="W63" s="82"/>
      <c r="X63" s="83"/>
    </row>
    <row r="64" spans="1:28" ht="14.5" customHeight="1" x14ac:dyDescent="0.35">
      <c r="A64" s="76" t="s">
        <v>133</v>
      </c>
      <c r="B64" s="77">
        <v>1</v>
      </c>
      <c r="C64" s="78">
        <v>0.5</v>
      </c>
      <c r="D64" s="69">
        <f t="shared" si="60"/>
        <v>0.16</v>
      </c>
      <c r="E64" s="69">
        <f t="shared" si="61"/>
        <v>0.34</v>
      </c>
      <c r="F64" s="79">
        <f t="shared" si="62"/>
        <v>0</v>
      </c>
      <c r="G64" s="22" t="s">
        <v>15</v>
      </c>
      <c r="H64" s="22" t="s">
        <v>18</v>
      </c>
      <c r="I64" s="80">
        <f t="shared" si="66"/>
        <v>12.5</v>
      </c>
      <c r="J64" s="26">
        <f t="shared" si="67"/>
        <v>0</v>
      </c>
      <c r="K64" s="80">
        <f t="shared" si="68"/>
        <v>4</v>
      </c>
      <c r="L64" s="80">
        <f t="shared" si="69"/>
        <v>4</v>
      </c>
      <c r="M64" s="77">
        <v>4</v>
      </c>
      <c r="N64" s="81">
        <f t="shared" si="63"/>
        <v>0</v>
      </c>
      <c r="O64" s="77"/>
      <c r="P64" s="77"/>
      <c r="Q64" s="77"/>
      <c r="R64" s="113">
        <f t="shared" si="64"/>
        <v>8.5</v>
      </c>
      <c r="S64" s="118">
        <v>8.5</v>
      </c>
      <c r="T64" s="111">
        <f t="shared" si="65"/>
        <v>0</v>
      </c>
      <c r="U64" s="116">
        <v>25</v>
      </c>
      <c r="V64" s="82">
        <v>100</v>
      </c>
      <c r="W64" s="82"/>
      <c r="X64" s="83"/>
    </row>
    <row r="65" spans="1:28" s="24" customFormat="1" ht="14.5" customHeight="1" x14ac:dyDescent="0.35">
      <c r="A65" s="84" t="s">
        <v>81</v>
      </c>
      <c r="B65" s="70">
        <v>1</v>
      </c>
      <c r="C65" s="23">
        <f>SUM(C60:C64)</f>
        <v>2</v>
      </c>
      <c r="D65" s="23">
        <f>SUM(D60:D64)</f>
        <v>0.6133333333333334</v>
      </c>
      <c r="E65" s="23">
        <f>SUM(E60:E64)</f>
        <v>1.3866666666666667</v>
      </c>
      <c r="F65" s="69" t="s">
        <v>13</v>
      </c>
      <c r="G65" s="70" t="s">
        <v>13</v>
      </c>
      <c r="H65" s="70" t="s">
        <v>13</v>
      </c>
      <c r="I65" s="23">
        <f>SUM(I60:I64)</f>
        <v>52.5</v>
      </c>
      <c r="J65" s="69" t="s">
        <v>13</v>
      </c>
      <c r="K65" s="23">
        <f>SUM(K60:K64)</f>
        <v>16</v>
      </c>
      <c r="L65" s="23">
        <f>SUM(L60:L64)</f>
        <v>16</v>
      </c>
      <c r="M65" s="23">
        <f>SUM(M60:M64)</f>
        <v>16</v>
      </c>
      <c r="N65" s="23">
        <f>SUM(N60:N64)</f>
        <v>0</v>
      </c>
      <c r="O65" s="23">
        <f>SUM(O60:O64)</f>
        <v>0</v>
      </c>
      <c r="P65" s="69" t="s">
        <v>13</v>
      </c>
      <c r="Q65" s="23">
        <f>SUM(Q60:Q64)</f>
        <v>0</v>
      </c>
      <c r="R65" s="23">
        <f>SUM(R60:R64)</f>
        <v>36.5</v>
      </c>
      <c r="S65" s="23">
        <f>SUM(S60:S64)</f>
        <v>36.5</v>
      </c>
      <c r="T65" s="69" t="s">
        <v>13</v>
      </c>
      <c r="U65" s="70" t="s">
        <v>13</v>
      </c>
      <c r="V65" s="70" t="s">
        <v>13</v>
      </c>
      <c r="W65" s="70" t="s">
        <v>13</v>
      </c>
      <c r="X65" s="85" t="s">
        <v>13</v>
      </c>
      <c r="Y65" s="17"/>
      <c r="Z65" s="17"/>
      <c r="AA65" s="17"/>
      <c r="AB65" s="17"/>
    </row>
    <row r="66" spans="1:28" s="24" customFormat="1" ht="14.5" customHeight="1" x14ac:dyDescent="0.35">
      <c r="A66" s="84" t="s">
        <v>26</v>
      </c>
      <c r="B66" s="70">
        <v>1</v>
      </c>
      <c r="C66" s="69" t="s">
        <v>13</v>
      </c>
      <c r="D66" s="69" t="s">
        <v>13</v>
      </c>
      <c r="E66" s="69" t="s">
        <v>13</v>
      </c>
      <c r="F66" s="23">
        <f>SUM(F60:F64)</f>
        <v>0</v>
      </c>
      <c r="G66" s="70" t="s">
        <v>13</v>
      </c>
      <c r="H66" s="70" t="s">
        <v>13</v>
      </c>
      <c r="I66" s="70" t="s">
        <v>13</v>
      </c>
      <c r="J66" s="23">
        <f>SUM(J60:J64)</f>
        <v>0</v>
      </c>
      <c r="K66" s="70" t="s">
        <v>13</v>
      </c>
      <c r="L66" s="70" t="s">
        <v>13</v>
      </c>
      <c r="M66" s="70" t="s">
        <v>13</v>
      </c>
      <c r="N66" s="70" t="s">
        <v>13</v>
      </c>
      <c r="O66" s="70" t="s">
        <v>13</v>
      </c>
      <c r="P66" s="23">
        <f>SUM(P60:P64)</f>
        <v>0</v>
      </c>
      <c r="Q66" s="70" t="s">
        <v>13</v>
      </c>
      <c r="R66" s="70" t="s">
        <v>13</v>
      </c>
      <c r="S66" s="115" t="s">
        <v>13</v>
      </c>
      <c r="T66" s="23">
        <f>SUM(T60:T64)</f>
        <v>0</v>
      </c>
      <c r="U66" s="26" t="s">
        <v>13</v>
      </c>
      <c r="V66" s="70" t="s">
        <v>13</v>
      </c>
      <c r="W66" s="70" t="s">
        <v>13</v>
      </c>
      <c r="X66" s="85" t="s">
        <v>13</v>
      </c>
      <c r="Y66" s="17"/>
      <c r="Z66" s="17"/>
      <c r="AA66" s="17"/>
      <c r="AB66" s="17"/>
    </row>
    <row r="67" spans="1:28" s="24" customFormat="1" ht="14.5" customHeight="1" x14ac:dyDescent="0.35">
      <c r="A67" s="84" t="s">
        <v>82</v>
      </c>
      <c r="B67" s="70">
        <v>1</v>
      </c>
      <c r="C67" s="23">
        <f>SUMIF(H60:H64,"f",C60:C64)</f>
        <v>0</v>
      </c>
      <c r="D67" s="23">
        <f>SUMIF(H60:H64,"f",D60:D64)</f>
        <v>0</v>
      </c>
      <c r="E67" s="23">
        <f>SUMIF(H60:H64,"f",E60:E64)</f>
        <v>0</v>
      </c>
      <c r="F67" s="69" t="s">
        <v>13</v>
      </c>
      <c r="G67" s="70" t="s">
        <v>13</v>
      </c>
      <c r="H67" s="70" t="s">
        <v>13</v>
      </c>
      <c r="I67" s="23">
        <f>SUMIF(H60:H64,"f",I60:I64)</f>
        <v>0</v>
      </c>
      <c r="J67" s="70" t="s">
        <v>13</v>
      </c>
      <c r="K67" s="23">
        <f>SUMIF(H60:H64,"f",K60:K64)</f>
        <v>0</v>
      </c>
      <c r="L67" s="23">
        <f>SUMIF(H60:H64,"f",L60:L64)</f>
        <v>0</v>
      </c>
      <c r="M67" s="23">
        <f>SUMIF(H60:H64,"f",M60:M64)</f>
        <v>0</v>
      </c>
      <c r="N67" s="23">
        <f>SUMIF(H60:H64,"f",N60:N64)</f>
        <v>0</v>
      </c>
      <c r="O67" s="23">
        <f>SUMIF(H60:H64,"f",O60:O64)</f>
        <v>0</v>
      </c>
      <c r="P67" s="70" t="s">
        <v>13</v>
      </c>
      <c r="Q67" s="23">
        <f>SUMIF(H60:H64,"f",Q60:Q64)</f>
        <v>0</v>
      </c>
      <c r="R67" s="23">
        <f>SUMIF(H60:H64,"f",R60:R64)</f>
        <v>0</v>
      </c>
      <c r="S67" s="23">
        <f>SUMIF(H60:H64,"f",S60:S64)</f>
        <v>0</v>
      </c>
      <c r="T67" s="70" t="s">
        <v>13</v>
      </c>
      <c r="U67" s="70" t="s">
        <v>13</v>
      </c>
      <c r="V67" s="70" t="s">
        <v>13</v>
      </c>
      <c r="W67" s="70" t="s">
        <v>13</v>
      </c>
      <c r="X67" s="85" t="s">
        <v>13</v>
      </c>
      <c r="Y67" s="17"/>
      <c r="Z67" s="17"/>
      <c r="AA67" s="17"/>
      <c r="AB67" s="17"/>
    </row>
    <row r="68" spans="1:28" ht="14.5" customHeight="1" x14ac:dyDescent="0.35">
      <c r="A68" s="200" t="s">
        <v>33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2"/>
    </row>
    <row r="69" spans="1:28" ht="14.5" customHeight="1" x14ac:dyDescent="0.35">
      <c r="A69" s="76" t="s">
        <v>169</v>
      </c>
      <c r="B69" s="77">
        <v>1</v>
      </c>
      <c r="C69" s="78">
        <v>4</v>
      </c>
      <c r="D69" s="69">
        <f t="shared" ref="D69:D70" si="70">IF(C69&gt;0,K69/(I69/C69),0)</f>
        <v>2.5</v>
      </c>
      <c r="E69" s="69">
        <f t="shared" ref="E69:E70" si="71">IF(C69&gt;0,R69/(I69/C69),0)</f>
        <v>1.5</v>
      </c>
      <c r="F69" s="79">
        <f t="shared" ref="F69:F70" si="72">IF(U69&gt;0,FLOOR((P69+T69)/U69,0.1),0)</f>
        <v>1.5</v>
      </c>
      <c r="G69" s="22" t="s">
        <v>15</v>
      </c>
      <c r="H69" s="22" t="s">
        <v>19</v>
      </c>
      <c r="I69" s="80">
        <f>K69+R69</f>
        <v>160</v>
      </c>
      <c r="J69" s="26">
        <f>P69+T69</f>
        <v>60</v>
      </c>
      <c r="K69" s="80">
        <f>L69+Q69</f>
        <v>100</v>
      </c>
      <c r="L69" s="80">
        <f>M69+N69</f>
        <v>0</v>
      </c>
      <c r="M69" s="77"/>
      <c r="N69" s="81">
        <f t="shared" ref="N69:N70" si="73">O69+P69</f>
        <v>0</v>
      </c>
      <c r="O69" s="77"/>
      <c r="P69" s="77"/>
      <c r="Q69" s="77">
        <v>100</v>
      </c>
      <c r="R69" s="113">
        <f t="shared" ref="R69:R70" si="74">(C69*U69)-K69</f>
        <v>60</v>
      </c>
      <c r="S69" s="118"/>
      <c r="T69" s="111">
        <f t="shared" ref="T69:T70" si="75">R69-S69</f>
        <v>60</v>
      </c>
      <c r="U69" s="117">
        <v>40</v>
      </c>
      <c r="V69" s="82">
        <v>100</v>
      </c>
      <c r="W69" s="82"/>
      <c r="X69" s="83"/>
    </row>
    <row r="70" spans="1:28" ht="14.5" customHeight="1" x14ac:dyDescent="0.35">
      <c r="A70" s="76"/>
      <c r="B70" s="77">
        <v>1</v>
      </c>
      <c r="C70" s="78"/>
      <c r="D70" s="69">
        <f t="shared" si="70"/>
        <v>0</v>
      </c>
      <c r="E70" s="69">
        <f t="shared" si="71"/>
        <v>0</v>
      </c>
      <c r="F70" s="79">
        <f t="shared" si="72"/>
        <v>0</v>
      </c>
      <c r="G70" s="22"/>
      <c r="H70" s="22"/>
      <c r="I70" s="80">
        <f t="shared" ref="I70" si="76">K70+R70</f>
        <v>0</v>
      </c>
      <c r="J70" s="26">
        <f t="shared" ref="J70" si="77">P70+T70</f>
        <v>0</v>
      </c>
      <c r="K70" s="80">
        <f t="shared" ref="K70" si="78">L70+Q70</f>
        <v>0</v>
      </c>
      <c r="L70" s="80">
        <f t="shared" ref="L70" si="79">M70+N70</f>
        <v>0</v>
      </c>
      <c r="M70" s="77"/>
      <c r="N70" s="81">
        <f t="shared" si="73"/>
        <v>0</v>
      </c>
      <c r="O70" s="77"/>
      <c r="P70" s="77"/>
      <c r="Q70" s="77"/>
      <c r="R70" s="113">
        <f t="shared" si="74"/>
        <v>0</v>
      </c>
      <c r="S70" s="118"/>
      <c r="T70" s="111">
        <f t="shared" si="75"/>
        <v>0</v>
      </c>
      <c r="U70" s="82"/>
      <c r="V70" s="82"/>
      <c r="W70" s="82"/>
      <c r="X70" s="83"/>
    </row>
    <row r="71" spans="1:28" s="24" customFormat="1" ht="14.5" customHeight="1" x14ac:dyDescent="0.35">
      <c r="A71" s="84" t="s">
        <v>81</v>
      </c>
      <c r="B71" s="70">
        <v>1</v>
      </c>
      <c r="C71" s="23">
        <f>SUM(C69:C70)</f>
        <v>4</v>
      </c>
      <c r="D71" s="23">
        <f>SUM(D69:D70)</f>
        <v>2.5</v>
      </c>
      <c r="E71" s="23">
        <f>SUM(E69:E70)</f>
        <v>1.5</v>
      </c>
      <c r="F71" s="69" t="s">
        <v>13</v>
      </c>
      <c r="G71" s="70" t="s">
        <v>13</v>
      </c>
      <c r="H71" s="70" t="s">
        <v>13</v>
      </c>
      <c r="I71" s="23">
        <f>SUM(I69:I70)</f>
        <v>160</v>
      </c>
      <c r="J71" s="69" t="s">
        <v>13</v>
      </c>
      <c r="K71" s="23">
        <f>SUM(K69:K70)</f>
        <v>100</v>
      </c>
      <c r="L71" s="23">
        <f>SUM(L69:L70)</f>
        <v>0</v>
      </c>
      <c r="M71" s="23">
        <f>SUM(M69:M70)</f>
        <v>0</v>
      </c>
      <c r="N71" s="23">
        <f>SUM(N69:N70)</f>
        <v>0</v>
      </c>
      <c r="O71" s="23">
        <f>SUM(O69:O70)</f>
        <v>0</v>
      </c>
      <c r="P71" s="69" t="s">
        <v>13</v>
      </c>
      <c r="Q71" s="23">
        <f>SUM(Q69:Q70)</f>
        <v>100</v>
      </c>
      <c r="R71" s="23">
        <f>SUM(R69:R70)</f>
        <v>60</v>
      </c>
      <c r="S71" s="23">
        <f>SUM(S69:S70)</f>
        <v>0</v>
      </c>
      <c r="T71" s="69" t="s">
        <v>13</v>
      </c>
      <c r="U71" s="70" t="s">
        <v>13</v>
      </c>
      <c r="V71" s="70" t="s">
        <v>13</v>
      </c>
      <c r="W71" s="70" t="s">
        <v>13</v>
      </c>
      <c r="X71" s="85" t="s">
        <v>13</v>
      </c>
      <c r="Y71" s="17"/>
      <c r="Z71" s="17"/>
      <c r="AA71" s="17"/>
      <c r="AB71" s="17"/>
    </row>
    <row r="72" spans="1:28" s="24" customFormat="1" ht="14.5" customHeight="1" x14ac:dyDescent="0.35">
      <c r="A72" s="84" t="s">
        <v>26</v>
      </c>
      <c r="B72" s="70">
        <v>1</v>
      </c>
      <c r="C72" s="69" t="s">
        <v>13</v>
      </c>
      <c r="D72" s="69" t="s">
        <v>13</v>
      </c>
      <c r="E72" s="69" t="s">
        <v>13</v>
      </c>
      <c r="F72" s="23">
        <f>SUM(F69:F70)</f>
        <v>1.5</v>
      </c>
      <c r="G72" s="70" t="s">
        <v>13</v>
      </c>
      <c r="H72" s="70" t="s">
        <v>13</v>
      </c>
      <c r="I72" s="70" t="s">
        <v>13</v>
      </c>
      <c r="J72" s="23">
        <f>SUM(J69:J70)</f>
        <v>60</v>
      </c>
      <c r="K72" s="70" t="s">
        <v>13</v>
      </c>
      <c r="L72" s="70" t="s">
        <v>13</v>
      </c>
      <c r="M72" s="70" t="s">
        <v>13</v>
      </c>
      <c r="N72" s="70" t="s">
        <v>13</v>
      </c>
      <c r="O72" s="70" t="s">
        <v>13</v>
      </c>
      <c r="P72" s="23">
        <f>SUM(P69:P70)</f>
        <v>0</v>
      </c>
      <c r="Q72" s="70" t="s">
        <v>13</v>
      </c>
      <c r="R72" s="70" t="s">
        <v>13</v>
      </c>
      <c r="S72" s="115" t="s">
        <v>13</v>
      </c>
      <c r="T72" s="23">
        <f>SUM(T69:T70)</f>
        <v>60</v>
      </c>
      <c r="U72" s="26" t="s">
        <v>13</v>
      </c>
      <c r="V72" s="70" t="s">
        <v>13</v>
      </c>
      <c r="W72" s="70" t="s">
        <v>13</v>
      </c>
      <c r="X72" s="85" t="s">
        <v>13</v>
      </c>
      <c r="Y72" s="17"/>
      <c r="Z72" s="17"/>
      <c r="AA72" s="17"/>
      <c r="AB72" s="17"/>
    </row>
    <row r="73" spans="1:28" s="24" customFormat="1" ht="15" customHeight="1" x14ac:dyDescent="0.35">
      <c r="A73" s="84" t="s">
        <v>82</v>
      </c>
      <c r="B73" s="70">
        <v>1</v>
      </c>
      <c r="C73" s="23">
        <f>SUMIF(H69:H70,"f",C69:C70)</f>
        <v>4</v>
      </c>
      <c r="D73" s="23">
        <f>SUMIF(H69:H70,"f",D69:D70)</f>
        <v>2.5</v>
      </c>
      <c r="E73" s="23">
        <f>SUMIF(H69:H70,"f",E69:E70)</f>
        <v>1.5</v>
      </c>
      <c r="F73" s="69" t="s">
        <v>13</v>
      </c>
      <c r="G73" s="70" t="s">
        <v>13</v>
      </c>
      <c r="H73" s="70" t="s">
        <v>13</v>
      </c>
      <c r="I73" s="23">
        <f>SUMIF(H69:H70,"f",I69:I70)</f>
        <v>160</v>
      </c>
      <c r="J73" s="70" t="s">
        <v>13</v>
      </c>
      <c r="K73" s="23">
        <f>SUMIF(H69:H70,"f",K69:K70)</f>
        <v>100</v>
      </c>
      <c r="L73" s="23">
        <f>SUMIF(H69:H70,"f",L69:L70)</f>
        <v>0</v>
      </c>
      <c r="M73" s="23">
        <f>SUMIF(H69:H70,"f",M69:M70)</f>
        <v>0</v>
      </c>
      <c r="N73" s="23">
        <f>SUMIF(H69:H70,"f",N69:N70)</f>
        <v>0</v>
      </c>
      <c r="O73" s="23">
        <f>SUMIF(H69:H70,"f",O69:O70)</f>
        <v>0</v>
      </c>
      <c r="P73" s="70" t="s">
        <v>13</v>
      </c>
      <c r="Q73" s="23">
        <f>SUMIF(H69:H70,"f",Q69:Q70)</f>
        <v>100</v>
      </c>
      <c r="R73" s="23">
        <f>SUMIF(H69:H70,"f",R69:R70)</f>
        <v>60</v>
      </c>
      <c r="S73" s="23">
        <f>SUMIF(H69:H70,"f",S69:S70)</f>
        <v>0</v>
      </c>
      <c r="T73" s="70" t="s">
        <v>13</v>
      </c>
      <c r="U73" s="70" t="s">
        <v>13</v>
      </c>
      <c r="V73" s="70" t="s">
        <v>13</v>
      </c>
      <c r="W73" s="70" t="s">
        <v>13</v>
      </c>
      <c r="X73" s="85" t="s">
        <v>13</v>
      </c>
      <c r="Y73" s="17"/>
      <c r="Z73" s="17"/>
      <c r="AA73" s="17"/>
      <c r="AB73" s="17"/>
    </row>
    <row r="74" spans="1:28" s="28" customFormat="1" ht="17" x14ac:dyDescent="0.4">
      <c r="A74" s="86" t="s">
        <v>80</v>
      </c>
      <c r="B74" s="87">
        <v>1</v>
      </c>
      <c r="C74" s="88">
        <f>SUM(C21,C28,C39,C50,C56,C65,C71)</f>
        <v>30</v>
      </c>
      <c r="D74" s="88">
        <f>SUM(D21,D28,D39,D50,D56,D65,D71)</f>
        <v>17.902393162393164</v>
      </c>
      <c r="E74" s="88">
        <f>SUM(E21,E28,E39,E50,E56,E65,E71)</f>
        <v>12.097606837606836</v>
      </c>
      <c r="F74" s="88">
        <f>SUM(F22,F29,F40,F51,F57,F66,F72)</f>
        <v>7.8000000000000007</v>
      </c>
      <c r="G74" s="89" t="s">
        <v>13</v>
      </c>
      <c r="H74" s="89" t="s">
        <v>13</v>
      </c>
      <c r="I74" s="88">
        <f>SUM(I21,I28,I39,I50,I56,I65,I71)</f>
        <v>844</v>
      </c>
      <c r="J74" s="88">
        <f>SUM(J22,J29,J40,J51,J57,J66,J72)</f>
        <v>227.5</v>
      </c>
      <c r="K74" s="88">
        <f>SUM(K21,K28,K39,K50,K56,K65,K71)</f>
        <v>503</v>
      </c>
      <c r="L74" s="88">
        <f>SUM(L21,L28,L39,L50,L56,L65,L71)</f>
        <v>386</v>
      </c>
      <c r="M74" s="88">
        <f>SUM(M21,M28,M39,M50,M56,M65,M71)</f>
        <v>141</v>
      </c>
      <c r="N74" s="88">
        <f>SUM(N21,N28,N39,N50,N56,N65,N71)</f>
        <v>245</v>
      </c>
      <c r="O74" s="88">
        <f>SUM(O21,O28,O39,O50,O56,O65,O71)</f>
        <v>105</v>
      </c>
      <c r="P74" s="88">
        <f>SUM(P22,P29,P40,P51,P57,P66,P72)</f>
        <v>140</v>
      </c>
      <c r="Q74" s="88">
        <f>SUM(Q21,Q28,Q39,Q50,Q56,Q65,Q71)</f>
        <v>117</v>
      </c>
      <c r="R74" s="88">
        <f>SUM(R21,R28,R39,R50,R56,R65,R71)</f>
        <v>341</v>
      </c>
      <c r="S74" s="88">
        <f>SUM(S21,S28,S39,S50,S56,S65,S71)</f>
        <v>253.5</v>
      </c>
      <c r="T74" s="88">
        <f>SUM(T22,T29,T40,T51,T57,T66,T72)</f>
        <v>87.5</v>
      </c>
      <c r="U74" s="89" t="s">
        <v>13</v>
      </c>
      <c r="V74" s="89" t="s">
        <v>13</v>
      </c>
      <c r="W74" s="89" t="s">
        <v>13</v>
      </c>
      <c r="X74" s="90" t="s">
        <v>13</v>
      </c>
      <c r="Y74" s="27"/>
      <c r="Z74" s="17"/>
      <c r="AA74" s="17"/>
      <c r="AB74" s="17"/>
    </row>
    <row r="75" spans="1:28" ht="25.4" customHeight="1" x14ac:dyDescent="0.35">
      <c r="A75" s="234" t="s">
        <v>83</v>
      </c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6"/>
    </row>
    <row r="76" spans="1:28" x14ac:dyDescent="0.35">
      <c r="A76" s="200" t="s">
        <v>28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2"/>
    </row>
    <row r="77" spans="1:28" ht="26" x14ac:dyDescent="0.35">
      <c r="A77" s="125" t="s">
        <v>191</v>
      </c>
      <c r="B77" s="106">
        <v>2</v>
      </c>
      <c r="C77" s="104">
        <v>2</v>
      </c>
      <c r="D77" s="69">
        <f t="shared" ref="D77:D79" si="80">IF(C77&gt;0,K77/(I77/C77),0)</f>
        <v>1</v>
      </c>
      <c r="E77" s="69">
        <f t="shared" ref="E77:E79" si="81">IF(C77&gt;0,R77/(I77/C77),0)</f>
        <v>1</v>
      </c>
      <c r="F77" s="69">
        <f t="shared" ref="F77:F79" si="82">IF(U77&gt;0,FLOOR((P77+T77)/U77,0.1),0)</f>
        <v>0</v>
      </c>
      <c r="G77" s="105" t="s">
        <v>20</v>
      </c>
      <c r="H77" s="105" t="s">
        <v>19</v>
      </c>
      <c r="I77" s="26">
        <f>K77+R77</f>
        <v>60</v>
      </c>
      <c r="J77" s="26">
        <f>P77+T77</f>
        <v>0</v>
      </c>
      <c r="K77" s="26">
        <f>L77+Q77</f>
        <v>30</v>
      </c>
      <c r="L77" s="26">
        <f>M77+N77</f>
        <v>30</v>
      </c>
      <c r="M77" s="103">
        <v>30</v>
      </c>
      <c r="N77" s="70">
        <f t="shared" ref="N77:N79" si="83">O77+P77</f>
        <v>0</v>
      </c>
      <c r="O77" s="103"/>
      <c r="P77" s="103"/>
      <c r="Q77" s="103"/>
      <c r="R77" s="113">
        <f t="shared" ref="R77" si="84">(C77*U77)-K77</f>
        <v>30</v>
      </c>
      <c r="S77" s="121">
        <v>30</v>
      </c>
      <c r="T77" s="111">
        <f t="shared" ref="T77" si="85">R77-S77</f>
        <v>0</v>
      </c>
      <c r="U77" s="112">
        <v>30</v>
      </c>
      <c r="V77" s="107">
        <v>100</v>
      </c>
      <c r="W77" s="107"/>
      <c r="X77" s="108"/>
    </row>
    <row r="78" spans="1:28" x14ac:dyDescent="0.35">
      <c r="A78" s="76"/>
      <c r="B78" s="77">
        <v>2</v>
      </c>
      <c r="C78" s="78"/>
      <c r="D78" s="69">
        <f t="shared" si="80"/>
        <v>0</v>
      </c>
      <c r="E78" s="69">
        <f t="shared" si="81"/>
        <v>0</v>
      </c>
      <c r="F78" s="79">
        <f t="shared" si="82"/>
        <v>0</v>
      </c>
      <c r="G78" s="22"/>
      <c r="H78" s="22"/>
      <c r="I78" s="80">
        <f t="shared" ref="I78:I79" si="86">K78+R78</f>
        <v>0</v>
      </c>
      <c r="J78" s="26">
        <f t="shared" ref="J78:J79" si="87">P78+T78</f>
        <v>0</v>
      </c>
      <c r="K78" s="80">
        <f t="shared" ref="K78:K79" si="88">L78+Q78</f>
        <v>0</v>
      </c>
      <c r="L78" s="80">
        <f t="shared" ref="L78:L79" si="89">M78+N78</f>
        <v>0</v>
      </c>
      <c r="M78" s="77"/>
      <c r="N78" s="81">
        <f t="shared" si="83"/>
        <v>0</v>
      </c>
      <c r="O78" s="77"/>
      <c r="P78" s="77"/>
      <c r="Q78" s="77"/>
      <c r="R78" s="113">
        <f t="shared" ref="R78" si="90">(C78*U78)-K78</f>
        <v>0</v>
      </c>
      <c r="S78" s="118"/>
      <c r="T78" s="111">
        <f t="shared" ref="T78" si="91">R78-S78</f>
        <v>0</v>
      </c>
      <c r="U78" s="112"/>
      <c r="V78" s="82"/>
      <c r="W78" s="82"/>
      <c r="X78" s="83"/>
    </row>
    <row r="79" spans="1:28" x14ac:dyDescent="0.35">
      <c r="A79" s="76"/>
      <c r="B79" s="77">
        <v>2</v>
      </c>
      <c r="C79" s="78"/>
      <c r="D79" s="69">
        <f t="shared" si="80"/>
        <v>0</v>
      </c>
      <c r="E79" s="69">
        <f t="shared" si="81"/>
        <v>0</v>
      </c>
      <c r="F79" s="79">
        <f t="shared" si="82"/>
        <v>0</v>
      </c>
      <c r="G79" s="22"/>
      <c r="H79" s="22"/>
      <c r="I79" s="80">
        <f t="shared" si="86"/>
        <v>0</v>
      </c>
      <c r="J79" s="26">
        <f t="shared" si="87"/>
        <v>0</v>
      </c>
      <c r="K79" s="80">
        <f t="shared" si="88"/>
        <v>0</v>
      </c>
      <c r="L79" s="80">
        <f t="shared" si="89"/>
        <v>0</v>
      </c>
      <c r="M79" s="77"/>
      <c r="N79" s="81">
        <f t="shared" si="83"/>
        <v>0</v>
      </c>
      <c r="O79" s="77"/>
      <c r="P79" s="77"/>
      <c r="Q79" s="77"/>
      <c r="R79" s="113">
        <f t="shared" ref="R79" si="92">(C79*U79)-K79</f>
        <v>0</v>
      </c>
      <c r="S79" s="118"/>
      <c r="T79" s="111">
        <f t="shared" ref="T79" si="93">R79-S79</f>
        <v>0</v>
      </c>
      <c r="U79" s="112"/>
      <c r="V79" s="82"/>
      <c r="W79" s="82"/>
      <c r="X79" s="83"/>
    </row>
    <row r="80" spans="1:28" x14ac:dyDescent="0.35">
      <c r="A80" s="84" t="s">
        <v>81</v>
      </c>
      <c r="B80" s="70">
        <v>2</v>
      </c>
      <c r="C80" s="23">
        <f>SUM(C77:C79)</f>
        <v>2</v>
      </c>
      <c r="D80" s="23">
        <f>SUM(D77:D79)</f>
        <v>1</v>
      </c>
      <c r="E80" s="23">
        <f>SUM(E77:E79)</f>
        <v>1</v>
      </c>
      <c r="F80" s="69" t="s">
        <v>13</v>
      </c>
      <c r="G80" s="70" t="s">
        <v>13</v>
      </c>
      <c r="H80" s="70" t="s">
        <v>13</v>
      </c>
      <c r="I80" s="23">
        <f>SUM(I77:I79)</f>
        <v>60</v>
      </c>
      <c r="J80" s="69" t="s">
        <v>13</v>
      </c>
      <c r="K80" s="23">
        <f>SUM(K77:K79)</f>
        <v>30</v>
      </c>
      <c r="L80" s="23">
        <f>SUM(L77:L79)</f>
        <v>30</v>
      </c>
      <c r="M80" s="23">
        <f>SUM(M77:M79)</f>
        <v>30</v>
      </c>
      <c r="N80" s="23">
        <f>SUM(N77:N79)</f>
        <v>0</v>
      </c>
      <c r="O80" s="23">
        <f>SUM(O77:O79)</f>
        <v>0</v>
      </c>
      <c r="P80" s="69" t="s">
        <v>13</v>
      </c>
      <c r="Q80" s="23">
        <f>SUM(Q77:Q79)</f>
        <v>0</v>
      </c>
      <c r="R80" s="23">
        <f>SUM(R77:R79)</f>
        <v>30</v>
      </c>
      <c r="S80" s="23">
        <f>SUM(S77:S79)</f>
        <v>30</v>
      </c>
      <c r="T80" s="69" t="s">
        <v>13</v>
      </c>
      <c r="U80" s="70" t="s">
        <v>13</v>
      </c>
      <c r="V80" s="70" t="s">
        <v>13</v>
      </c>
      <c r="W80" s="70" t="s">
        <v>13</v>
      </c>
      <c r="X80" s="85" t="s">
        <v>13</v>
      </c>
    </row>
    <row r="81" spans="1:24" x14ac:dyDescent="0.35">
      <c r="A81" s="84" t="s">
        <v>26</v>
      </c>
      <c r="B81" s="70">
        <v>2</v>
      </c>
      <c r="C81" s="69" t="s">
        <v>13</v>
      </c>
      <c r="D81" s="69" t="s">
        <v>13</v>
      </c>
      <c r="E81" s="69" t="s">
        <v>13</v>
      </c>
      <c r="F81" s="23">
        <f>SUM(F77:F79)</f>
        <v>0</v>
      </c>
      <c r="G81" s="70" t="s">
        <v>13</v>
      </c>
      <c r="H81" s="70" t="s">
        <v>13</v>
      </c>
      <c r="I81" s="70" t="s">
        <v>13</v>
      </c>
      <c r="J81" s="23">
        <f>SUM(J77:J79)</f>
        <v>0</v>
      </c>
      <c r="K81" s="70" t="s">
        <v>13</v>
      </c>
      <c r="L81" s="70" t="s">
        <v>13</v>
      </c>
      <c r="M81" s="70" t="s">
        <v>13</v>
      </c>
      <c r="N81" s="70" t="s">
        <v>13</v>
      </c>
      <c r="O81" s="70" t="s">
        <v>13</v>
      </c>
      <c r="P81" s="23">
        <f>SUM(P77:P79)</f>
        <v>0</v>
      </c>
      <c r="Q81" s="70" t="s">
        <v>13</v>
      </c>
      <c r="R81" s="70" t="s">
        <v>13</v>
      </c>
      <c r="S81" s="115" t="s">
        <v>13</v>
      </c>
      <c r="T81" s="23">
        <f>SUM(T77:T79)</f>
        <v>0</v>
      </c>
      <c r="U81" s="26" t="s">
        <v>13</v>
      </c>
      <c r="V81" s="70" t="s">
        <v>13</v>
      </c>
      <c r="W81" s="70" t="s">
        <v>13</v>
      </c>
      <c r="X81" s="85" t="s">
        <v>13</v>
      </c>
    </row>
    <row r="82" spans="1:24" x14ac:dyDescent="0.35">
      <c r="A82" s="84" t="s">
        <v>82</v>
      </c>
      <c r="B82" s="70">
        <v>2</v>
      </c>
      <c r="C82" s="23">
        <f>SUMIF(H77:H79,"f",C77:C79)</f>
        <v>2</v>
      </c>
      <c r="D82" s="23">
        <f>SUMIF(H77:H79,"f",D77:D79)</f>
        <v>1</v>
      </c>
      <c r="E82" s="23">
        <f>SUMIF(H77:H79,"f",E77:E79)</f>
        <v>1</v>
      </c>
      <c r="F82" s="69" t="s">
        <v>13</v>
      </c>
      <c r="G82" s="70" t="s">
        <v>13</v>
      </c>
      <c r="H82" s="70" t="s">
        <v>13</v>
      </c>
      <c r="I82" s="23">
        <f>SUMIF(H77:H79,"f",I77:I79)</f>
        <v>60</v>
      </c>
      <c r="J82" s="70" t="s">
        <v>13</v>
      </c>
      <c r="K82" s="23">
        <f>SUMIF(H77:H79,"f",K77:K79)</f>
        <v>30</v>
      </c>
      <c r="L82" s="23">
        <f>SUMIF(H77:H79,"f",L77:L79)</f>
        <v>30</v>
      </c>
      <c r="M82" s="23">
        <f>SUMIF(H77:H79,"f",M77:M79)</f>
        <v>30</v>
      </c>
      <c r="N82" s="23">
        <f>SUMIF(H77:H79,"f",N77:N79)</f>
        <v>0</v>
      </c>
      <c r="O82" s="23">
        <f>SUMIF(H77:H79,"f",O77:O79)</f>
        <v>0</v>
      </c>
      <c r="P82" s="70" t="s">
        <v>13</v>
      </c>
      <c r="Q82" s="23">
        <f>SUMIF(H77:H79,"f",Q77:Q79)</f>
        <v>0</v>
      </c>
      <c r="R82" s="23">
        <f>SUMIF(H77:H79,"f",R77:R79)</f>
        <v>30</v>
      </c>
      <c r="S82" s="23">
        <f>SUMIF(H77:H79,"f",S77:S79)</f>
        <v>30</v>
      </c>
      <c r="T82" s="70" t="s">
        <v>13</v>
      </c>
      <c r="U82" s="70" t="s">
        <v>13</v>
      </c>
      <c r="V82" s="70" t="s">
        <v>13</v>
      </c>
      <c r="W82" s="70" t="s">
        <v>13</v>
      </c>
      <c r="X82" s="85" t="s">
        <v>13</v>
      </c>
    </row>
    <row r="83" spans="1:24" x14ac:dyDescent="0.35">
      <c r="A83" s="200" t="s">
        <v>29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2"/>
    </row>
    <row r="84" spans="1:24" x14ac:dyDescent="0.35">
      <c r="A84" s="76" t="s">
        <v>134</v>
      </c>
      <c r="B84" s="77">
        <v>2</v>
      </c>
      <c r="C84" s="78">
        <v>4</v>
      </c>
      <c r="D84" s="69">
        <f t="shared" ref="D84:D86" si="94">IF(C84&gt;0,K84/(I84/C84),0)</f>
        <v>2</v>
      </c>
      <c r="E84" s="69">
        <f t="shared" ref="E84:E86" si="95">IF(C84&gt;0,R84/(I84/C84),0)</f>
        <v>2</v>
      </c>
      <c r="F84" s="79">
        <f t="shared" ref="F84:F86" si="96">IF(U84&gt;0,FLOOR((P84+T84)/U84,0.1),0)</f>
        <v>0</v>
      </c>
      <c r="G84" s="22" t="s">
        <v>20</v>
      </c>
      <c r="H84" s="22" t="s">
        <v>18</v>
      </c>
      <c r="I84" s="80">
        <f>K84+R84</f>
        <v>100</v>
      </c>
      <c r="J84" s="26">
        <f>P84+T84</f>
        <v>0</v>
      </c>
      <c r="K84" s="80">
        <f>L84+Q84</f>
        <v>50</v>
      </c>
      <c r="L84" s="80">
        <f>M84+N84</f>
        <v>45</v>
      </c>
      <c r="M84" s="77">
        <v>15</v>
      </c>
      <c r="N84" s="81">
        <f t="shared" ref="N84:N86" si="97">O84+P84</f>
        <v>30</v>
      </c>
      <c r="O84" s="77">
        <v>30</v>
      </c>
      <c r="P84" s="77"/>
      <c r="Q84" s="77">
        <v>5</v>
      </c>
      <c r="R84" s="113">
        <f t="shared" ref="R84:R86" si="98">(C84*U84)-K84</f>
        <v>50</v>
      </c>
      <c r="S84" s="118">
        <v>50</v>
      </c>
      <c r="T84" s="111">
        <f t="shared" ref="T84:T86" si="99">R84-S84</f>
        <v>0</v>
      </c>
      <c r="U84" s="112">
        <v>25</v>
      </c>
      <c r="V84" s="82">
        <v>100</v>
      </c>
      <c r="W84" s="82"/>
      <c r="X84" s="83"/>
    </row>
    <row r="85" spans="1:24" x14ac:dyDescent="0.35">
      <c r="A85" s="76"/>
      <c r="B85" s="77">
        <v>2</v>
      </c>
      <c r="C85" s="78"/>
      <c r="D85" s="69">
        <f t="shared" si="94"/>
        <v>0</v>
      </c>
      <c r="E85" s="69">
        <f t="shared" si="95"/>
        <v>0</v>
      </c>
      <c r="F85" s="79">
        <f t="shared" si="96"/>
        <v>0</v>
      </c>
      <c r="G85" s="22"/>
      <c r="H85" s="22"/>
      <c r="I85" s="80">
        <f t="shared" ref="I85:I86" si="100">K85+R85</f>
        <v>0</v>
      </c>
      <c r="J85" s="26">
        <f t="shared" ref="J85:J86" si="101">P85+T85</f>
        <v>0</v>
      </c>
      <c r="K85" s="80">
        <f t="shared" ref="K85:K86" si="102">L85+Q85</f>
        <v>0</v>
      </c>
      <c r="L85" s="80">
        <f t="shared" ref="L85:L86" si="103">M85+N85</f>
        <v>0</v>
      </c>
      <c r="M85" s="77"/>
      <c r="N85" s="81">
        <f t="shared" si="97"/>
        <v>0</v>
      </c>
      <c r="O85" s="77"/>
      <c r="P85" s="77"/>
      <c r="Q85" s="77"/>
      <c r="R85" s="113">
        <f t="shared" si="98"/>
        <v>0</v>
      </c>
      <c r="S85" s="118"/>
      <c r="T85" s="111">
        <f t="shared" si="99"/>
        <v>0</v>
      </c>
      <c r="U85" s="112"/>
      <c r="V85" s="82"/>
      <c r="W85" s="82"/>
      <c r="X85" s="83"/>
    </row>
    <row r="86" spans="1:24" x14ac:dyDescent="0.35">
      <c r="A86" s="76"/>
      <c r="B86" s="77">
        <v>2</v>
      </c>
      <c r="C86" s="78"/>
      <c r="D86" s="69">
        <f t="shared" si="94"/>
        <v>0</v>
      </c>
      <c r="E86" s="69">
        <f t="shared" si="95"/>
        <v>0</v>
      </c>
      <c r="F86" s="79">
        <f t="shared" si="96"/>
        <v>0</v>
      </c>
      <c r="G86" s="22"/>
      <c r="H86" s="22"/>
      <c r="I86" s="80">
        <f t="shared" si="100"/>
        <v>0</v>
      </c>
      <c r="J86" s="26">
        <f t="shared" si="101"/>
        <v>0</v>
      </c>
      <c r="K86" s="80">
        <f t="shared" si="102"/>
        <v>0</v>
      </c>
      <c r="L86" s="80">
        <f t="shared" si="103"/>
        <v>0</v>
      </c>
      <c r="M86" s="77"/>
      <c r="N86" s="81">
        <f t="shared" si="97"/>
        <v>0</v>
      </c>
      <c r="O86" s="77"/>
      <c r="P86" s="77"/>
      <c r="Q86" s="77"/>
      <c r="R86" s="113">
        <f t="shared" si="98"/>
        <v>0</v>
      </c>
      <c r="S86" s="118"/>
      <c r="T86" s="111">
        <f t="shared" si="99"/>
        <v>0</v>
      </c>
      <c r="U86" s="112"/>
      <c r="V86" s="82"/>
      <c r="W86" s="82"/>
      <c r="X86" s="83"/>
    </row>
    <row r="87" spans="1:24" x14ac:dyDescent="0.35">
      <c r="A87" s="84" t="s">
        <v>81</v>
      </c>
      <c r="B87" s="70">
        <v>2</v>
      </c>
      <c r="C87" s="23">
        <f>SUM(C84:C86)</f>
        <v>4</v>
      </c>
      <c r="D87" s="23">
        <f>SUM(D84:D86)</f>
        <v>2</v>
      </c>
      <c r="E87" s="23">
        <f>SUM(E84:E86)</f>
        <v>2</v>
      </c>
      <c r="F87" s="69" t="s">
        <v>13</v>
      </c>
      <c r="G87" s="70" t="s">
        <v>13</v>
      </c>
      <c r="H87" s="70" t="s">
        <v>13</v>
      </c>
      <c r="I87" s="23">
        <f>SUM(I84:I86)</f>
        <v>100</v>
      </c>
      <c r="J87" s="69" t="s">
        <v>13</v>
      </c>
      <c r="K87" s="23">
        <f>SUM(K84:K86)</f>
        <v>50</v>
      </c>
      <c r="L87" s="23">
        <f>SUM(L84:L86)</f>
        <v>45</v>
      </c>
      <c r="M87" s="23">
        <f>SUM(M84:M86)</f>
        <v>15</v>
      </c>
      <c r="N87" s="23">
        <f>SUM(N84:N86)</f>
        <v>30</v>
      </c>
      <c r="O87" s="23">
        <f>SUM(O84:O86)</f>
        <v>30</v>
      </c>
      <c r="P87" s="69" t="s">
        <v>13</v>
      </c>
      <c r="Q87" s="23">
        <f>SUM(Q84:Q86)</f>
        <v>5</v>
      </c>
      <c r="R87" s="23">
        <f>SUM(R84:R86)</f>
        <v>50</v>
      </c>
      <c r="S87" s="23">
        <f>SUM(S84:S86)</f>
        <v>50</v>
      </c>
      <c r="T87" s="69" t="s">
        <v>13</v>
      </c>
      <c r="U87" s="70" t="s">
        <v>13</v>
      </c>
      <c r="V87" s="70" t="s">
        <v>13</v>
      </c>
      <c r="W87" s="70" t="s">
        <v>13</v>
      </c>
      <c r="X87" s="85" t="s">
        <v>13</v>
      </c>
    </row>
    <row r="88" spans="1:24" x14ac:dyDescent="0.35">
      <c r="A88" s="84" t="s">
        <v>26</v>
      </c>
      <c r="B88" s="70">
        <v>2</v>
      </c>
      <c r="C88" s="69" t="s">
        <v>13</v>
      </c>
      <c r="D88" s="69" t="s">
        <v>13</v>
      </c>
      <c r="E88" s="69" t="s">
        <v>13</v>
      </c>
      <c r="F88" s="23">
        <f>SUM(F84:F86)</f>
        <v>0</v>
      </c>
      <c r="G88" s="70" t="s">
        <v>13</v>
      </c>
      <c r="H88" s="70" t="s">
        <v>13</v>
      </c>
      <c r="I88" s="70" t="s">
        <v>13</v>
      </c>
      <c r="J88" s="23">
        <f>SUM(J84:J86)</f>
        <v>0</v>
      </c>
      <c r="K88" s="70" t="s">
        <v>13</v>
      </c>
      <c r="L88" s="70" t="s">
        <v>13</v>
      </c>
      <c r="M88" s="70" t="s">
        <v>13</v>
      </c>
      <c r="N88" s="70" t="s">
        <v>13</v>
      </c>
      <c r="O88" s="70" t="s">
        <v>13</v>
      </c>
      <c r="P88" s="23">
        <f>SUM(P84:P86)</f>
        <v>0</v>
      </c>
      <c r="Q88" s="70" t="s">
        <v>13</v>
      </c>
      <c r="R88" s="70" t="s">
        <v>13</v>
      </c>
      <c r="S88" s="115" t="s">
        <v>13</v>
      </c>
      <c r="T88" s="23">
        <f>SUM(T84:T86)</f>
        <v>0</v>
      </c>
      <c r="U88" s="26" t="s">
        <v>13</v>
      </c>
      <c r="V88" s="70" t="s">
        <v>13</v>
      </c>
      <c r="W88" s="70" t="s">
        <v>13</v>
      </c>
      <c r="X88" s="85" t="s">
        <v>13</v>
      </c>
    </row>
    <row r="89" spans="1:24" x14ac:dyDescent="0.35">
      <c r="A89" s="84" t="s">
        <v>82</v>
      </c>
      <c r="B89" s="70">
        <v>2</v>
      </c>
      <c r="C89" s="23">
        <f>SUMIF(H84:H86,"f",C84:C86)</f>
        <v>0</v>
      </c>
      <c r="D89" s="23">
        <f>SUMIF(H84:H86,"f",D84:D86)</f>
        <v>0</v>
      </c>
      <c r="E89" s="23">
        <f>SUMIF(H84:H86,"f",E84:E86)</f>
        <v>0</v>
      </c>
      <c r="F89" s="69" t="s">
        <v>13</v>
      </c>
      <c r="G89" s="70" t="s">
        <v>13</v>
      </c>
      <c r="H89" s="70" t="s">
        <v>13</v>
      </c>
      <c r="I89" s="23">
        <f>SUMIF(H84:H86,"f",I84:I86)</f>
        <v>0</v>
      </c>
      <c r="J89" s="70" t="s">
        <v>13</v>
      </c>
      <c r="K89" s="23">
        <f>SUMIF(H84:H86,"f",K84:K86)</f>
        <v>0</v>
      </c>
      <c r="L89" s="23">
        <f>SUMIF(H84:H86,"f",L84:L86)</f>
        <v>0</v>
      </c>
      <c r="M89" s="23">
        <f>SUMIF(H84:H86,"f",M84:M86)</f>
        <v>0</v>
      </c>
      <c r="N89" s="23">
        <f>SUMIF(H84:H86,"f",N84:N86)</f>
        <v>0</v>
      </c>
      <c r="O89" s="23">
        <f>SUMIF(H84:H86,"f",O84:O86)</f>
        <v>0</v>
      </c>
      <c r="P89" s="70" t="s">
        <v>13</v>
      </c>
      <c r="Q89" s="23">
        <f>SUMIF(H84:H86,"f",Q84:Q86)</f>
        <v>0</v>
      </c>
      <c r="R89" s="23">
        <f>SUMIF(H84:H86,"f",R84:R86)</f>
        <v>0</v>
      </c>
      <c r="S89" s="23">
        <f>SUMIF(H84:H86,"f",S84:S86)</f>
        <v>0</v>
      </c>
      <c r="T89" s="70" t="s">
        <v>13</v>
      </c>
      <c r="U89" s="70" t="s">
        <v>13</v>
      </c>
      <c r="V89" s="70" t="s">
        <v>13</v>
      </c>
      <c r="W89" s="70" t="s">
        <v>13</v>
      </c>
      <c r="X89" s="85" t="s">
        <v>13</v>
      </c>
    </row>
    <row r="90" spans="1:24" x14ac:dyDescent="0.35">
      <c r="A90" s="200" t="s">
        <v>30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2"/>
    </row>
    <row r="91" spans="1:24" ht="26" x14ac:dyDescent="0.35">
      <c r="A91" s="102" t="s">
        <v>135</v>
      </c>
      <c r="B91" s="103">
        <v>2</v>
      </c>
      <c r="C91" s="104">
        <v>2</v>
      </c>
      <c r="D91" s="69">
        <f t="shared" ref="D91:D95" si="104">IF(C91&gt;0,K91/(I91/C91),0)</f>
        <v>1.24</v>
      </c>
      <c r="E91" s="69">
        <f t="shared" ref="E91:E95" si="105">IF(C91&gt;0,R91/(I91/C91),0)</f>
        <v>0.76</v>
      </c>
      <c r="F91" s="69">
        <f t="shared" ref="F91:F95" si="106">IF(U91&gt;0,FLOOR((P91+T91)/U91,0.1),0)</f>
        <v>1.1000000000000001</v>
      </c>
      <c r="G91" s="105" t="s">
        <v>20</v>
      </c>
      <c r="H91" s="105" t="s">
        <v>18</v>
      </c>
      <c r="I91" s="26">
        <f>K91+R91</f>
        <v>50</v>
      </c>
      <c r="J91" s="26">
        <f>P91+T91</f>
        <v>28</v>
      </c>
      <c r="K91" s="26">
        <f>L91+Q91</f>
        <v>31</v>
      </c>
      <c r="L91" s="26">
        <f>M91+N91</f>
        <v>30</v>
      </c>
      <c r="M91" s="103">
        <v>2</v>
      </c>
      <c r="N91" s="70">
        <f t="shared" ref="N91:N97" si="107">O91+P91</f>
        <v>28</v>
      </c>
      <c r="O91" s="103"/>
      <c r="P91" s="103">
        <v>28</v>
      </c>
      <c r="Q91" s="103">
        <v>1</v>
      </c>
      <c r="R91" s="113">
        <f t="shared" ref="R91:R97" si="108">(C91*U91)-K91</f>
        <v>19</v>
      </c>
      <c r="S91" s="104">
        <v>19</v>
      </c>
      <c r="T91" s="111">
        <f t="shared" ref="T91:T97" si="109">R91-S91</f>
        <v>0</v>
      </c>
      <c r="U91" s="112">
        <v>25</v>
      </c>
      <c r="V91" s="107">
        <v>100</v>
      </c>
      <c r="W91" s="107"/>
      <c r="X91" s="108"/>
    </row>
    <row r="92" spans="1:24" x14ac:dyDescent="0.35">
      <c r="A92" s="76"/>
      <c r="B92" s="77">
        <v>2</v>
      </c>
      <c r="C92" s="78"/>
      <c r="D92" s="69">
        <f t="shared" si="104"/>
        <v>0</v>
      </c>
      <c r="E92" s="69">
        <f t="shared" si="105"/>
        <v>0</v>
      </c>
      <c r="F92" s="79">
        <f t="shared" si="106"/>
        <v>0</v>
      </c>
      <c r="G92" s="22"/>
      <c r="H92" s="22"/>
      <c r="I92" s="80">
        <f t="shared" ref="I92:I95" si="110">K92+R92</f>
        <v>0</v>
      </c>
      <c r="J92" s="26">
        <f t="shared" ref="J92:J95" si="111">P92+T92</f>
        <v>0</v>
      </c>
      <c r="K92" s="80">
        <f t="shared" ref="K92:K95" si="112">L92+Q92</f>
        <v>0</v>
      </c>
      <c r="L92" s="80">
        <f t="shared" ref="L92:L95" si="113">M92+N92</f>
        <v>0</v>
      </c>
      <c r="M92" s="77"/>
      <c r="N92" s="81">
        <f t="shared" si="107"/>
        <v>0</v>
      </c>
      <c r="O92" s="77"/>
      <c r="P92" s="77"/>
      <c r="Q92" s="77"/>
      <c r="R92" s="113">
        <f t="shared" si="108"/>
        <v>0</v>
      </c>
      <c r="S92" s="118"/>
      <c r="T92" s="111">
        <f t="shared" si="109"/>
        <v>0</v>
      </c>
      <c r="U92" s="112"/>
      <c r="V92" s="82"/>
      <c r="W92" s="82"/>
      <c r="X92" s="83"/>
    </row>
    <row r="93" spans="1:24" x14ac:dyDescent="0.35">
      <c r="A93" s="76"/>
      <c r="B93" s="77">
        <v>2</v>
      </c>
      <c r="C93" s="78"/>
      <c r="D93" s="69">
        <f t="shared" si="104"/>
        <v>0</v>
      </c>
      <c r="E93" s="69">
        <f t="shared" si="105"/>
        <v>0</v>
      </c>
      <c r="F93" s="79">
        <f t="shared" si="106"/>
        <v>0</v>
      </c>
      <c r="G93" s="22"/>
      <c r="H93" s="22"/>
      <c r="I93" s="80">
        <f t="shared" si="110"/>
        <v>0</v>
      </c>
      <c r="J93" s="26">
        <f t="shared" si="111"/>
        <v>0</v>
      </c>
      <c r="K93" s="80">
        <f t="shared" si="112"/>
        <v>0</v>
      </c>
      <c r="L93" s="80">
        <f t="shared" si="113"/>
        <v>0</v>
      </c>
      <c r="M93" s="77"/>
      <c r="N93" s="81">
        <f t="shared" si="107"/>
        <v>0</v>
      </c>
      <c r="O93" s="77"/>
      <c r="P93" s="77"/>
      <c r="Q93" s="77"/>
      <c r="R93" s="113">
        <f t="shared" si="108"/>
        <v>0</v>
      </c>
      <c r="S93" s="118"/>
      <c r="T93" s="111">
        <f t="shared" si="109"/>
        <v>0</v>
      </c>
      <c r="U93" s="112"/>
      <c r="V93" s="82"/>
      <c r="W93" s="82"/>
      <c r="X93" s="83"/>
    </row>
    <row r="94" spans="1:24" x14ac:dyDescent="0.35">
      <c r="A94" s="76"/>
      <c r="B94" s="77">
        <v>2</v>
      </c>
      <c r="C94" s="78"/>
      <c r="D94" s="69">
        <f t="shared" si="104"/>
        <v>0</v>
      </c>
      <c r="E94" s="69">
        <f t="shared" si="105"/>
        <v>0</v>
      </c>
      <c r="F94" s="79">
        <f t="shared" si="106"/>
        <v>0</v>
      </c>
      <c r="G94" s="22"/>
      <c r="H94" s="22"/>
      <c r="I94" s="80">
        <f t="shared" si="110"/>
        <v>0</v>
      </c>
      <c r="J94" s="26">
        <f t="shared" si="111"/>
        <v>0</v>
      </c>
      <c r="K94" s="80">
        <f t="shared" si="112"/>
        <v>0</v>
      </c>
      <c r="L94" s="80">
        <f t="shared" si="113"/>
        <v>0</v>
      </c>
      <c r="M94" s="77"/>
      <c r="N94" s="81">
        <f t="shared" si="107"/>
        <v>0</v>
      </c>
      <c r="O94" s="77"/>
      <c r="P94" s="77"/>
      <c r="Q94" s="77"/>
      <c r="R94" s="113">
        <f t="shared" si="108"/>
        <v>0</v>
      </c>
      <c r="S94" s="118"/>
      <c r="T94" s="111">
        <f t="shared" si="109"/>
        <v>0</v>
      </c>
      <c r="U94" s="112"/>
      <c r="V94" s="82"/>
      <c r="W94" s="82"/>
      <c r="X94" s="83"/>
    </row>
    <row r="95" spans="1:24" x14ac:dyDescent="0.35">
      <c r="A95" s="76"/>
      <c r="B95" s="77">
        <v>2</v>
      </c>
      <c r="C95" s="78"/>
      <c r="D95" s="69">
        <f t="shared" si="104"/>
        <v>0</v>
      </c>
      <c r="E95" s="69">
        <f t="shared" si="105"/>
        <v>0</v>
      </c>
      <c r="F95" s="79">
        <f t="shared" si="106"/>
        <v>0</v>
      </c>
      <c r="G95" s="22"/>
      <c r="H95" s="22"/>
      <c r="I95" s="80">
        <f t="shared" si="110"/>
        <v>0</v>
      </c>
      <c r="J95" s="26">
        <f t="shared" si="111"/>
        <v>0</v>
      </c>
      <c r="K95" s="80">
        <f t="shared" si="112"/>
        <v>0</v>
      </c>
      <c r="L95" s="80">
        <f t="shared" si="113"/>
        <v>0</v>
      </c>
      <c r="M95" s="77"/>
      <c r="N95" s="81">
        <f t="shared" si="107"/>
        <v>0</v>
      </c>
      <c r="O95" s="77"/>
      <c r="P95" s="77"/>
      <c r="Q95" s="77"/>
      <c r="R95" s="113">
        <f t="shared" si="108"/>
        <v>0</v>
      </c>
      <c r="S95" s="118"/>
      <c r="T95" s="111">
        <f t="shared" si="109"/>
        <v>0</v>
      </c>
      <c r="U95" s="112"/>
      <c r="V95" s="82"/>
      <c r="W95" s="82"/>
      <c r="X95" s="83"/>
    </row>
    <row r="96" spans="1:24" x14ac:dyDescent="0.35">
      <c r="A96" s="76"/>
      <c r="B96" s="77">
        <v>2</v>
      </c>
      <c r="C96" s="78"/>
      <c r="D96" s="69">
        <f t="shared" ref="D96:D97" si="114">IF(C96&gt;0,K96/(I96/C96),0)</f>
        <v>0</v>
      </c>
      <c r="E96" s="69">
        <f t="shared" ref="E96:E97" si="115">IF(C96&gt;0,R96/(I96/C96),0)</f>
        <v>0</v>
      </c>
      <c r="F96" s="79">
        <f t="shared" ref="F96:F97" si="116">IF(U96&gt;0,FLOOR((P96+T96)/U96,0.1),0)</f>
        <v>0</v>
      </c>
      <c r="G96" s="22"/>
      <c r="H96" s="22"/>
      <c r="I96" s="80">
        <f t="shared" ref="I96:I97" si="117">K96+R96</f>
        <v>0</v>
      </c>
      <c r="J96" s="26">
        <f t="shared" ref="J96:J97" si="118">P96+T96</f>
        <v>0</v>
      </c>
      <c r="K96" s="80">
        <f t="shared" ref="K96:K97" si="119">L96+Q96</f>
        <v>0</v>
      </c>
      <c r="L96" s="80">
        <f t="shared" ref="L96:L97" si="120">M96+N96</f>
        <v>0</v>
      </c>
      <c r="M96" s="77"/>
      <c r="N96" s="81">
        <f t="shared" si="107"/>
        <v>0</v>
      </c>
      <c r="O96" s="77"/>
      <c r="P96" s="77"/>
      <c r="Q96" s="77"/>
      <c r="R96" s="113">
        <f t="shared" si="108"/>
        <v>0</v>
      </c>
      <c r="S96" s="118"/>
      <c r="T96" s="111">
        <f t="shared" si="109"/>
        <v>0</v>
      </c>
      <c r="U96" s="112"/>
      <c r="V96" s="82"/>
      <c r="W96" s="82"/>
      <c r="X96" s="83"/>
    </row>
    <row r="97" spans="1:24" x14ac:dyDescent="0.35">
      <c r="A97" s="76"/>
      <c r="B97" s="77">
        <v>2</v>
      </c>
      <c r="C97" s="78"/>
      <c r="D97" s="69">
        <f t="shared" si="114"/>
        <v>0</v>
      </c>
      <c r="E97" s="69">
        <f t="shared" si="115"/>
        <v>0</v>
      </c>
      <c r="F97" s="79">
        <f t="shared" si="116"/>
        <v>0</v>
      </c>
      <c r="G97" s="22"/>
      <c r="H97" s="22"/>
      <c r="I97" s="80">
        <f t="shared" si="117"/>
        <v>0</v>
      </c>
      <c r="J97" s="26">
        <f t="shared" si="118"/>
        <v>0</v>
      </c>
      <c r="K97" s="80">
        <f t="shared" si="119"/>
        <v>0</v>
      </c>
      <c r="L97" s="80">
        <f t="shared" si="120"/>
        <v>0</v>
      </c>
      <c r="M97" s="77"/>
      <c r="N97" s="81">
        <f t="shared" si="107"/>
        <v>0</v>
      </c>
      <c r="O97" s="77"/>
      <c r="P97" s="77"/>
      <c r="Q97" s="77"/>
      <c r="R97" s="113">
        <f t="shared" si="108"/>
        <v>0</v>
      </c>
      <c r="S97" s="118"/>
      <c r="T97" s="111">
        <f t="shared" si="109"/>
        <v>0</v>
      </c>
      <c r="U97" s="112"/>
      <c r="V97" s="82"/>
      <c r="W97" s="82"/>
      <c r="X97" s="83"/>
    </row>
    <row r="98" spans="1:24" x14ac:dyDescent="0.35">
      <c r="A98" s="84" t="s">
        <v>81</v>
      </c>
      <c r="B98" s="70">
        <v>2</v>
      </c>
      <c r="C98" s="23">
        <f>SUM(C91:C97)</f>
        <v>2</v>
      </c>
      <c r="D98" s="23">
        <f>SUM(D91:D97)</f>
        <v>1.24</v>
      </c>
      <c r="E98" s="23">
        <f>SUM(E91:E97)</f>
        <v>0.76</v>
      </c>
      <c r="F98" s="69" t="s">
        <v>13</v>
      </c>
      <c r="G98" s="70" t="s">
        <v>13</v>
      </c>
      <c r="H98" s="70" t="s">
        <v>13</v>
      </c>
      <c r="I98" s="23">
        <f>SUM(I91:I97)</f>
        <v>50</v>
      </c>
      <c r="J98" s="69" t="s">
        <v>13</v>
      </c>
      <c r="K98" s="23">
        <f>SUM(K91:K97)</f>
        <v>31</v>
      </c>
      <c r="L98" s="23">
        <f>SUM(L91:L97)</f>
        <v>30</v>
      </c>
      <c r="M98" s="23">
        <f>SUM(M91:M97)</f>
        <v>2</v>
      </c>
      <c r="N98" s="23">
        <f>SUM(N91:N97)</f>
        <v>28</v>
      </c>
      <c r="O98" s="23">
        <f>SUM(O91:O97)</f>
        <v>0</v>
      </c>
      <c r="P98" s="69" t="s">
        <v>13</v>
      </c>
      <c r="Q98" s="23">
        <f>SUM(Q91:Q97)</f>
        <v>1</v>
      </c>
      <c r="R98" s="23">
        <f>SUM(R91:R97)</f>
        <v>19</v>
      </c>
      <c r="S98" s="23">
        <f>SUM(S91:S97)</f>
        <v>19</v>
      </c>
      <c r="T98" s="69" t="s">
        <v>13</v>
      </c>
      <c r="U98" s="70" t="s">
        <v>13</v>
      </c>
      <c r="V98" s="70" t="s">
        <v>13</v>
      </c>
      <c r="W98" s="70" t="s">
        <v>13</v>
      </c>
      <c r="X98" s="85" t="s">
        <v>13</v>
      </c>
    </row>
    <row r="99" spans="1:24" x14ac:dyDescent="0.35">
      <c r="A99" s="84" t="s">
        <v>26</v>
      </c>
      <c r="B99" s="70">
        <v>2</v>
      </c>
      <c r="C99" s="69" t="s">
        <v>13</v>
      </c>
      <c r="D99" s="69" t="s">
        <v>13</v>
      </c>
      <c r="E99" s="69" t="s">
        <v>13</v>
      </c>
      <c r="F99" s="23">
        <f>SUM(F91:F97)</f>
        <v>1.1000000000000001</v>
      </c>
      <c r="G99" s="70" t="s">
        <v>13</v>
      </c>
      <c r="H99" s="70" t="s">
        <v>13</v>
      </c>
      <c r="I99" s="70" t="s">
        <v>13</v>
      </c>
      <c r="J99" s="23">
        <f>SUM(J91:J97)</f>
        <v>28</v>
      </c>
      <c r="K99" s="70" t="s">
        <v>13</v>
      </c>
      <c r="L99" s="70" t="s">
        <v>13</v>
      </c>
      <c r="M99" s="70" t="s">
        <v>13</v>
      </c>
      <c r="N99" s="70" t="s">
        <v>13</v>
      </c>
      <c r="O99" s="70" t="s">
        <v>13</v>
      </c>
      <c r="P99" s="23">
        <f>SUM(P91:P97)</f>
        <v>28</v>
      </c>
      <c r="Q99" s="70" t="s">
        <v>13</v>
      </c>
      <c r="R99" s="70" t="s">
        <v>13</v>
      </c>
      <c r="S99" s="115" t="s">
        <v>13</v>
      </c>
      <c r="T99" s="23">
        <f>SUM(T91:T97)</f>
        <v>0</v>
      </c>
      <c r="U99" s="26" t="s">
        <v>13</v>
      </c>
      <c r="V99" s="70" t="s">
        <v>13</v>
      </c>
      <c r="W99" s="70" t="s">
        <v>13</v>
      </c>
      <c r="X99" s="85" t="s">
        <v>13</v>
      </c>
    </row>
    <row r="100" spans="1:24" x14ac:dyDescent="0.35">
      <c r="A100" s="84" t="s">
        <v>82</v>
      </c>
      <c r="B100" s="70">
        <v>2</v>
      </c>
      <c r="C100" s="23">
        <f>SUMIF(H91:H97,"f",C91:C97)</f>
        <v>0</v>
      </c>
      <c r="D100" s="23">
        <f>SUMIF(H91:H97,"f",D91:D97)</f>
        <v>0</v>
      </c>
      <c r="E100" s="23">
        <f>SUMIF(H91:H97,"f",E91:E97)</f>
        <v>0</v>
      </c>
      <c r="F100" s="69" t="s">
        <v>13</v>
      </c>
      <c r="G100" s="70" t="s">
        <v>13</v>
      </c>
      <c r="H100" s="70" t="s">
        <v>13</v>
      </c>
      <c r="I100" s="23">
        <f>SUMIF(H91:H97,"f",I91:I97)</f>
        <v>0</v>
      </c>
      <c r="J100" s="70" t="s">
        <v>13</v>
      </c>
      <c r="K100" s="23">
        <f>SUMIF(H91:H97,"f",K91:K97)</f>
        <v>0</v>
      </c>
      <c r="L100" s="23">
        <f>SUMIF(H91:H97,"f",L91:L97)</f>
        <v>0</v>
      </c>
      <c r="M100" s="23">
        <f>SUMIF(H91:H97,"f",M91:M97)</f>
        <v>0</v>
      </c>
      <c r="N100" s="23">
        <f>SUMIF(H91:H97,"f",N91:N97)</f>
        <v>0</v>
      </c>
      <c r="O100" s="23">
        <f>SUMIF(H91:H97,"f",O91:O97)</f>
        <v>0</v>
      </c>
      <c r="P100" s="70" t="s">
        <v>13</v>
      </c>
      <c r="Q100" s="23">
        <f>SUMIF(H91:H97,"f",Q91:Q97)</f>
        <v>0</v>
      </c>
      <c r="R100" s="23">
        <f>SUMIF(H91:H97,"f",R91:R97)</f>
        <v>0</v>
      </c>
      <c r="S100" s="23">
        <f>SUMIF(H91:H97,"f",S91:S97)</f>
        <v>0</v>
      </c>
      <c r="T100" s="70" t="s">
        <v>13</v>
      </c>
      <c r="U100" s="70" t="s">
        <v>13</v>
      </c>
      <c r="V100" s="70" t="s">
        <v>13</v>
      </c>
      <c r="W100" s="70" t="s">
        <v>13</v>
      </c>
      <c r="X100" s="85" t="s">
        <v>13</v>
      </c>
    </row>
    <row r="101" spans="1:24" x14ac:dyDescent="0.35">
      <c r="A101" s="200" t="s">
        <v>31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2"/>
    </row>
    <row r="102" spans="1:24" ht="26" x14ac:dyDescent="0.35">
      <c r="A102" s="122" t="s">
        <v>136</v>
      </c>
      <c r="B102" s="103">
        <v>2</v>
      </c>
      <c r="C102" s="104">
        <v>2</v>
      </c>
      <c r="D102" s="69">
        <f t="shared" ref="D102:D108" si="121">IF(C102&gt;0,K102/(I102/C102),0)</f>
        <v>1.24</v>
      </c>
      <c r="E102" s="69">
        <f t="shared" ref="E102:E108" si="122">IF(C102&gt;0,R102/(I102/C102),0)</f>
        <v>0.76</v>
      </c>
      <c r="F102" s="69">
        <f t="shared" ref="F102:F108" si="123">IF(U102&gt;0,FLOOR((P102+T102)/U102,0.1),0)</f>
        <v>0</v>
      </c>
      <c r="G102" s="105" t="s">
        <v>20</v>
      </c>
      <c r="H102" s="105" t="s">
        <v>18</v>
      </c>
      <c r="I102" s="26">
        <f>K102+R102</f>
        <v>50</v>
      </c>
      <c r="J102" s="26">
        <f>P102+T102</f>
        <v>0</v>
      </c>
      <c r="K102" s="26">
        <f>L102+Q102</f>
        <v>31</v>
      </c>
      <c r="L102" s="26">
        <f>M102+N102</f>
        <v>30</v>
      </c>
      <c r="M102" s="103">
        <v>15</v>
      </c>
      <c r="N102" s="70">
        <f t="shared" ref="N102:N108" si="124">O102+P102</f>
        <v>15</v>
      </c>
      <c r="O102" s="103">
        <v>15</v>
      </c>
      <c r="P102" s="103"/>
      <c r="Q102" s="103">
        <v>1</v>
      </c>
      <c r="R102" s="113">
        <f t="shared" ref="R102:R108" si="125">(C102*U102)-K102</f>
        <v>19</v>
      </c>
      <c r="S102" s="104">
        <v>19</v>
      </c>
      <c r="T102" s="111">
        <f t="shared" ref="T102:T108" si="126">R102-S102</f>
        <v>0</v>
      </c>
      <c r="U102" s="112">
        <v>25</v>
      </c>
      <c r="V102" s="107">
        <v>100</v>
      </c>
      <c r="W102" s="107"/>
      <c r="X102" s="108"/>
    </row>
    <row r="103" spans="1:24" ht="26" x14ac:dyDescent="0.35">
      <c r="A103" s="122" t="s">
        <v>137</v>
      </c>
      <c r="B103" s="103">
        <v>2</v>
      </c>
      <c r="C103" s="104">
        <v>2</v>
      </c>
      <c r="D103" s="69">
        <f t="shared" si="121"/>
        <v>1.24</v>
      </c>
      <c r="E103" s="69">
        <f t="shared" si="122"/>
        <v>0.76</v>
      </c>
      <c r="F103" s="69">
        <f t="shared" si="123"/>
        <v>0</v>
      </c>
      <c r="G103" s="105" t="s">
        <v>20</v>
      </c>
      <c r="H103" s="105" t="s">
        <v>18</v>
      </c>
      <c r="I103" s="26">
        <f t="shared" ref="I103:I108" si="127">K103+R103</f>
        <v>50</v>
      </c>
      <c r="J103" s="26">
        <f t="shared" ref="J103:J108" si="128">P103+T103</f>
        <v>0</v>
      </c>
      <c r="K103" s="26">
        <f t="shared" ref="K103:K108" si="129">L103+Q103</f>
        <v>31</v>
      </c>
      <c r="L103" s="26">
        <f t="shared" ref="L103:L108" si="130">M103+N103</f>
        <v>30</v>
      </c>
      <c r="M103" s="103">
        <v>15</v>
      </c>
      <c r="N103" s="70">
        <f t="shared" si="124"/>
        <v>15</v>
      </c>
      <c r="O103" s="103">
        <v>15</v>
      </c>
      <c r="P103" s="103"/>
      <c r="Q103" s="103">
        <v>1</v>
      </c>
      <c r="R103" s="113">
        <f t="shared" si="125"/>
        <v>19</v>
      </c>
      <c r="S103" s="104">
        <v>19</v>
      </c>
      <c r="T103" s="111">
        <f t="shared" si="126"/>
        <v>0</v>
      </c>
      <c r="U103" s="112">
        <v>25</v>
      </c>
      <c r="V103" s="107">
        <v>100</v>
      </c>
      <c r="W103" s="107"/>
      <c r="X103" s="108"/>
    </row>
    <row r="104" spans="1:24" x14ac:dyDescent="0.35">
      <c r="A104" s="122" t="s">
        <v>138</v>
      </c>
      <c r="B104" s="103">
        <v>2</v>
      </c>
      <c r="C104" s="104">
        <v>2.5</v>
      </c>
      <c r="D104" s="69">
        <f t="shared" si="121"/>
        <v>1.9230769230769231</v>
      </c>
      <c r="E104" s="69">
        <f t="shared" si="122"/>
        <v>0.57692307692307687</v>
      </c>
      <c r="F104" s="69">
        <f t="shared" si="123"/>
        <v>0</v>
      </c>
      <c r="G104" s="105" t="s">
        <v>20</v>
      </c>
      <c r="H104" s="105" t="s">
        <v>18</v>
      </c>
      <c r="I104" s="26">
        <f t="shared" si="127"/>
        <v>65</v>
      </c>
      <c r="J104" s="26">
        <f t="shared" si="128"/>
        <v>0</v>
      </c>
      <c r="K104" s="26">
        <f t="shared" si="129"/>
        <v>50</v>
      </c>
      <c r="L104" s="26">
        <f t="shared" si="130"/>
        <v>45</v>
      </c>
      <c r="M104" s="103">
        <v>15</v>
      </c>
      <c r="N104" s="70">
        <f t="shared" si="124"/>
        <v>30</v>
      </c>
      <c r="O104" s="103">
        <v>30</v>
      </c>
      <c r="P104" s="103"/>
      <c r="Q104" s="103">
        <v>5</v>
      </c>
      <c r="R104" s="113">
        <f t="shared" si="125"/>
        <v>15</v>
      </c>
      <c r="S104" s="104">
        <v>15</v>
      </c>
      <c r="T104" s="111">
        <f t="shared" si="126"/>
        <v>0</v>
      </c>
      <c r="U104" s="112">
        <v>26</v>
      </c>
      <c r="V104" s="107">
        <v>100</v>
      </c>
      <c r="W104" s="107"/>
      <c r="X104" s="108"/>
    </row>
    <row r="105" spans="1:24" x14ac:dyDescent="0.35">
      <c r="A105" s="122" t="s">
        <v>139</v>
      </c>
      <c r="B105" s="103">
        <v>2</v>
      </c>
      <c r="C105" s="104">
        <v>1.5</v>
      </c>
      <c r="D105" s="69">
        <f t="shared" si="121"/>
        <v>1.24</v>
      </c>
      <c r="E105" s="69">
        <f t="shared" si="122"/>
        <v>0.26</v>
      </c>
      <c r="F105" s="69">
        <f t="shared" si="123"/>
        <v>0</v>
      </c>
      <c r="G105" s="105" t="s">
        <v>16</v>
      </c>
      <c r="H105" s="105" t="s">
        <v>18</v>
      </c>
      <c r="I105" s="26">
        <f t="shared" si="127"/>
        <v>37.5</v>
      </c>
      <c r="J105" s="26">
        <f t="shared" si="128"/>
        <v>0</v>
      </c>
      <c r="K105" s="26">
        <f t="shared" si="129"/>
        <v>31</v>
      </c>
      <c r="L105" s="26">
        <f t="shared" si="130"/>
        <v>30</v>
      </c>
      <c r="M105" s="103">
        <v>10</v>
      </c>
      <c r="N105" s="70">
        <f t="shared" si="124"/>
        <v>20</v>
      </c>
      <c r="O105" s="103">
        <v>20</v>
      </c>
      <c r="P105" s="103"/>
      <c r="Q105" s="103">
        <v>1</v>
      </c>
      <c r="R105" s="113">
        <f t="shared" si="125"/>
        <v>6.5</v>
      </c>
      <c r="S105" s="104">
        <v>6.5</v>
      </c>
      <c r="T105" s="111">
        <f t="shared" si="126"/>
        <v>0</v>
      </c>
      <c r="U105" s="116">
        <v>25</v>
      </c>
      <c r="V105" s="107">
        <v>100</v>
      </c>
      <c r="W105" s="107"/>
      <c r="X105" s="108"/>
    </row>
    <row r="106" spans="1:24" x14ac:dyDescent="0.35">
      <c r="A106" s="122" t="s">
        <v>140</v>
      </c>
      <c r="B106" s="103">
        <v>2</v>
      </c>
      <c r="C106" s="104">
        <v>2</v>
      </c>
      <c r="D106" s="69">
        <f t="shared" si="121"/>
        <v>1.2</v>
      </c>
      <c r="E106" s="69">
        <f t="shared" si="122"/>
        <v>0.8</v>
      </c>
      <c r="F106" s="69">
        <f t="shared" si="123"/>
        <v>0.4</v>
      </c>
      <c r="G106" s="105" t="s">
        <v>20</v>
      </c>
      <c r="H106" s="105" t="s">
        <v>19</v>
      </c>
      <c r="I106" s="26">
        <f t="shared" si="127"/>
        <v>50</v>
      </c>
      <c r="J106" s="26">
        <f t="shared" si="128"/>
        <v>10</v>
      </c>
      <c r="K106" s="26">
        <f t="shared" si="129"/>
        <v>30</v>
      </c>
      <c r="L106" s="26">
        <f t="shared" si="130"/>
        <v>30</v>
      </c>
      <c r="M106" s="103">
        <v>15</v>
      </c>
      <c r="N106" s="70">
        <f t="shared" si="124"/>
        <v>15</v>
      </c>
      <c r="O106" s="103">
        <v>15</v>
      </c>
      <c r="P106" s="103"/>
      <c r="Q106" s="103"/>
      <c r="R106" s="113">
        <f t="shared" si="125"/>
        <v>20</v>
      </c>
      <c r="S106" s="104">
        <v>10</v>
      </c>
      <c r="T106" s="111">
        <f t="shared" si="126"/>
        <v>10</v>
      </c>
      <c r="U106" s="112">
        <v>25</v>
      </c>
      <c r="V106" s="107">
        <v>100</v>
      </c>
      <c r="W106" s="107"/>
      <c r="X106" s="108"/>
    </row>
    <row r="107" spans="1:24" ht="26" x14ac:dyDescent="0.35">
      <c r="A107" s="122" t="s">
        <v>141</v>
      </c>
      <c r="B107" s="103">
        <v>2</v>
      </c>
      <c r="C107" s="104">
        <v>2</v>
      </c>
      <c r="D107" s="69">
        <f t="shared" si="121"/>
        <v>1.2</v>
      </c>
      <c r="E107" s="69">
        <f t="shared" si="122"/>
        <v>0.8</v>
      </c>
      <c r="F107" s="69">
        <f t="shared" si="123"/>
        <v>0</v>
      </c>
      <c r="G107" s="105" t="s">
        <v>20</v>
      </c>
      <c r="H107" s="105" t="s">
        <v>18</v>
      </c>
      <c r="I107" s="26">
        <f t="shared" si="127"/>
        <v>50</v>
      </c>
      <c r="J107" s="26">
        <f t="shared" si="128"/>
        <v>0</v>
      </c>
      <c r="K107" s="26">
        <f t="shared" si="129"/>
        <v>30</v>
      </c>
      <c r="L107" s="26">
        <f t="shared" si="130"/>
        <v>30</v>
      </c>
      <c r="M107" s="103">
        <v>15</v>
      </c>
      <c r="N107" s="70">
        <f t="shared" si="124"/>
        <v>15</v>
      </c>
      <c r="O107" s="103">
        <v>15</v>
      </c>
      <c r="P107" s="103"/>
      <c r="Q107" s="103"/>
      <c r="R107" s="113">
        <f t="shared" si="125"/>
        <v>20</v>
      </c>
      <c r="S107" s="104">
        <v>20</v>
      </c>
      <c r="T107" s="111">
        <f t="shared" si="126"/>
        <v>0</v>
      </c>
      <c r="U107" s="112">
        <v>25</v>
      </c>
      <c r="V107" s="107">
        <v>100</v>
      </c>
      <c r="W107" s="107"/>
      <c r="X107" s="108"/>
    </row>
    <row r="108" spans="1:24" x14ac:dyDescent="0.35">
      <c r="A108" s="102" t="s">
        <v>142</v>
      </c>
      <c r="B108" s="103">
        <v>2</v>
      </c>
      <c r="C108" s="104">
        <v>7</v>
      </c>
      <c r="D108" s="69">
        <f t="shared" si="121"/>
        <v>2</v>
      </c>
      <c r="E108" s="69">
        <f t="shared" si="122"/>
        <v>5</v>
      </c>
      <c r="F108" s="69">
        <f t="shared" si="123"/>
        <v>2.4000000000000004</v>
      </c>
      <c r="G108" s="105" t="s">
        <v>15</v>
      </c>
      <c r="H108" s="105" t="s">
        <v>19</v>
      </c>
      <c r="I108" s="26">
        <f t="shared" si="127"/>
        <v>175</v>
      </c>
      <c r="J108" s="26">
        <f t="shared" si="128"/>
        <v>60</v>
      </c>
      <c r="K108" s="26">
        <f t="shared" si="129"/>
        <v>50</v>
      </c>
      <c r="L108" s="26">
        <f t="shared" si="130"/>
        <v>0</v>
      </c>
      <c r="M108" s="103"/>
      <c r="N108" s="70">
        <f t="shared" si="124"/>
        <v>0</v>
      </c>
      <c r="O108" s="103"/>
      <c r="P108" s="103"/>
      <c r="Q108" s="103">
        <v>50</v>
      </c>
      <c r="R108" s="113">
        <f t="shared" si="125"/>
        <v>125</v>
      </c>
      <c r="S108" s="121">
        <v>65</v>
      </c>
      <c r="T108" s="111">
        <f t="shared" si="126"/>
        <v>60</v>
      </c>
      <c r="U108" s="112">
        <v>25</v>
      </c>
      <c r="V108" s="107">
        <v>100</v>
      </c>
      <c r="W108" s="107"/>
      <c r="X108" s="108"/>
    </row>
    <row r="109" spans="1:24" x14ac:dyDescent="0.35">
      <c r="A109" s="84" t="s">
        <v>81</v>
      </c>
      <c r="B109" s="70">
        <v>2</v>
      </c>
      <c r="C109" s="23">
        <f>SUM(C102:C108)</f>
        <v>19</v>
      </c>
      <c r="D109" s="23">
        <f>SUM(D102:D108)</f>
        <v>10.043076923076923</v>
      </c>
      <c r="E109" s="23">
        <f>SUM(E102:E108)</f>
        <v>8.9569230769230757</v>
      </c>
      <c r="F109" s="69" t="s">
        <v>13</v>
      </c>
      <c r="G109" s="70" t="s">
        <v>13</v>
      </c>
      <c r="H109" s="70" t="s">
        <v>13</v>
      </c>
      <c r="I109" s="23">
        <f>SUM(I102:I108)</f>
        <v>477.5</v>
      </c>
      <c r="J109" s="69" t="s">
        <v>13</v>
      </c>
      <c r="K109" s="23">
        <f>SUM(K102:K108)</f>
        <v>253</v>
      </c>
      <c r="L109" s="23">
        <f>SUM(L102:L108)</f>
        <v>195</v>
      </c>
      <c r="M109" s="23">
        <f>SUM(M102:M108)</f>
        <v>85</v>
      </c>
      <c r="N109" s="23">
        <f>SUM(N102:N108)</f>
        <v>110</v>
      </c>
      <c r="O109" s="23">
        <f>SUM(O102:O108)</f>
        <v>110</v>
      </c>
      <c r="P109" s="69" t="s">
        <v>13</v>
      </c>
      <c r="Q109" s="23">
        <f>SUM(Q102:Q108)</f>
        <v>58</v>
      </c>
      <c r="R109" s="23">
        <f>SUM(R102:R108)</f>
        <v>224.5</v>
      </c>
      <c r="S109" s="23">
        <f>SUM(S102:S108)</f>
        <v>154.5</v>
      </c>
      <c r="T109" s="69" t="s">
        <v>13</v>
      </c>
      <c r="U109" s="70" t="s">
        <v>13</v>
      </c>
      <c r="V109" s="70" t="s">
        <v>13</v>
      </c>
      <c r="W109" s="70" t="s">
        <v>13</v>
      </c>
      <c r="X109" s="85" t="s">
        <v>13</v>
      </c>
    </row>
    <row r="110" spans="1:24" x14ac:dyDescent="0.35">
      <c r="A110" s="84" t="s">
        <v>26</v>
      </c>
      <c r="B110" s="70">
        <v>2</v>
      </c>
      <c r="C110" s="69" t="s">
        <v>13</v>
      </c>
      <c r="D110" s="69" t="s">
        <v>13</v>
      </c>
      <c r="E110" s="69" t="s">
        <v>13</v>
      </c>
      <c r="F110" s="23">
        <f>SUM(F102:F108)</f>
        <v>2.8000000000000003</v>
      </c>
      <c r="G110" s="70" t="s">
        <v>13</v>
      </c>
      <c r="H110" s="70" t="s">
        <v>13</v>
      </c>
      <c r="I110" s="70" t="s">
        <v>13</v>
      </c>
      <c r="J110" s="23">
        <f>SUM(J102:J108)</f>
        <v>70</v>
      </c>
      <c r="K110" s="70" t="s">
        <v>13</v>
      </c>
      <c r="L110" s="70" t="s">
        <v>13</v>
      </c>
      <c r="M110" s="70" t="s">
        <v>13</v>
      </c>
      <c r="N110" s="70" t="s">
        <v>13</v>
      </c>
      <c r="O110" s="70" t="s">
        <v>13</v>
      </c>
      <c r="P110" s="23">
        <f>SUM(P102:P108)</f>
        <v>0</v>
      </c>
      <c r="Q110" s="70" t="s">
        <v>13</v>
      </c>
      <c r="R110" s="70" t="s">
        <v>13</v>
      </c>
      <c r="S110" s="115" t="s">
        <v>13</v>
      </c>
      <c r="T110" s="23">
        <f>SUM(T102:T108)</f>
        <v>70</v>
      </c>
      <c r="U110" s="26" t="s">
        <v>13</v>
      </c>
      <c r="V110" s="70" t="s">
        <v>13</v>
      </c>
      <c r="W110" s="70" t="s">
        <v>13</v>
      </c>
      <c r="X110" s="85" t="s">
        <v>13</v>
      </c>
    </row>
    <row r="111" spans="1:24" x14ac:dyDescent="0.35">
      <c r="A111" s="84" t="s">
        <v>82</v>
      </c>
      <c r="B111" s="70">
        <v>2</v>
      </c>
      <c r="C111" s="23">
        <f>SUMIF(H102:H108,"f",C102:C108)</f>
        <v>9</v>
      </c>
      <c r="D111" s="23">
        <f>SUMIF(H102:H108,"f",D102:D108)</f>
        <v>3.2</v>
      </c>
      <c r="E111" s="23">
        <f>SUMIF(H102:H108,"f",E102:E108)</f>
        <v>5.8</v>
      </c>
      <c r="F111" s="69" t="s">
        <v>13</v>
      </c>
      <c r="G111" s="70" t="s">
        <v>13</v>
      </c>
      <c r="H111" s="70" t="s">
        <v>13</v>
      </c>
      <c r="I111" s="23">
        <f>SUMIF(H102:H108,"f",I102:I108)</f>
        <v>225</v>
      </c>
      <c r="J111" s="70" t="s">
        <v>13</v>
      </c>
      <c r="K111" s="23">
        <f>SUMIF(H102:H108,"f",K102:K108)</f>
        <v>80</v>
      </c>
      <c r="L111" s="23">
        <f>SUMIF(H102:H108,"f",L102:L108)</f>
        <v>30</v>
      </c>
      <c r="M111" s="23">
        <f>SUMIF(H102:H108,"f",M102:M108)</f>
        <v>15</v>
      </c>
      <c r="N111" s="23">
        <f>SUMIF(H102:H108,"f",N102:N108)</f>
        <v>15</v>
      </c>
      <c r="O111" s="23">
        <f>SUMIF(H102:H108,"f",O102:O108)</f>
        <v>15</v>
      </c>
      <c r="P111" s="70" t="s">
        <v>13</v>
      </c>
      <c r="Q111" s="23">
        <f>SUMIF(H102:H108,"f",Q102:Q108)</f>
        <v>50</v>
      </c>
      <c r="R111" s="23">
        <f>SUMIF(H102:H108,"f",R102:R108)</f>
        <v>145</v>
      </c>
      <c r="S111" s="23">
        <f>SUMIF(H102:H108,"f",S102:S108)</f>
        <v>75</v>
      </c>
      <c r="T111" s="70" t="s">
        <v>13</v>
      </c>
      <c r="U111" s="70" t="s">
        <v>13</v>
      </c>
      <c r="V111" s="70" t="s">
        <v>13</v>
      </c>
      <c r="W111" s="70" t="s">
        <v>13</v>
      </c>
      <c r="X111" s="85" t="s">
        <v>13</v>
      </c>
    </row>
    <row r="112" spans="1:24" x14ac:dyDescent="0.35">
      <c r="A112" s="200" t="s">
        <v>34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2"/>
    </row>
    <row r="113" spans="1:24" x14ac:dyDescent="0.35">
      <c r="A113" s="76" t="s">
        <v>128</v>
      </c>
      <c r="B113" s="77">
        <v>2</v>
      </c>
      <c r="C113" s="78">
        <v>3</v>
      </c>
      <c r="D113" s="69">
        <f t="shared" ref="D113:D114" si="131">IF(C113&gt;0,K113/(I113/C113),0)</f>
        <v>1.8</v>
      </c>
      <c r="E113" s="69">
        <f t="shared" ref="E113:E114" si="132">IF(C113&gt;0,R113/(I113/C113),0)</f>
        <v>1.2</v>
      </c>
      <c r="F113" s="79">
        <f t="shared" ref="F113:F114" si="133">IF(U113&gt;0,FLOOR((P113+T113)/U113,0.1),0)</f>
        <v>0.60000000000000009</v>
      </c>
      <c r="G113" s="22" t="s">
        <v>20</v>
      </c>
      <c r="H113" s="22" t="s">
        <v>19</v>
      </c>
      <c r="I113" s="80">
        <f>K113+R113</f>
        <v>75</v>
      </c>
      <c r="J113" s="26">
        <f>P113+T113</f>
        <v>15</v>
      </c>
      <c r="K113" s="80">
        <f>L113+Q113</f>
        <v>45</v>
      </c>
      <c r="L113" s="80">
        <f>M113+N113</f>
        <v>45</v>
      </c>
      <c r="M113" s="77"/>
      <c r="N113" s="81">
        <f t="shared" ref="N113:N114" si="134">O113+P113</f>
        <v>45</v>
      </c>
      <c r="O113" s="77">
        <v>45</v>
      </c>
      <c r="P113" s="77"/>
      <c r="Q113" s="77"/>
      <c r="R113" s="113">
        <f t="shared" ref="R113:R114" si="135">(C113*U113)-K113</f>
        <v>30</v>
      </c>
      <c r="S113" s="118">
        <v>15</v>
      </c>
      <c r="T113" s="111">
        <f t="shared" ref="T113:T114" si="136">R113-S113</f>
        <v>15</v>
      </c>
      <c r="U113" s="112">
        <v>25</v>
      </c>
      <c r="V113" s="82">
        <v>100</v>
      </c>
      <c r="W113" s="82"/>
      <c r="X113" s="83"/>
    </row>
    <row r="114" spans="1:24" x14ac:dyDescent="0.35">
      <c r="A114" s="76"/>
      <c r="B114" s="77">
        <v>2</v>
      </c>
      <c r="C114" s="78"/>
      <c r="D114" s="69">
        <f t="shared" si="131"/>
        <v>0</v>
      </c>
      <c r="E114" s="69">
        <f t="shared" si="132"/>
        <v>0</v>
      </c>
      <c r="F114" s="79">
        <f t="shared" si="133"/>
        <v>0</v>
      </c>
      <c r="G114" s="22"/>
      <c r="H114" s="22"/>
      <c r="I114" s="80">
        <f t="shared" ref="I114" si="137">K114+R114</f>
        <v>0</v>
      </c>
      <c r="J114" s="26">
        <f t="shared" ref="J114" si="138">P114+T114</f>
        <v>0</v>
      </c>
      <c r="K114" s="80">
        <f t="shared" ref="K114" si="139">L114+Q114</f>
        <v>0</v>
      </c>
      <c r="L114" s="80">
        <f t="shared" ref="L114" si="140">M114+N114</f>
        <v>0</v>
      </c>
      <c r="M114" s="77"/>
      <c r="N114" s="81">
        <f t="shared" si="134"/>
        <v>0</v>
      </c>
      <c r="O114" s="77"/>
      <c r="P114" s="77"/>
      <c r="Q114" s="77"/>
      <c r="R114" s="113">
        <f t="shared" si="135"/>
        <v>0</v>
      </c>
      <c r="S114" s="118"/>
      <c r="T114" s="111">
        <f t="shared" si="136"/>
        <v>0</v>
      </c>
      <c r="U114" s="112"/>
      <c r="V114" s="82"/>
      <c r="W114" s="82"/>
      <c r="X114" s="83"/>
    </row>
    <row r="115" spans="1:24" x14ac:dyDescent="0.35">
      <c r="A115" s="84" t="s">
        <v>81</v>
      </c>
      <c r="B115" s="70">
        <v>2</v>
      </c>
      <c r="C115" s="23">
        <f>SUM(C113:C114)</f>
        <v>3</v>
      </c>
      <c r="D115" s="23">
        <f>SUM(D113:D114)</f>
        <v>1.8</v>
      </c>
      <c r="E115" s="23">
        <f>SUM(E113:E114)</f>
        <v>1.2</v>
      </c>
      <c r="F115" s="69" t="s">
        <v>13</v>
      </c>
      <c r="G115" s="70" t="s">
        <v>13</v>
      </c>
      <c r="H115" s="70" t="s">
        <v>13</v>
      </c>
      <c r="I115" s="23">
        <f>SUM(I113:I114)</f>
        <v>75</v>
      </c>
      <c r="J115" s="69" t="s">
        <v>13</v>
      </c>
      <c r="K115" s="23">
        <f>SUM(K113:K114)</f>
        <v>45</v>
      </c>
      <c r="L115" s="23">
        <f>SUM(L113:L114)</f>
        <v>45</v>
      </c>
      <c r="M115" s="23">
        <f>SUM(M113:M114)</f>
        <v>0</v>
      </c>
      <c r="N115" s="23">
        <f>SUM(N113:N114)</f>
        <v>45</v>
      </c>
      <c r="O115" s="23">
        <f>SUM(O113:O114)</f>
        <v>45</v>
      </c>
      <c r="P115" s="69" t="s">
        <v>13</v>
      </c>
      <c r="Q115" s="23">
        <f>SUM(Q113:Q114)</f>
        <v>0</v>
      </c>
      <c r="R115" s="23">
        <f>SUM(R113:R114)</f>
        <v>30</v>
      </c>
      <c r="S115" s="23">
        <f>SUM(S113:S114)</f>
        <v>15</v>
      </c>
      <c r="T115" s="69" t="s">
        <v>13</v>
      </c>
      <c r="U115" s="70" t="s">
        <v>13</v>
      </c>
      <c r="V115" s="70" t="s">
        <v>13</v>
      </c>
      <c r="W115" s="70" t="s">
        <v>13</v>
      </c>
      <c r="X115" s="85" t="s">
        <v>13</v>
      </c>
    </row>
    <row r="116" spans="1:24" x14ac:dyDescent="0.35">
      <c r="A116" s="84" t="s">
        <v>26</v>
      </c>
      <c r="B116" s="70">
        <v>2</v>
      </c>
      <c r="C116" s="69" t="s">
        <v>13</v>
      </c>
      <c r="D116" s="69" t="s">
        <v>13</v>
      </c>
      <c r="E116" s="69" t="s">
        <v>13</v>
      </c>
      <c r="F116" s="23">
        <f>SUM(F113:F114)</f>
        <v>0.60000000000000009</v>
      </c>
      <c r="G116" s="70" t="s">
        <v>13</v>
      </c>
      <c r="H116" s="70" t="s">
        <v>13</v>
      </c>
      <c r="I116" s="70" t="s">
        <v>13</v>
      </c>
      <c r="J116" s="23">
        <f>SUM(J113:J114)</f>
        <v>15</v>
      </c>
      <c r="K116" s="70" t="s">
        <v>13</v>
      </c>
      <c r="L116" s="70" t="s">
        <v>13</v>
      </c>
      <c r="M116" s="70" t="s">
        <v>13</v>
      </c>
      <c r="N116" s="70" t="s">
        <v>13</v>
      </c>
      <c r="O116" s="70" t="s">
        <v>13</v>
      </c>
      <c r="P116" s="23">
        <f>SUM(P113:P114)</f>
        <v>0</v>
      </c>
      <c r="Q116" s="70" t="s">
        <v>13</v>
      </c>
      <c r="R116" s="70" t="s">
        <v>13</v>
      </c>
      <c r="S116" s="115" t="s">
        <v>13</v>
      </c>
      <c r="T116" s="23">
        <f>SUM(T113:T114)</f>
        <v>15</v>
      </c>
      <c r="U116" s="26" t="s">
        <v>13</v>
      </c>
      <c r="V116" s="70" t="s">
        <v>13</v>
      </c>
      <c r="W116" s="70" t="s">
        <v>13</v>
      </c>
      <c r="X116" s="85" t="s">
        <v>13</v>
      </c>
    </row>
    <row r="117" spans="1:24" x14ac:dyDescent="0.35">
      <c r="A117" s="84" t="s">
        <v>82</v>
      </c>
      <c r="B117" s="70">
        <v>2</v>
      </c>
      <c r="C117" s="23">
        <f>SUMIF(H113:H114,"f",C113:C114)</f>
        <v>3</v>
      </c>
      <c r="D117" s="23">
        <f>SUMIF(H113:H114,"f",D113:D114)</f>
        <v>1.8</v>
      </c>
      <c r="E117" s="23">
        <f>SUMIF(H113:H114,"f",E113:E114)</f>
        <v>1.2</v>
      </c>
      <c r="F117" s="69" t="s">
        <v>13</v>
      </c>
      <c r="G117" s="70" t="s">
        <v>13</v>
      </c>
      <c r="H117" s="70" t="s">
        <v>13</v>
      </c>
      <c r="I117" s="23">
        <f>SUMIF(H113:H114,"f",I113:I114)</f>
        <v>75</v>
      </c>
      <c r="J117" s="70" t="s">
        <v>13</v>
      </c>
      <c r="K117" s="23">
        <f>SUMIF(H113:H114,"f",K113:K114)</f>
        <v>45</v>
      </c>
      <c r="L117" s="23">
        <f>SUMIF(H113:H114,"f",L113:L114)</f>
        <v>45</v>
      </c>
      <c r="M117" s="23">
        <f>SUMIF(H113:H114,"f",M113:M114)</f>
        <v>0</v>
      </c>
      <c r="N117" s="23">
        <f>SUMIF(H113:H114,"f",N113:N114)</f>
        <v>45</v>
      </c>
      <c r="O117" s="23">
        <f>SUMIF(H113:H114,"f",O113:O114)</f>
        <v>45</v>
      </c>
      <c r="P117" s="70" t="s">
        <v>13</v>
      </c>
      <c r="Q117" s="23">
        <f>SUMIF(H113:H114,"f",Q113:Q114)</f>
        <v>0</v>
      </c>
      <c r="R117" s="23">
        <f>SUMIF(H113:H114,"f",R113:R114)</f>
        <v>30</v>
      </c>
      <c r="S117" s="23">
        <f>SUMIF(H113:H114,"f",S113:S114)</f>
        <v>15</v>
      </c>
      <c r="T117" s="70" t="s">
        <v>13</v>
      </c>
      <c r="U117" s="70" t="s">
        <v>13</v>
      </c>
      <c r="V117" s="70" t="s">
        <v>13</v>
      </c>
      <c r="W117" s="70" t="s">
        <v>13</v>
      </c>
      <c r="X117" s="85" t="s">
        <v>13</v>
      </c>
    </row>
    <row r="118" spans="1:24" x14ac:dyDescent="0.35">
      <c r="A118" s="200" t="s">
        <v>32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2"/>
    </row>
    <row r="119" spans="1:24" x14ac:dyDescent="0.35">
      <c r="A119" s="76"/>
      <c r="B119" s="77">
        <v>2</v>
      </c>
      <c r="C119" s="78"/>
      <c r="D119" s="69">
        <f t="shared" ref="D119:D123" si="141">IF(C119&gt;0,K119/(I119/C119),0)</f>
        <v>0</v>
      </c>
      <c r="E119" s="69">
        <f t="shared" ref="E119:E123" si="142">IF(C119&gt;0,R119/(I119/C119),0)</f>
        <v>0</v>
      </c>
      <c r="F119" s="79">
        <f t="shared" ref="F119:F123" si="143">IF(U119&gt;0,FLOOR((P119+T119)/U119,0.1),0)</f>
        <v>0</v>
      </c>
      <c r="G119" s="22"/>
      <c r="H119" s="22"/>
      <c r="I119" s="80">
        <f>K119+R119</f>
        <v>0</v>
      </c>
      <c r="J119" s="26">
        <f>P119+T119</f>
        <v>0</v>
      </c>
      <c r="K119" s="80">
        <f>L119+Q119</f>
        <v>0</v>
      </c>
      <c r="L119" s="80">
        <f>M119+N119</f>
        <v>0</v>
      </c>
      <c r="M119" s="77"/>
      <c r="N119" s="81">
        <f t="shared" ref="N119:N123" si="144">O119+P119</f>
        <v>0</v>
      </c>
      <c r="O119" s="77"/>
      <c r="P119" s="77"/>
      <c r="Q119" s="77"/>
      <c r="R119" s="113">
        <f t="shared" ref="R119:R123" si="145">(C119*U119)-K119</f>
        <v>0</v>
      </c>
      <c r="S119" s="118"/>
      <c r="T119" s="111">
        <f t="shared" ref="T119:T123" si="146">R119-S119</f>
        <v>0</v>
      </c>
      <c r="U119" s="112"/>
      <c r="V119" s="82"/>
      <c r="W119" s="82"/>
      <c r="X119" s="83"/>
    </row>
    <row r="120" spans="1:24" x14ac:dyDescent="0.35">
      <c r="A120" s="76"/>
      <c r="B120" s="77">
        <v>2</v>
      </c>
      <c r="C120" s="78"/>
      <c r="D120" s="69">
        <f t="shared" si="141"/>
        <v>0</v>
      </c>
      <c r="E120" s="69">
        <f t="shared" si="142"/>
        <v>0</v>
      </c>
      <c r="F120" s="79">
        <f t="shared" si="143"/>
        <v>0</v>
      </c>
      <c r="G120" s="22"/>
      <c r="H120" s="22"/>
      <c r="I120" s="80">
        <f t="shared" ref="I120:I123" si="147">K120+R120</f>
        <v>0</v>
      </c>
      <c r="J120" s="26">
        <f t="shared" ref="J120:J123" si="148">P120+T120</f>
        <v>0</v>
      </c>
      <c r="K120" s="80">
        <f t="shared" ref="K120:K123" si="149">L120+Q120</f>
        <v>0</v>
      </c>
      <c r="L120" s="80">
        <f t="shared" ref="L120:L123" si="150">M120+N120</f>
        <v>0</v>
      </c>
      <c r="M120" s="77"/>
      <c r="N120" s="81">
        <f t="shared" si="144"/>
        <v>0</v>
      </c>
      <c r="O120" s="77"/>
      <c r="P120" s="77"/>
      <c r="Q120" s="77"/>
      <c r="R120" s="113">
        <f t="shared" si="145"/>
        <v>0</v>
      </c>
      <c r="S120" s="118"/>
      <c r="T120" s="111">
        <f t="shared" si="146"/>
        <v>0</v>
      </c>
      <c r="U120" s="112"/>
      <c r="V120" s="82"/>
      <c r="W120" s="82"/>
      <c r="X120" s="83"/>
    </row>
    <row r="121" spans="1:24" x14ac:dyDescent="0.35">
      <c r="A121" s="76"/>
      <c r="B121" s="77">
        <v>2</v>
      </c>
      <c r="C121" s="78"/>
      <c r="D121" s="69">
        <f t="shared" si="141"/>
        <v>0</v>
      </c>
      <c r="E121" s="69">
        <f t="shared" si="142"/>
        <v>0</v>
      </c>
      <c r="F121" s="79">
        <f t="shared" si="143"/>
        <v>0</v>
      </c>
      <c r="G121" s="22"/>
      <c r="H121" s="22"/>
      <c r="I121" s="80">
        <f t="shared" si="147"/>
        <v>0</v>
      </c>
      <c r="J121" s="26">
        <f t="shared" si="148"/>
        <v>0</v>
      </c>
      <c r="K121" s="80">
        <f t="shared" si="149"/>
        <v>0</v>
      </c>
      <c r="L121" s="80">
        <f t="shared" si="150"/>
        <v>0</v>
      </c>
      <c r="M121" s="77"/>
      <c r="N121" s="81">
        <f t="shared" si="144"/>
        <v>0</v>
      </c>
      <c r="O121" s="77"/>
      <c r="P121" s="77"/>
      <c r="Q121" s="77"/>
      <c r="R121" s="113">
        <f t="shared" si="145"/>
        <v>0</v>
      </c>
      <c r="S121" s="118"/>
      <c r="T121" s="111">
        <f t="shared" si="146"/>
        <v>0</v>
      </c>
      <c r="U121" s="112"/>
      <c r="V121" s="82"/>
      <c r="W121" s="82"/>
      <c r="X121" s="83"/>
    </row>
    <row r="122" spans="1:24" x14ac:dyDescent="0.35">
      <c r="A122" s="76"/>
      <c r="B122" s="77">
        <v>2</v>
      </c>
      <c r="C122" s="78"/>
      <c r="D122" s="69">
        <f t="shared" si="141"/>
        <v>0</v>
      </c>
      <c r="E122" s="69">
        <f t="shared" si="142"/>
        <v>0</v>
      </c>
      <c r="F122" s="79">
        <f t="shared" si="143"/>
        <v>0</v>
      </c>
      <c r="G122" s="22"/>
      <c r="H122" s="22"/>
      <c r="I122" s="80">
        <f t="shared" si="147"/>
        <v>0</v>
      </c>
      <c r="J122" s="26">
        <f t="shared" si="148"/>
        <v>0</v>
      </c>
      <c r="K122" s="80">
        <f t="shared" si="149"/>
        <v>0</v>
      </c>
      <c r="L122" s="80">
        <f t="shared" si="150"/>
        <v>0</v>
      </c>
      <c r="M122" s="77"/>
      <c r="N122" s="81">
        <f t="shared" si="144"/>
        <v>0</v>
      </c>
      <c r="O122" s="77"/>
      <c r="P122" s="77"/>
      <c r="Q122" s="77"/>
      <c r="R122" s="113">
        <f t="shared" si="145"/>
        <v>0</v>
      </c>
      <c r="S122" s="118"/>
      <c r="T122" s="111">
        <f t="shared" si="146"/>
        <v>0</v>
      </c>
      <c r="U122" s="112"/>
      <c r="V122" s="82"/>
      <c r="W122" s="82"/>
      <c r="X122" s="83"/>
    </row>
    <row r="123" spans="1:24" x14ac:dyDescent="0.35">
      <c r="A123" s="76"/>
      <c r="B123" s="77">
        <v>2</v>
      </c>
      <c r="C123" s="78"/>
      <c r="D123" s="69">
        <f t="shared" si="141"/>
        <v>0</v>
      </c>
      <c r="E123" s="69">
        <f t="shared" si="142"/>
        <v>0</v>
      </c>
      <c r="F123" s="79">
        <f t="shared" si="143"/>
        <v>0</v>
      </c>
      <c r="G123" s="22"/>
      <c r="H123" s="22"/>
      <c r="I123" s="80">
        <f t="shared" si="147"/>
        <v>0</v>
      </c>
      <c r="J123" s="26">
        <f t="shared" si="148"/>
        <v>0</v>
      </c>
      <c r="K123" s="80">
        <f t="shared" si="149"/>
        <v>0</v>
      </c>
      <c r="L123" s="80">
        <f t="shared" si="150"/>
        <v>0</v>
      </c>
      <c r="M123" s="77"/>
      <c r="N123" s="81">
        <f t="shared" si="144"/>
        <v>0</v>
      </c>
      <c r="O123" s="77"/>
      <c r="P123" s="77"/>
      <c r="Q123" s="77"/>
      <c r="R123" s="113">
        <f t="shared" si="145"/>
        <v>0</v>
      </c>
      <c r="S123" s="118"/>
      <c r="T123" s="111">
        <f t="shared" si="146"/>
        <v>0</v>
      </c>
      <c r="U123" s="112"/>
      <c r="V123" s="82"/>
      <c r="W123" s="82"/>
      <c r="X123" s="83"/>
    </row>
    <row r="124" spans="1:24" x14ac:dyDescent="0.35">
      <c r="A124" s="84" t="s">
        <v>81</v>
      </c>
      <c r="B124" s="70">
        <v>2</v>
      </c>
      <c r="C124" s="23">
        <f>SUM(C119:C123)</f>
        <v>0</v>
      </c>
      <c r="D124" s="23">
        <f>SUM(D119:D123)</f>
        <v>0</v>
      </c>
      <c r="E124" s="23">
        <f>SUM(E119:E123)</f>
        <v>0</v>
      </c>
      <c r="F124" s="69" t="s">
        <v>13</v>
      </c>
      <c r="G124" s="70" t="s">
        <v>13</v>
      </c>
      <c r="H124" s="70" t="s">
        <v>13</v>
      </c>
      <c r="I124" s="23">
        <f>SUM(I119:I123)</f>
        <v>0</v>
      </c>
      <c r="J124" s="69" t="s">
        <v>13</v>
      </c>
      <c r="K124" s="23">
        <f>SUM(K119:K123)</f>
        <v>0</v>
      </c>
      <c r="L124" s="23">
        <f>SUM(L119:L123)</f>
        <v>0</v>
      </c>
      <c r="M124" s="23">
        <f>SUM(M119:M123)</f>
        <v>0</v>
      </c>
      <c r="N124" s="23">
        <f>SUM(N119:N123)</f>
        <v>0</v>
      </c>
      <c r="O124" s="23">
        <f>SUM(O119:O123)</f>
        <v>0</v>
      </c>
      <c r="P124" s="69" t="s">
        <v>13</v>
      </c>
      <c r="Q124" s="23">
        <f>SUM(Q119:Q123)</f>
        <v>0</v>
      </c>
      <c r="R124" s="23">
        <f>SUM(R119:R123)</f>
        <v>0</v>
      </c>
      <c r="S124" s="23">
        <f>SUM(S119:S123)</f>
        <v>0</v>
      </c>
      <c r="T124" s="69" t="s">
        <v>13</v>
      </c>
      <c r="U124" s="70" t="s">
        <v>13</v>
      </c>
      <c r="V124" s="70" t="s">
        <v>13</v>
      </c>
      <c r="W124" s="70" t="s">
        <v>13</v>
      </c>
      <c r="X124" s="85" t="s">
        <v>13</v>
      </c>
    </row>
    <row r="125" spans="1:24" x14ac:dyDescent="0.35">
      <c r="A125" s="84" t="s">
        <v>26</v>
      </c>
      <c r="B125" s="70">
        <v>2</v>
      </c>
      <c r="C125" s="69" t="s">
        <v>13</v>
      </c>
      <c r="D125" s="69" t="s">
        <v>13</v>
      </c>
      <c r="E125" s="69" t="s">
        <v>13</v>
      </c>
      <c r="F125" s="23">
        <f>SUM(F119:F123)</f>
        <v>0</v>
      </c>
      <c r="G125" s="70" t="s">
        <v>13</v>
      </c>
      <c r="H125" s="70" t="s">
        <v>13</v>
      </c>
      <c r="I125" s="70" t="s">
        <v>13</v>
      </c>
      <c r="J125" s="23">
        <f>SUM(J119:J123)</f>
        <v>0</v>
      </c>
      <c r="K125" s="70" t="s">
        <v>13</v>
      </c>
      <c r="L125" s="70" t="s">
        <v>13</v>
      </c>
      <c r="M125" s="70" t="s">
        <v>13</v>
      </c>
      <c r="N125" s="70" t="s">
        <v>13</v>
      </c>
      <c r="O125" s="70" t="s">
        <v>13</v>
      </c>
      <c r="P125" s="23">
        <f>SUM(P119:P123)</f>
        <v>0</v>
      </c>
      <c r="Q125" s="70" t="s">
        <v>13</v>
      </c>
      <c r="R125" s="70" t="s">
        <v>13</v>
      </c>
      <c r="S125" s="115" t="s">
        <v>13</v>
      </c>
      <c r="T125" s="23">
        <f>SUM(T119:T123)</f>
        <v>0</v>
      </c>
      <c r="U125" s="26" t="s">
        <v>13</v>
      </c>
      <c r="V125" s="70" t="s">
        <v>13</v>
      </c>
      <c r="W125" s="70" t="s">
        <v>13</v>
      </c>
      <c r="X125" s="85" t="s">
        <v>13</v>
      </c>
    </row>
    <row r="126" spans="1:24" x14ac:dyDescent="0.35">
      <c r="A126" s="84" t="s">
        <v>82</v>
      </c>
      <c r="B126" s="70">
        <v>2</v>
      </c>
      <c r="C126" s="23">
        <f>SUMIF(H119:H123,"f",C119:C123)</f>
        <v>0</v>
      </c>
      <c r="D126" s="23">
        <f>SUMIF(H119:H123,"f",D119:D123)</f>
        <v>0</v>
      </c>
      <c r="E126" s="23">
        <f>SUMIF(H119:H123,"f",E119:E123)</f>
        <v>0</v>
      </c>
      <c r="F126" s="69" t="s">
        <v>13</v>
      </c>
      <c r="G126" s="70" t="s">
        <v>13</v>
      </c>
      <c r="H126" s="70" t="s">
        <v>13</v>
      </c>
      <c r="I126" s="23">
        <f>SUMIF(H119:H123,"f",I119:I123)</f>
        <v>0</v>
      </c>
      <c r="J126" s="70" t="s">
        <v>13</v>
      </c>
      <c r="K126" s="23">
        <f>SUMIF(H119:H123,"f",K119:K123)</f>
        <v>0</v>
      </c>
      <c r="L126" s="23">
        <f>SUMIF(H119:H123,"f",L119:L123)</f>
        <v>0</v>
      </c>
      <c r="M126" s="23">
        <f>SUMIF(H119:H123,"f",M119:M123)</f>
        <v>0</v>
      </c>
      <c r="N126" s="23">
        <f>SUMIF(H119:H123,"f",N119:N123)</f>
        <v>0</v>
      </c>
      <c r="O126" s="23">
        <f>SUMIF(H119:H123,"f",O119:O123)</f>
        <v>0</v>
      </c>
      <c r="P126" s="70" t="s">
        <v>13</v>
      </c>
      <c r="Q126" s="23">
        <f>SUMIF(H119:H123,"f",Q119:Q123)</f>
        <v>0</v>
      </c>
      <c r="R126" s="23">
        <f>SUMIF(H119:H123,"f",R119:R123)</f>
        <v>0</v>
      </c>
      <c r="S126" s="23">
        <f>SUMIF(H119:H123,"f",S119:S123)</f>
        <v>0</v>
      </c>
      <c r="T126" s="70" t="s">
        <v>13</v>
      </c>
      <c r="U126" s="70" t="s">
        <v>13</v>
      </c>
      <c r="V126" s="70" t="s">
        <v>13</v>
      </c>
      <c r="W126" s="70" t="s">
        <v>13</v>
      </c>
      <c r="X126" s="85" t="s">
        <v>13</v>
      </c>
    </row>
    <row r="127" spans="1:24" x14ac:dyDescent="0.35">
      <c r="A127" s="200" t="s">
        <v>33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2"/>
    </row>
    <row r="128" spans="1:24" x14ac:dyDescent="0.35">
      <c r="A128" s="76"/>
      <c r="B128" s="77">
        <v>2</v>
      </c>
      <c r="C128" s="78"/>
      <c r="D128" s="69">
        <f t="shared" ref="D128:D129" si="151">IF(C128&gt;0,K128/(I128/C128),0)</f>
        <v>0</v>
      </c>
      <c r="E128" s="69">
        <f t="shared" ref="E128:E129" si="152">IF(C128&gt;0,R128/(I128/C128),0)</f>
        <v>0</v>
      </c>
      <c r="F128" s="79">
        <f t="shared" ref="F128:F129" si="153">IF(U128&gt;0,FLOOR((P128+T128)/U128,0.1),0)</f>
        <v>0</v>
      </c>
      <c r="G128" s="22"/>
      <c r="H128" s="22"/>
      <c r="I128" s="80">
        <f>K128+R128</f>
        <v>0</v>
      </c>
      <c r="J128" s="26">
        <f>P128+T128</f>
        <v>0</v>
      </c>
      <c r="K128" s="80">
        <f>L128+Q128</f>
        <v>0</v>
      </c>
      <c r="L128" s="80">
        <f>M128+N128</f>
        <v>0</v>
      </c>
      <c r="M128" s="77"/>
      <c r="N128" s="81">
        <f t="shared" ref="N128:N129" si="154">O128+P128</f>
        <v>0</v>
      </c>
      <c r="O128" s="77"/>
      <c r="P128" s="77"/>
      <c r="Q128" s="77"/>
      <c r="R128" s="113">
        <f t="shared" ref="R128:R129" si="155">(C128*U128)-K128</f>
        <v>0</v>
      </c>
      <c r="S128" s="118"/>
      <c r="T128" s="111">
        <f t="shared" ref="T128:T129" si="156">R128-S128</f>
        <v>0</v>
      </c>
      <c r="U128" s="112"/>
      <c r="V128" s="82"/>
      <c r="W128" s="82"/>
      <c r="X128" s="83"/>
    </row>
    <row r="129" spans="1:28" x14ac:dyDescent="0.35">
      <c r="A129" s="76"/>
      <c r="B129" s="77">
        <v>2</v>
      </c>
      <c r="C129" s="78"/>
      <c r="D129" s="69">
        <f t="shared" si="151"/>
        <v>0</v>
      </c>
      <c r="E129" s="69">
        <f t="shared" si="152"/>
        <v>0</v>
      </c>
      <c r="F129" s="79">
        <f t="shared" si="153"/>
        <v>0</v>
      </c>
      <c r="G129" s="22"/>
      <c r="H129" s="22"/>
      <c r="I129" s="80">
        <f t="shared" ref="I129" si="157">K129+R129</f>
        <v>0</v>
      </c>
      <c r="J129" s="26">
        <f t="shared" ref="J129" si="158">P129+T129</f>
        <v>0</v>
      </c>
      <c r="K129" s="80">
        <f t="shared" ref="K129" si="159">L129+Q129</f>
        <v>0</v>
      </c>
      <c r="L129" s="80">
        <f t="shared" ref="L129" si="160">M129+N129</f>
        <v>0</v>
      </c>
      <c r="M129" s="77"/>
      <c r="N129" s="81">
        <f t="shared" si="154"/>
        <v>0</v>
      </c>
      <c r="O129" s="77"/>
      <c r="P129" s="77"/>
      <c r="Q129" s="77"/>
      <c r="R129" s="113">
        <f t="shared" si="155"/>
        <v>0</v>
      </c>
      <c r="S129" s="118"/>
      <c r="T129" s="111">
        <f t="shared" si="156"/>
        <v>0</v>
      </c>
      <c r="U129" s="112"/>
      <c r="V129" s="82"/>
      <c r="W129" s="82"/>
      <c r="X129" s="83"/>
    </row>
    <row r="130" spans="1:28" x14ac:dyDescent="0.35">
      <c r="A130" s="84" t="s">
        <v>81</v>
      </c>
      <c r="B130" s="70">
        <v>2</v>
      </c>
      <c r="C130" s="23">
        <f>SUM(C128:C129)</f>
        <v>0</v>
      </c>
      <c r="D130" s="23">
        <f>SUM(D128:D129)</f>
        <v>0</v>
      </c>
      <c r="E130" s="23">
        <f>SUM(E128:E129)</f>
        <v>0</v>
      </c>
      <c r="F130" s="69" t="s">
        <v>13</v>
      </c>
      <c r="G130" s="70" t="s">
        <v>13</v>
      </c>
      <c r="H130" s="70" t="s">
        <v>13</v>
      </c>
      <c r="I130" s="23">
        <f>SUM(I128:I129)</f>
        <v>0</v>
      </c>
      <c r="J130" s="69" t="s">
        <v>13</v>
      </c>
      <c r="K130" s="23">
        <f>SUM(K128:K129)</f>
        <v>0</v>
      </c>
      <c r="L130" s="23">
        <f>SUM(L128:L129)</f>
        <v>0</v>
      </c>
      <c r="M130" s="23">
        <f>SUM(M128:M129)</f>
        <v>0</v>
      </c>
      <c r="N130" s="23">
        <f>SUM(N128:N129)</f>
        <v>0</v>
      </c>
      <c r="O130" s="23">
        <f>SUM(O128:O129)</f>
        <v>0</v>
      </c>
      <c r="P130" s="69" t="s">
        <v>13</v>
      </c>
      <c r="Q130" s="23">
        <f>SUM(Q128:Q129)</f>
        <v>0</v>
      </c>
      <c r="R130" s="23">
        <f>SUM(R128:R129)</f>
        <v>0</v>
      </c>
      <c r="S130" s="23">
        <f>SUM(S128:S129)</f>
        <v>0</v>
      </c>
      <c r="T130" s="69" t="s">
        <v>13</v>
      </c>
      <c r="U130" s="70" t="s">
        <v>13</v>
      </c>
      <c r="V130" s="70" t="s">
        <v>13</v>
      </c>
      <c r="W130" s="70" t="s">
        <v>13</v>
      </c>
      <c r="X130" s="85" t="s">
        <v>13</v>
      </c>
    </row>
    <row r="131" spans="1:28" x14ac:dyDescent="0.35">
      <c r="A131" s="84" t="s">
        <v>26</v>
      </c>
      <c r="B131" s="70">
        <v>2</v>
      </c>
      <c r="C131" s="69" t="s">
        <v>13</v>
      </c>
      <c r="D131" s="69" t="s">
        <v>13</v>
      </c>
      <c r="E131" s="69" t="s">
        <v>13</v>
      </c>
      <c r="F131" s="23">
        <f>SUM(F128:F129)</f>
        <v>0</v>
      </c>
      <c r="G131" s="70" t="s">
        <v>13</v>
      </c>
      <c r="H131" s="70" t="s">
        <v>13</v>
      </c>
      <c r="I131" s="70" t="s">
        <v>13</v>
      </c>
      <c r="J131" s="23">
        <f>SUM(J128:J129)</f>
        <v>0</v>
      </c>
      <c r="K131" s="70" t="s">
        <v>13</v>
      </c>
      <c r="L131" s="70" t="s">
        <v>13</v>
      </c>
      <c r="M131" s="70" t="s">
        <v>13</v>
      </c>
      <c r="N131" s="70" t="s">
        <v>13</v>
      </c>
      <c r="O131" s="70" t="s">
        <v>13</v>
      </c>
      <c r="P131" s="23">
        <f>SUM(P128:P129)</f>
        <v>0</v>
      </c>
      <c r="Q131" s="70" t="s">
        <v>13</v>
      </c>
      <c r="R131" s="70" t="s">
        <v>13</v>
      </c>
      <c r="S131" s="115" t="s">
        <v>13</v>
      </c>
      <c r="T131" s="23">
        <f>SUM(T128:T129)</f>
        <v>0</v>
      </c>
      <c r="U131" s="26" t="s">
        <v>13</v>
      </c>
      <c r="V131" s="70" t="s">
        <v>13</v>
      </c>
      <c r="W131" s="70" t="s">
        <v>13</v>
      </c>
      <c r="X131" s="85" t="s">
        <v>13</v>
      </c>
    </row>
    <row r="132" spans="1:28" x14ac:dyDescent="0.35">
      <c r="A132" s="84" t="s">
        <v>82</v>
      </c>
      <c r="B132" s="70">
        <v>2</v>
      </c>
      <c r="C132" s="23">
        <f>SUMIF(H128:H129,"f",C128:C129)</f>
        <v>0</v>
      </c>
      <c r="D132" s="23">
        <f>SUMIF(H128:H129,"f",D128:D129)</f>
        <v>0</v>
      </c>
      <c r="E132" s="23">
        <f>SUMIF(H128:H129,"f",E128:E129)</f>
        <v>0</v>
      </c>
      <c r="F132" s="69" t="s">
        <v>13</v>
      </c>
      <c r="G132" s="70" t="s">
        <v>13</v>
      </c>
      <c r="H132" s="70" t="s">
        <v>13</v>
      </c>
      <c r="I132" s="23">
        <f>SUMIF(H128:H129,"f",I128:I129)</f>
        <v>0</v>
      </c>
      <c r="J132" s="70" t="s">
        <v>13</v>
      </c>
      <c r="K132" s="23">
        <f>SUMIF(H128:H129,"f",K128:K129)</f>
        <v>0</v>
      </c>
      <c r="L132" s="23">
        <f>SUMIF(H128:H129,"f",L128:L129)</f>
        <v>0</v>
      </c>
      <c r="M132" s="23">
        <f>SUMIF(H128:H129,"f",M128:M129)</f>
        <v>0</v>
      </c>
      <c r="N132" s="23">
        <f>SUMIF(H128:H129,"f",N128:N129)</f>
        <v>0</v>
      </c>
      <c r="O132" s="23">
        <f>SUMIF(H128:H129,"f",O128:O129)</f>
        <v>0</v>
      </c>
      <c r="P132" s="70" t="s">
        <v>13</v>
      </c>
      <c r="Q132" s="23">
        <f>SUMIF(H128:H129,"f",Q128:Q129)</f>
        <v>0</v>
      </c>
      <c r="R132" s="23">
        <f>SUMIF(H128:H129,"f",R128:R129)</f>
        <v>0</v>
      </c>
      <c r="S132" s="23">
        <f>SUMIF(H128:H129,"f",S128:S129)</f>
        <v>0</v>
      </c>
      <c r="T132" s="70" t="s">
        <v>13</v>
      </c>
      <c r="U132" s="70" t="s">
        <v>13</v>
      </c>
      <c r="V132" s="70" t="s">
        <v>13</v>
      </c>
      <c r="W132" s="70" t="s">
        <v>13</v>
      </c>
      <c r="X132" s="85" t="s">
        <v>13</v>
      </c>
    </row>
    <row r="133" spans="1:28" s="27" customFormat="1" ht="17" x14ac:dyDescent="0.4">
      <c r="A133" s="86" t="s">
        <v>80</v>
      </c>
      <c r="B133" s="87">
        <v>2</v>
      </c>
      <c r="C133" s="88">
        <f>SUM(C80,C87,C98,C109,C115,C124,C130)</f>
        <v>30</v>
      </c>
      <c r="D133" s="88">
        <f>SUM(D80,D87,D98,D109,D115,D124,D130)</f>
        <v>16.083076923076923</v>
      </c>
      <c r="E133" s="88">
        <f>SUM(E80,E87,E98,E109,E115,E124,E130)</f>
        <v>13.916923076923075</v>
      </c>
      <c r="F133" s="88">
        <f>SUM(F81,F88,F99,F110,F116,F125,F131)</f>
        <v>4.5</v>
      </c>
      <c r="G133" s="89" t="s">
        <v>13</v>
      </c>
      <c r="H133" s="89" t="s">
        <v>13</v>
      </c>
      <c r="I133" s="88">
        <f>SUM(I80,I87,I98,I109,I115,I124,I130)</f>
        <v>762.5</v>
      </c>
      <c r="J133" s="88">
        <f>SUM(J81,J88,J99,J110,J116,J125,J131)</f>
        <v>113</v>
      </c>
      <c r="K133" s="88">
        <f>SUM(K80,K87,K98,K109,K115,K124,K130)</f>
        <v>409</v>
      </c>
      <c r="L133" s="88">
        <f>SUM(L80,L87,L98,L109,L115,L124,L130)</f>
        <v>345</v>
      </c>
      <c r="M133" s="88">
        <f>SUM(M80,M87,M98,M109,M115,M124,M130)</f>
        <v>132</v>
      </c>
      <c r="N133" s="88">
        <f>SUM(N80,N87,N98,N109,N115,N124,N130)</f>
        <v>213</v>
      </c>
      <c r="O133" s="88">
        <f>SUM(O80,O87,O98,O109,O115,O124,O130)</f>
        <v>185</v>
      </c>
      <c r="P133" s="88">
        <f>SUM(P81,P88,P99,P110,P116,P125,P131)</f>
        <v>28</v>
      </c>
      <c r="Q133" s="88">
        <f>SUM(Q80,Q87,Q98,Q109,Q115,Q124,Q130)</f>
        <v>64</v>
      </c>
      <c r="R133" s="88">
        <f>SUM(R80,R87,R98,R109,R115,R124,R130)</f>
        <v>353.5</v>
      </c>
      <c r="S133" s="88">
        <f>SUM(S80,S87,S98,S109,S115,S124,S130)</f>
        <v>268.5</v>
      </c>
      <c r="T133" s="88">
        <f>SUM(T81,T88,T99,T110,T116,T125,T131)</f>
        <v>85</v>
      </c>
      <c r="U133" s="89" t="s">
        <v>13</v>
      </c>
      <c r="V133" s="89" t="s">
        <v>13</v>
      </c>
      <c r="W133" s="89" t="s">
        <v>13</v>
      </c>
      <c r="X133" s="90" t="s">
        <v>13</v>
      </c>
      <c r="Z133" s="17"/>
      <c r="AA133" s="17"/>
      <c r="AB133" s="17"/>
    </row>
    <row r="134" spans="1:28" ht="25.4" customHeight="1" x14ac:dyDescent="0.35">
      <c r="A134" s="234" t="s">
        <v>84</v>
      </c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6"/>
    </row>
    <row r="135" spans="1:28" x14ac:dyDescent="0.35">
      <c r="A135" s="200" t="s">
        <v>28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2"/>
    </row>
    <row r="136" spans="1:28" x14ac:dyDescent="0.35">
      <c r="A136" s="132" t="s">
        <v>193</v>
      </c>
      <c r="B136" s="103">
        <v>3</v>
      </c>
      <c r="C136" s="104">
        <v>2</v>
      </c>
      <c r="D136" s="128">
        <f t="shared" ref="D136:D139" si="161">IF(C136&gt;0,K136/(I136/C136),0)</f>
        <v>1.2</v>
      </c>
      <c r="E136" s="128">
        <f t="shared" ref="E136:E139" si="162">IF(C136&gt;0,R136/(I136/C136),0)</f>
        <v>0.8</v>
      </c>
      <c r="F136" s="128">
        <f t="shared" ref="F136:F139" si="163">IF(U136&gt;0,FLOOR((P136+T136)/U136,0.1),0)</f>
        <v>0.8</v>
      </c>
      <c r="G136" s="105" t="s">
        <v>20</v>
      </c>
      <c r="H136" s="105" t="s">
        <v>18</v>
      </c>
      <c r="I136" s="26">
        <f>K136+R136</f>
        <v>50</v>
      </c>
      <c r="J136" s="26">
        <f>P136+T136</f>
        <v>20</v>
      </c>
      <c r="K136" s="26">
        <f>L136+Q136</f>
        <v>30</v>
      </c>
      <c r="L136" s="26">
        <f>M136+N136</f>
        <v>30</v>
      </c>
      <c r="M136" s="103">
        <v>10</v>
      </c>
      <c r="N136" s="129">
        <f t="shared" ref="N136:N139" si="164">O136+P136</f>
        <v>20</v>
      </c>
      <c r="O136" s="103"/>
      <c r="P136" s="103">
        <v>20</v>
      </c>
      <c r="Q136" s="103"/>
      <c r="R136" s="113">
        <f t="shared" ref="R136" si="165">(C136*U136)-K136</f>
        <v>20</v>
      </c>
      <c r="S136" s="121">
        <v>20</v>
      </c>
      <c r="T136" s="111">
        <f t="shared" ref="T136" si="166">R136-S136</f>
        <v>0</v>
      </c>
      <c r="U136" s="112">
        <v>25</v>
      </c>
      <c r="V136" s="107">
        <v>100</v>
      </c>
      <c r="W136" s="107"/>
      <c r="X136" s="108"/>
    </row>
    <row r="137" spans="1:28" x14ac:dyDescent="0.35">
      <c r="A137" s="76"/>
      <c r="B137" s="77">
        <v>3</v>
      </c>
      <c r="C137" s="78"/>
      <c r="D137" s="69">
        <f t="shared" si="161"/>
        <v>0</v>
      </c>
      <c r="E137" s="69">
        <f t="shared" si="162"/>
        <v>0</v>
      </c>
      <c r="F137" s="79">
        <f t="shared" si="163"/>
        <v>0</v>
      </c>
      <c r="G137" s="22"/>
      <c r="H137" s="22"/>
      <c r="I137" s="80">
        <f t="shared" ref="I137:I139" si="167">K137+R137</f>
        <v>0</v>
      </c>
      <c r="J137" s="26">
        <f t="shared" ref="J137:J139" si="168">P137+T137</f>
        <v>0</v>
      </c>
      <c r="K137" s="80">
        <f t="shared" ref="K137:K139" si="169">L137+Q137</f>
        <v>0</v>
      </c>
      <c r="L137" s="80">
        <f t="shared" ref="L137:L139" si="170">M137+N137</f>
        <v>0</v>
      </c>
      <c r="M137" s="77"/>
      <c r="N137" s="81">
        <f t="shared" si="164"/>
        <v>0</v>
      </c>
      <c r="O137" s="77"/>
      <c r="P137" s="77"/>
      <c r="Q137" s="77"/>
      <c r="R137" s="113">
        <f t="shared" ref="R137:R139" si="171">(C137*U137)-K137</f>
        <v>0</v>
      </c>
      <c r="S137" s="118"/>
      <c r="T137" s="111">
        <f t="shared" ref="T137:T139" si="172">R137-S137</f>
        <v>0</v>
      </c>
      <c r="U137" s="112"/>
      <c r="V137" s="82"/>
      <c r="W137" s="82"/>
      <c r="X137" s="83"/>
    </row>
    <row r="138" spans="1:28" x14ac:dyDescent="0.35">
      <c r="A138" s="76"/>
      <c r="B138" s="77">
        <v>3</v>
      </c>
      <c r="C138" s="78"/>
      <c r="D138" s="69">
        <f t="shared" si="161"/>
        <v>0</v>
      </c>
      <c r="E138" s="69">
        <f t="shared" si="162"/>
        <v>0</v>
      </c>
      <c r="F138" s="79">
        <f t="shared" si="163"/>
        <v>0</v>
      </c>
      <c r="G138" s="22"/>
      <c r="H138" s="22"/>
      <c r="I138" s="80">
        <f t="shared" si="167"/>
        <v>0</v>
      </c>
      <c r="J138" s="26">
        <f t="shared" si="168"/>
        <v>0</v>
      </c>
      <c r="K138" s="80">
        <f t="shared" si="169"/>
        <v>0</v>
      </c>
      <c r="L138" s="80">
        <f t="shared" si="170"/>
        <v>0</v>
      </c>
      <c r="M138" s="77"/>
      <c r="N138" s="81">
        <f t="shared" si="164"/>
        <v>0</v>
      </c>
      <c r="O138" s="77"/>
      <c r="P138" s="77"/>
      <c r="Q138" s="77"/>
      <c r="R138" s="113">
        <f t="shared" si="171"/>
        <v>0</v>
      </c>
      <c r="S138" s="118"/>
      <c r="T138" s="111">
        <f t="shared" si="172"/>
        <v>0</v>
      </c>
      <c r="U138" s="112"/>
      <c r="V138" s="82"/>
      <c r="W138" s="82"/>
      <c r="X138" s="83"/>
    </row>
    <row r="139" spans="1:28" x14ac:dyDescent="0.35">
      <c r="A139" s="76"/>
      <c r="B139" s="77">
        <v>3</v>
      </c>
      <c r="C139" s="78"/>
      <c r="D139" s="69">
        <f t="shared" si="161"/>
        <v>0</v>
      </c>
      <c r="E139" s="69">
        <f t="shared" si="162"/>
        <v>0</v>
      </c>
      <c r="F139" s="79">
        <f t="shared" si="163"/>
        <v>0</v>
      </c>
      <c r="G139" s="22"/>
      <c r="H139" s="22"/>
      <c r="I139" s="80">
        <f t="shared" si="167"/>
        <v>0</v>
      </c>
      <c r="J139" s="26">
        <f t="shared" si="168"/>
        <v>0</v>
      </c>
      <c r="K139" s="80">
        <f t="shared" si="169"/>
        <v>0</v>
      </c>
      <c r="L139" s="80">
        <f t="shared" si="170"/>
        <v>0</v>
      </c>
      <c r="M139" s="77"/>
      <c r="N139" s="81">
        <f t="shared" si="164"/>
        <v>0</v>
      </c>
      <c r="O139" s="77"/>
      <c r="P139" s="77"/>
      <c r="Q139" s="77"/>
      <c r="R139" s="113">
        <f t="shared" si="171"/>
        <v>0</v>
      </c>
      <c r="S139" s="118"/>
      <c r="T139" s="111">
        <f t="shared" si="172"/>
        <v>0</v>
      </c>
      <c r="U139" s="112"/>
      <c r="V139" s="82"/>
      <c r="W139" s="82"/>
      <c r="X139" s="83"/>
    </row>
    <row r="140" spans="1:28" x14ac:dyDescent="0.35">
      <c r="A140" s="84" t="s">
        <v>81</v>
      </c>
      <c r="B140" s="70">
        <v>3</v>
      </c>
      <c r="C140" s="23">
        <f>SUM(C136:C139)</f>
        <v>2</v>
      </c>
      <c r="D140" s="23">
        <f>SUM(D136:D139)</f>
        <v>1.2</v>
      </c>
      <c r="E140" s="23">
        <f>SUM(E136:E139)</f>
        <v>0.8</v>
      </c>
      <c r="F140" s="69" t="s">
        <v>13</v>
      </c>
      <c r="G140" s="70" t="s">
        <v>13</v>
      </c>
      <c r="H140" s="70" t="s">
        <v>13</v>
      </c>
      <c r="I140" s="23">
        <f>SUM(I136:I139)</f>
        <v>50</v>
      </c>
      <c r="J140" s="69" t="s">
        <v>13</v>
      </c>
      <c r="K140" s="23">
        <f>SUM(K136:K139)</f>
        <v>30</v>
      </c>
      <c r="L140" s="23">
        <f>SUM(L136:L139)</f>
        <v>30</v>
      </c>
      <c r="M140" s="23">
        <f>SUM(M136:M139)</f>
        <v>10</v>
      </c>
      <c r="N140" s="23">
        <f>SUM(N136:N139)</f>
        <v>20</v>
      </c>
      <c r="O140" s="23">
        <f>SUM(O136:O139)</f>
        <v>0</v>
      </c>
      <c r="P140" s="69" t="s">
        <v>13</v>
      </c>
      <c r="Q140" s="23">
        <f>SUM(Q136:Q139)</f>
        <v>0</v>
      </c>
      <c r="R140" s="23">
        <f>SUM(R136:R139)</f>
        <v>20</v>
      </c>
      <c r="S140" s="23">
        <f>SUM(S136:S139)</f>
        <v>20</v>
      </c>
      <c r="T140" s="69" t="s">
        <v>13</v>
      </c>
      <c r="U140" s="70" t="s">
        <v>13</v>
      </c>
      <c r="V140" s="70" t="s">
        <v>13</v>
      </c>
      <c r="W140" s="70" t="s">
        <v>13</v>
      </c>
      <c r="X140" s="85" t="s">
        <v>13</v>
      </c>
    </row>
    <row r="141" spans="1:28" x14ac:dyDescent="0.35">
      <c r="A141" s="84" t="s">
        <v>26</v>
      </c>
      <c r="B141" s="70">
        <v>3</v>
      </c>
      <c r="C141" s="69" t="s">
        <v>13</v>
      </c>
      <c r="D141" s="69" t="s">
        <v>13</v>
      </c>
      <c r="E141" s="69" t="s">
        <v>13</v>
      </c>
      <c r="F141" s="23">
        <f>SUM(F136:F139)</f>
        <v>0.8</v>
      </c>
      <c r="G141" s="70" t="s">
        <v>13</v>
      </c>
      <c r="H141" s="70" t="s">
        <v>13</v>
      </c>
      <c r="I141" s="70" t="s">
        <v>13</v>
      </c>
      <c r="J141" s="23">
        <f>SUM(J136:J139)</f>
        <v>20</v>
      </c>
      <c r="K141" s="70" t="s">
        <v>13</v>
      </c>
      <c r="L141" s="70" t="s">
        <v>13</v>
      </c>
      <c r="M141" s="70" t="s">
        <v>13</v>
      </c>
      <c r="N141" s="70" t="s">
        <v>13</v>
      </c>
      <c r="O141" s="70" t="s">
        <v>13</v>
      </c>
      <c r="P141" s="23">
        <f>SUM(P136:P139)</f>
        <v>20</v>
      </c>
      <c r="Q141" s="70" t="s">
        <v>13</v>
      </c>
      <c r="R141" s="70" t="s">
        <v>13</v>
      </c>
      <c r="S141" s="115" t="s">
        <v>13</v>
      </c>
      <c r="T141" s="23">
        <f>SUM(T136:T139)</f>
        <v>0</v>
      </c>
      <c r="U141" s="26" t="s">
        <v>13</v>
      </c>
      <c r="V141" s="70" t="s">
        <v>13</v>
      </c>
      <c r="W141" s="70" t="s">
        <v>13</v>
      </c>
      <c r="X141" s="85" t="s">
        <v>13</v>
      </c>
    </row>
    <row r="142" spans="1:28" x14ac:dyDescent="0.35">
      <c r="A142" s="84" t="s">
        <v>82</v>
      </c>
      <c r="B142" s="70">
        <v>3</v>
      </c>
      <c r="C142" s="23">
        <f>SUMIF(H136:H139,"f",C136:C139)</f>
        <v>0</v>
      </c>
      <c r="D142" s="23">
        <f>SUMIF(H136:H139,"f",D136:D139)</f>
        <v>0</v>
      </c>
      <c r="E142" s="23">
        <f>SUMIF(H136:H139,"f",E136:E139)</f>
        <v>0</v>
      </c>
      <c r="F142" s="69" t="s">
        <v>13</v>
      </c>
      <c r="G142" s="70" t="s">
        <v>13</v>
      </c>
      <c r="H142" s="70" t="s">
        <v>13</v>
      </c>
      <c r="I142" s="23">
        <f>SUMIF(H136:H139,"f",I136:I139)</f>
        <v>0</v>
      </c>
      <c r="J142" s="70" t="s">
        <v>13</v>
      </c>
      <c r="K142" s="23">
        <f>SUMIF(H136:H139,"f",K136:K139)</f>
        <v>0</v>
      </c>
      <c r="L142" s="23">
        <f>SUMIF(H136:H139,"f",L136:L139)</f>
        <v>0</v>
      </c>
      <c r="M142" s="23">
        <f>SUMIF(H136:H139,"f",M136:M139)</f>
        <v>0</v>
      </c>
      <c r="N142" s="23">
        <f>SUMIF(H136:H139,"f",N136:N139)</f>
        <v>0</v>
      </c>
      <c r="O142" s="23">
        <f>SUMIF(H136:H139,"f",O136:O139)</f>
        <v>0</v>
      </c>
      <c r="P142" s="70" t="s">
        <v>13</v>
      </c>
      <c r="Q142" s="23">
        <f>SUMIF(H136:H139,"f",Q136:Q139)</f>
        <v>0</v>
      </c>
      <c r="R142" s="23">
        <f>SUMIF(H136:H139,"f",R136:R139)</f>
        <v>0</v>
      </c>
      <c r="S142" s="23">
        <f>SUMIF(H136:H139,"f",S136:S139)</f>
        <v>0</v>
      </c>
      <c r="T142" s="70" t="s">
        <v>13</v>
      </c>
      <c r="U142" s="70" t="s">
        <v>13</v>
      </c>
      <c r="V142" s="70" t="s">
        <v>13</v>
      </c>
      <c r="W142" s="70" t="s">
        <v>13</v>
      </c>
      <c r="X142" s="85" t="s">
        <v>13</v>
      </c>
    </row>
    <row r="143" spans="1:28" x14ac:dyDescent="0.35">
      <c r="A143" s="200" t="s">
        <v>29</v>
      </c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2"/>
    </row>
    <row r="144" spans="1:28" x14ac:dyDescent="0.35">
      <c r="A144" s="76"/>
      <c r="B144" s="77">
        <v>3</v>
      </c>
      <c r="C144" s="78"/>
      <c r="D144" s="69">
        <f t="shared" ref="D144:D146" si="173">IF(C144&gt;0,K144/(I144/C144),0)</f>
        <v>0</v>
      </c>
      <c r="E144" s="69">
        <f t="shared" ref="E144:E146" si="174">IF(C144&gt;0,R144/(I144/C144),0)</f>
        <v>0</v>
      </c>
      <c r="F144" s="79">
        <f t="shared" ref="F144:F146" si="175">IF(U144&gt;0,FLOOR((P144+T144)/U144,0.1),0)</f>
        <v>0</v>
      </c>
      <c r="G144" s="22"/>
      <c r="H144" s="22"/>
      <c r="I144" s="80">
        <f>K144+R144</f>
        <v>0</v>
      </c>
      <c r="J144" s="26">
        <f>P144+T144</f>
        <v>0</v>
      </c>
      <c r="K144" s="80">
        <f>L144+Q144</f>
        <v>0</v>
      </c>
      <c r="L144" s="80">
        <f>M144+N144</f>
        <v>0</v>
      </c>
      <c r="M144" s="77"/>
      <c r="N144" s="81">
        <f t="shared" ref="N144:N146" si="176">O144+P144</f>
        <v>0</v>
      </c>
      <c r="O144" s="77"/>
      <c r="P144" s="77"/>
      <c r="Q144" s="77"/>
      <c r="R144" s="113">
        <f t="shared" ref="R144:R146" si="177">(C144*U144)-K144</f>
        <v>0</v>
      </c>
      <c r="S144" s="118"/>
      <c r="T144" s="111">
        <f t="shared" ref="T144:T146" si="178">R144-S144</f>
        <v>0</v>
      </c>
      <c r="U144" s="112"/>
      <c r="V144" s="82"/>
      <c r="W144" s="82"/>
      <c r="X144" s="83"/>
    </row>
    <row r="145" spans="1:24" x14ac:dyDescent="0.35">
      <c r="A145" s="76"/>
      <c r="B145" s="77">
        <v>3</v>
      </c>
      <c r="C145" s="78"/>
      <c r="D145" s="69">
        <f t="shared" si="173"/>
        <v>0</v>
      </c>
      <c r="E145" s="69">
        <f t="shared" si="174"/>
        <v>0</v>
      </c>
      <c r="F145" s="79">
        <f t="shared" si="175"/>
        <v>0</v>
      </c>
      <c r="G145" s="22"/>
      <c r="H145" s="22"/>
      <c r="I145" s="80">
        <f t="shared" ref="I145:I146" si="179">K145+R145</f>
        <v>0</v>
      </c>
      <c r="J145" s="26">
        <f t="shared" ref="J145:J146" si="180">P145+T145</f>
        <v>0</v>
      </c>
      <c r="K145" s="80">
        <f t="shared" ref="K145:K146" si="181">L145+Q145</f>
        <v>0</v>
      </c>
      <c r="L145" s="80">
        <f t="shared" ref="L145:L146" si="182">M145+N145</f>
        <v>0</v>
      </c>
      <c r="M145" s="77"/>
      <c r="N145" s="81">
        <f t="shared" si="176"/>
        <v>0</v>
      </c>
      <c r="O145" s="77"/>
      <c r="P145" s="77"/>
      <c r="Q145" s="77"/>
      <c r="R145" s="113">
        <f t="shared" si="177"/>
        <v>0</v>
      </c>
      <c r="S145" s="118"/>
      <c r="T145" s="111">
        <f t="shared" si="178"/>
        <v>0</v>
      </c>
      <c r="U145" s="112"/>
      <c r="V145" s="82"/>
      <c r="W145" s="82"/>
      <c r="X145" s="83"/>
    </row>
    <row r="146" spans="1:24" x14ac:dyDescent="0.35">
      <c r="A146" s="76"/>
      <c r="B146" s="77">
        <v>3</v>
      </c>
      <c r="C146" s="78"/>
      <c r="D146" s="69">
        <f t="shared" si="173"/>
        <v>0</v>
      </c>
      <c r="E146" s="69">
        <f t="shared" si="174"/>
        <v>0</v>
      </c>
      <c r="F146" s="79">
        <f t="shared" si="175"/>
        <v>0</v>
      </c>
      <c r="G146" s="22"/>
      <c r="H146" s="22"/>
      <c r="I146" s="80">
        <f t="shared" si="179"/>
        <v>0</v>
      </c>
      <c r="J146" s="26">
        <f t="shared" si="180"/>
        <v>0</v>
      </c>
      <c r="K146" s="80">
        <f t="shared" si="181"/>
        <v>0</v>
      </c>
      <c r="L146" s="80">
        <f t="shared" si="182"/>
        <v>0</v>
      </c>
      <c r="M146" s="77"/>
      <c r="N146" s="81">
        <f t="shared" si="176"/>
        <v>0</v>
      </c>
      <c r="O146" s="77"/>
      <c r="P146" s="77"/>
      <c r="Q146" s="77"/>
      <c r="R146" s="113">
        <f t="shared" si="177"/>
        <v>0</v>
      </c>
      <c r="S146" s="118"/>
      <c r="T146" s="111">
        <f t="shared" si="178"/>
        <v>0</v>
      </c>
      <c r="U146" s="112"/>
      <c r="V146" s="82"/>
      <c r="W146" s="82"/>
      <c r="X146" s="83"/>
    </row>
    <row r="147" spans="1:24" x14ac:dyDescent="0.35">
      <c r="A147" s="84" t="s">
        <v>81</v>
      </c>
      <c r="B147" s="70">
        <v>3</v>
      </c>
      <c r="C147" s="23">
        <f>SUM(C144:C146)</f>
        <v>0</v>
      </c>
      <c r="D147" s="23">
        <f>SUM(D144:D146)</f>
        <v>0</v>
      </c>
      <c r="E147" s="23">
        <f>SUM(E144:E146)</f>
        <v>0</v>
      </c>
      <c r="F147" s="69" t="s">
        <v>13</v>
      </c>
      <c r="G147" s="70" t="s">
        <v>13</v>
      </c>
      <c r="H147" s="70" t="s">
        <v>13</v>
      </c>
      <c r="I147" s="23">
        <f>SUM(I144:I146)</f>
        <v>0</v>
      </c>
      <c r="J147" s="69" t="s">
        <v>13</v>
      </c>
      <c r="K147" s="23">
        <f>SUM(K144:K146)</f>
        <v>0</v>
      </c>
      <c r="L147" s="23">
        <f>SUM(L144:L146)</f>
        <v>0</v>
      </c>
      <c r="M147" s="23">
        <f>SUM(M144:M146)</f>
        <v>0</v>
      </c>
      <c r="N147" s="23">
        <f>SUM(N144:N146)</f>
        <v>0</v>
      </c>
      <c r="O147" s="23">
        <f>SUM(O144:O146)</f>
        <v>0</v>
      </c>
      <c r="P147" s="69" t="s">
        <v>13</v>
      </c>
      <c r="Q147" s="23">
        <f>SUM(Q144:Q146)</f>
        <v>0</v>
      </c>
      <c r="R147" s="23">
        <f>SUM(R144:R146)</f>
        <v>0</v>
      </c>
      <c r="S147" s="23">
        <f>SUM(S144:S146)</f>
        <v>0</v>
      </c>
      <c r="T147" s="69" t="s">
        <v>13</v>
      </c>
      <c r="U147" s="70" t="s">
        <v>13</v>
      </c>
      <c r="V147" s="70" t="s">
        <v>13</v>
      </c>
      <c r="W147" s="70" t="s">
        <v>13</v>
      </c>
      <c r="X147" s="85" t="s">
        <v>13</v>
      </c>
    </row>
    <row r="148" spans="1:24" x14ac:dyDescent="0.35">
      <c r="A148" s="84" t="s">
        <v>26</v>
      </c>
      <c r="B148" s="70">
        <v>3</v>
      </c>
      <c r="C148" s="69" t="s">
        <v>13</v>
      </c>
      <c r="D148" s="69" t="s">
        <v>13</v>
      </c>
      <c r="E148" s="69" t="s">
        <v>13</v>
      </c>
      <c r="F148" s="23">
        <f>SUM(F144:F146)</f>
        <v>0</v>
      </c>
      <c r="G148" s="70" t="s">
        <v>13</v>
      </c>
      <c r="H148" s="70" t="s">
        <v>13</v>
      </c>
      <c r="I148" s="70" t="s">
        <v>13</v>
      </c>
      <c r="J148" s="23">
        <f>SUM(J144:J146)</f>
        <v>0</v>
      </c>
      <c r="K148" s="70" t="s">
        <v>13</v>
      </c>
      <c r="L148" s="70" t="s">
        <v>13</v>
      </c>
      <c r="M148" s="70" t="s">
        <v>13</v>
      </c>
      <c r="N148" s="70" t="s">
        <v>13</v>
      </c>
      <c r="O148" s="70" t="s">
        <v>13</v>
      </c>
      <c r="P148" s="23">
        <f>SUM(P144:P146)</f>
        <v>0</v>
      </c>
      <c r="Q148" s="70" t="s">
        <v>13</v>
      </c>
      <c r="R148" s="70" t="s">
        <v>13</v>
      </c>
      <c r="S148" s="115" t="s">
        <v>13</v>
      </c>
      <c r="T148" s="23">
        <f>SUM(T144:T146)</f>
        <v>0</v>
      </c>
      <c r="U148" s="26" t="s">
        <v>13</v>
      </c>
      <c r="V148" s="70" t="s">
        <v>13</v>
      </c>
      <c r="W148" s="70" t="s">
        <v>13</v>
      </c>
      <c r="X148" s="85" t="s">
        <v>13</v>
      </c>
    </row>
    <row r="149" spans="1:24" x14ac:dyDescent="0.35">
      <c r="A149" s="84" t="s">
        <v>82</v>
      </c>
      <c r="B149" s="70">
        <v>3</v>
      </c>
      <c r="C149" s="23">
        <f>SUMIF(H144:H146,"f",C144:C146)</f>
        <v>0</v>
      </c>
      <c r="D149" s="23">
        <f>SUMIF(H144:H146,"f",D144:D146)</f>
        <v>0</v>
      </c>
      <c r="E149" s="23">
        <f>SUMIF(H144:H146,"f",E144:E146)</f>
        <v>0</v>
      </c>
      <c r="F149" s="69" t="s">
        <v>13</v>
      </c>
      <c r="G149" s="70" t="s">
        <v>13</v>
      </c>
      <c r="H149" s="70" t="s">
        <v>13</v>
      </c>
      <c r="I149" s="23">
        <f>SUMIF(H144:H146,"f",I144:I146)</f>
        <v>0</v>
      </c>
      <c r="J149" s="70" t="s">
        <v>13</v>
      </c>
      <c r="K149" s="23">
        <f>SUMIF(H144:H146,"f",K144:K146)</f>
        <v>0</v>
      </c>
      <c r="L149" s="23">
        <f>SUMIF(H144:H146,"f",L144:L146)</f>
        <v>0</v>
      </c>
      <c r="M149" s="23">
        <f>SUMIF(H144:H146,"f",M144:M146)</f>
        <v>0</v>
      </c>
      <c r="N149" s="23">
        <f>SUMIF(H144:H146,"f",N144:N146)</f>
        <v>0</v>
      </c>
      <c r="O149" s="23">
        <f>SUMIF(H144:H146,"f",O144:O146)</f>
        <v>0</v>
      </c>
      <c r="P149" s="70" t="s">
        <v>13</v>
      </c>
      <c r="Q149" s="23">
        <f>SUMIF(H144:H146,"f",Q144:Q146)</f>
        <v>0</v>
      </c>
      <c r="R149" s="23">
        <f>SUMIF(H144:H146,"f",R144:R146)</f>
        <v>0</v>
      </c>
      <c r="S149" s="23">
        <f>SUMIF(H144:H146,"f",S144:S146)</f>
        <v>0</v>
      </c>
      <c r="T149" s="70" t="s">
        <v>13</v>
      </c>
      <c r="U149" s="70" t="s">
        <v>13</v>
      </c>
      <c r="V149" s="70" t="s">
        <v>13</v>
      </c>
      <c r="W149" s="70" t="s">
        <v>13</v>
      </c>
      <c r="X149" s="85" t="s">
        <v>13</v>
      </c>
    </row>
    <row r="150" spans="1:24" x14ac:dyDescent="0.35">
      <c r="A150" s="200" t="s">
        <v>30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2"/>
    </row>
    <row r="151" spans="1:24" ht="26" x14ac:dyDescent="0.35">
      <c r="A151" s="102" t="s">
        <v>143</v>
      </c>
      <c r="B151" s="103">
        <v>3</v>
      </c>
      <c r="C151" s="104">
        <v>2</v>
      </c>
      <c r="D151" s="69">
        <f t="shared" ref="D151:D155" si="183">IF(C151&gt;0,K151/(I151/C151),0)</f>
        <v>1.24</v>
      </c>
      <c r="E151" s="69">
        <f t="shared" ref="E151:E155" si="184">IF(C151&gt;0,R151/(I151/C151),0)</f>
        <v>0.76</v>
      </c>
      <c r="F151" s="69">
        <f t="shared" ref="F151:F155" si="185">IF(U151&gt;0,FLOOR((P151+T151)/U151,0.1),0)</f>
        <v>0</v>
      </c>
      <c r="G151" s="105" t="s">
        <v>20</v>
      </c>
      <c r="H151" s="105" t="s">
        <v>18</v>
      </c>
      <c r="I151" s="26">
        <f>K151+R151</f>
        <v>50</v>
      </c>
      <c r="J151" s="26">
        <f>P151+T151</f>
        <v>0</v>
      </c>
      <c r="K151" s="26">
        <f>L151+Q151</f>
        <v>31</v>
      </c>
      <c r="L151" s="26">
        <f>M151+N151</f>
        <v>30</v>
      </c>
      <c r="M151" s="103">
        <v>15</v>
      </c>
      <c r="N151" s="70">
        <f t="shared" ref="N151:N157" si="186">O151+P151</f>
        <v>15</v>
      </c>
      <c r="O151" s="103">
        <v>15</v>
      </c>
      <c r="P151" s="103"/>
      <c r="Q151" s="103">
        <v>1</v>
      </c>
      <c r="R151" s="113">
        <f t="shared" ref="R151:R157" si="187">(C151*U151)-K151</f>
        <v>19</v>
      </c>
      <c r="S151" s="104">
        <v>19</v>
      </c>
      <c r="T151" s="111">
        <f t="shared" ref="T151:T157" si="188">R151-S151</f>
        <v>0</v>
      </c>
      <c r="U151" s="112">
        <v>25</v>
      </c>
      <c r="V151" s="107">
        <v>100</v>
      </c>
      <c r="W151" s="107"/>
      <c r="X151" s="108"/>
    </row>
    <row r="152" spans="1:24" ht="26" x14ac:dyDescent="0.35">
      <c r="A152" s="102" t="s">
        <v>144</v>
      </c>
      <c r="B152" s="103">
        <v>3</v>
      </c>
      <c r="C152" s="104">
        <v>1.5</v>
      </c>
      <c r="D152" s="69">
        <f t="shared" si="183"/>
        <v>0.88</v>
      </c>
      <c r="E152" s="69">
        <f t="shared" si="184"/>
        <v>0.62</v>
      </c>
      <c r="F152" s="69">
        <f t="shared" si="185"/>
        <v>0</v>
      </c>
      <c r="G152" s="105" t="s">
        <v>20</v>
      </c>
      <c r="H152" s="105" t="s">
        <v>18</v>
      </c>
      <c r="I152" s="26">
        <f t="shared" ref="I152:I155" si="189">K152+R152</f>
        <v>37.5</v>
      </c>
      <c r="J152" s="26">
        <f t="shared" ref="J152:J155" si="190">P152+T152</f>
        <v>0</v>
      </c>
      <c r="K152" s="26">
        <f t="shared" ref="K152:K155" si="191">L152+Q152</f>
        <v>22</v>
      </c>
      <c r="L152" s="26">
        <f t="shared" ref="L152:L155" si="192">M152+N152</f>
        <v>21</v>
      </c>
      <c r="M152" s="103">
        <v>6</v>
      </c>
      <c r="N152" s="70">
        <f t="shared" si="186"/>
        <v>15</v>
      </c>
      <c r="O152" s="103">
        <v>15</v>
      </c>
      <c r="P152" s="103"/>
      <c r="Q152" s="103">
        <v>1</v>
      </c>
      <c r="R152" s="113">
        <f t="shared" si="187"/>
        <v>15.5</v>
      </c>
      <c r="S152" s="104">
        <v>15.5</v>
      </c>
      <c r="T152" s="111">
        <f t="shared" si="188"/>
        <v>0</v>
      </c>
      <c r="U152" s="116">
        <v>25</v>
      </c>
      <c r="V152" s="107">
        <v>100</v>
      </c>
      <c r="W152" s="107"/>
      <c r="X152" s="108"/>
    </row>
    <row r="153" spans="1:24" x14ac:dyDescent="0.35">
      <c r="A153" s="76"/>
      <c r="B153" s="77">
        <v>3</v>
      </c>
      <c r="C153" s="78"/>
      <c r="D153" s="69">
        <f t="shared" si="183"/>
        <v>0</v>
      </c>
      <c r="E153" s="69">
        <f t="shared" si="184"/>
        <v>0</v>
      </c>
      <c r="F153" s="79">
        <f t="shared" si="185"/>
        <v>0</v>
      </c>
      <c r="G153" s="22"/>
      <c r="H153" s="22"/>
      <c r="I153" s="80">
        <f t="shared" si="189"/>
        <v>0</v>
      </c>
      <c r="J153" s="26">
        <f t="shared" si="190"/>
        <v>0</v>
      </c>
      <c r="K153" s="80">
        <f t="shared" si="191"/>
        <v>0</v>
      </c>
      <c r="L153" s="80">
        <f t="shared" si="192"/>
        <v>0</v>
      </c>
      <c r="M153" s="77"/>
      <c r="N153" s="81">
        <f t="shared" si="186"/>
        <v>0</v>
      </c>
      <c r="O153" s="77"/>
      <c r="P153" s="77"/>
      <c r="Q153" s="77"/>
      <c r="R153" s="113">
        <f t="shared" si="187"/>
        <v>0</v>
      </c>
      <c r="S153" s="118"/>
      <c r="T153" s="111">
        <f t="shared" si="188"/>
        <v>0</v>
      </c>
      <c r="U153" s="112"/>
      <c r="V153" s="82"/>
      <c r="W153" s="82"/>
      <c r="X153" s="83"/>
    </row>
    <row r="154" spans="1:24" x14ac:dyDescent="0.35">
      <c r="A154" s="76"/>
      <c r="B154" s="77">
        <v>3</v>
      </c>
      <c r="C154" s="78"/>
      <c r="D154" s="69">
        <f t="shared" si="183"/>
        <v>0</v>
      </c>
      <c r="E154" s="69">
        <f t="shared" si="184"/>
        <v>0</v>
      </c>
      <c r="F154" s="79">
        <f t="shared" si="185"/>
        <v>0</v>
      </c>
      <c r="G154" s="22"/>
      <c r="H154" s="22"/>
      <c r="I154" s="80">
        <f t="shared" si="189"/>
        <v>0</v>
      </c>
      <c r="J154" s="26">
        <f t="shared" si="190"/>
        <v>0</v>
      </c>
      <c r="K154" s="80">
        <f t="shared" si="191"/>
        <v>0</v>
      </c>
      <c r="L154" s="80">
        <f t="shared" si="192"/>
        <v>0</v>
      </c>
      <c r="M154" s="77"/>
      <c r="N154" s="81">
        <f t="shared" si="186"/>
        <v>0</v>
      </c>
      <c r="O154" s="77"/>
      <c r="P154" s="77"/>
      <c r="Q154" s="77"/>
      <c r="R154" s="113">
        <f t="shared" si="187"/>
        <v>0</v>
      </c>
      <c r="S154" s="118"/>
      <c r="T154" s="111">
        <f t="shared" si="188"/>
        <v>0</v>
      </c>
      <c r="U154" s="112"/>
      <c r="V154" s="82"/>
      <c r="W154" s="82"/>
      <c r="X154" s="83"/>
    </row>
    <row r="155" spans="1:24" x14ac:dyDescent="0.35">
      <c r="A155" s="76"/>
      <c r="B155" s="77">
        <v>3</v>
      </c>
      <c r="C155" s="78"/>
      <c r="D155" s="69">
        <f t="shared" si="183"/>
        <v>0</v>
      </c>
      <c r="E155" s="69">
        <f t="shared" si="184"/>
        <v>0</v>
      </c>
      <c r="F155" s="79">
        <f t="shared" si="185"/>
        <v>0</v>
      </c>
      <c r="G155" s="22"/>
      <c r="H155" s="22"/>
      <c r="I155" s="80">
        <f t="shared" si="189"/>
        <v>0</v>
      </c>
      <c r="J155" s="26">
        <f t="shared" si="190"/>
        <v>0</v>
      </c>
      <c r="K155" s="80">
        <f t="shared" si="191"/>
        <v>0</v>
      </c>
      <c r="L155" s="80">
        <f t="shared" si="192"/>
        <v>0</v>
      </c>
      <c r="M155" s="77"/>
      <c r="N155" s="81">
        <f t="shared" si="186"/>
        <v>0</v>
      </c>
      <c r="O155" s="77"/>
      <c r="P155" s="77"/>
      <c r="Q155" s="77"/>
      <c r="R155" s="113">
        <f t="shared" si="187"/>
        <v>0</v>
      </c>
      <c r="S155" s="118"/>
      <c r="T155" s="111">
        <f t="shared" si="188"/>
        <v>0</v>
      </c>
      <c r="U155" s="112"/>
      <c r="V155" s="82"/>
      <c r="W155" s="82"/>
      <c r="X155" s="83"/>
    </row>
    <row r="156" spans="1:24" x14ac:dyDescent="0.35">
      <c r="A156" s="76"/>
      <c r="B156" s="77">
        <v>3</v>
      </c>
      <c r="C156" s="78"/>
      <c r="D156" s="69">
        <f t="shared" ref="D156:D157" si="193">IF(C156&gt;0,K156/(I156/C156),0)</f>
        <v>0</v>
      </c>
      <c r="E156" s="69">
        <f t="shared" ref="E156:E157" si="194">IF(C156&gt;0,R156/(I156/C156),0)</f>
        <v>0</v>
      </c>
      <c r="F156" s="79">
        <f t="shared" ref="F156:F157" si="195">IF(U156&gt;0,FLOOR((P156+T156)/U156,0.1),0)</f>
        <v>0</v>
      </c>
      <c r="G156" s="22"/>
      <c r="H156" s="22"/>
      <c r="I156" s="80">
        <f t="shared" ref="I156:I157" si="196">K156+R156</f>
        <v>0</v>
      </c>
      <c r="J156" s="26">
        <f t="shared" ref="J156:J157" si="197">P156+T156</f>
        <v>0</v>
      </c>
      <c r="K156" s="80">
        <f t="shared" ref="K156:K157" si="198">L156+Q156</f>
        <v>0</v>
      </c>
      <c r="L156" s="80">
        <f t="shared" ref="L156:L157" si="199">M156+N156</f>
        <v>0</v>
      </c>
      <c r="M156" s="77"/>
      <c r="N156" s="81">
        <f t="shared" si="186"/>
        <v>0</v>
      </c>
      <c r="O156" s="77"/>
      <c r="P156" s="77"/>
      <c r="Q156" s="77"/>
      <c r="R156" s="113">
        <f t="shared" si="187"/>
        <v>0</v>
      </c>
      <c r="S156" s="118"/>
      <c r="T156" s="111">
        <f t="shared" si="188"/>
        <v>0</v>
      </c>
      <c r="U156" s="112"/>
      <c r="V156" s="82"/>
      <c r="W156" s="82"/>
      <c r="X156" s="83"/>
    </row>
    <row r="157" spans="1:24" x14ac:dyDescent="0.35">
      <c r="A157" s="76"/>
      <c r="B157" s="77">
        <v>3</v>
      </c>
      <c r="C157" s="78"/>
      <c r="D157" s="69">
        <f t="shared" si="193"/>
        <v>0</v>
      </c>
      <c r="E157" s="69">
        <f t="shared" si="194"/>
        <v>0</v>
      </c>
      <c r="F157" s="79">
        <f t="shared" si="195"/>
        <v>0</v>
      </c>
      <c r="G157" s="22"/>
      <c r="H157" s="22"/>
      <c r="I157" s="80">
        <f t="shared" si="196"/>
        <v>0</v>
      </c>
      <c r="J157" s="26">
        <f t="shared" si="197"/>
        <v>0</v>
      </c>
      <c r="K157" s="80">
        <f t="shared" si="198"/>
        <v>0</v>
      </c>
      <c r="L157" s="80">
        <f t="shared" si="199"/>
        <v>0</v>
      </c>
      <c r="M157" s="77"/>
      <c r="N157" s="81">
        <f t="shared" si="186"/>
        <v>0</v>
      </c>
      <c r="O157" s="77"/>
      <c r="P157" s="77"/>
      <c r="Q157" s="77"/>
      <c r="R157" s="113">
        <f t="shared" si="187"/>
        <v>0</v>
      </c>
      <c r="S157" s="118"/>
      <c r="T157" s="111">
        <f t="shared" si="188"/>
        <v>0</v>
      </c>
      <c r="U157" s="112"/>
      <c r="V157" s="82"/>
      <c r="W157" s="82"/>
      <c r="X157" s="83"/>
    </row>
    <row r="158" spans="1:24" x14ac:dyDescent="0.35">
      <c r="A158" s="84" t="s">
        <v>81</v>
      </c>
      <c r="B158" s="70">
        <v>3</v>
      </c>
      <c r="C158" s="23">
        <f>SUM(C151:C157)</f>
        <v>3.5</v>
      </c>
      <c r="D158" s="23">
        <f>SUM(D151:D157)</f>
        <v>2.12</v>
      </c>
      <c r="E158" s="23">
        <f>SUM(E151:E157)</f>
        <v>1.38</v>
      </c>
      <c r="F158" s="69" t="s">
        <v>13</v>
      </c>
      <c r="G158" s="70" t="s">
        <v>13</v>
      </c>
      <c r="H158" s="70" t="s">
        <v>13</v>
      </c>
      <c r="I158" s="23">
        <f>SUM(I151:I157)</f>
        <v>87.5</v>
      </c>
      <c r="J158" s="69" t="s">
        <v>13</v>
      </c>
      <c r="K158" s="23">
        <f>SUM(K151:K157)</f>
        <v>53</v>
      </c>
      <c r="L158" s="23">
        <f>SUM(L151:L157)</f>
        <v>51</v>
      </c>
      <c r="M158" s="23">
        <f>SUM(M151:M157)</f>
        <v>21</v>
      </c>
      <c r="N158" s="23">
        <f>SUM(N151:N157)</f>
        <v>30</v>
      </c>
      <c r="O158" s="23">
        <f>SUM(O151:O157)</f>
        <v>30</v>
      </c>
      <c r="P158" s="69" t="s">
        <v>13</v>
      </c>
      <c r="Q158" s="23">
        <f>SUM(Q151:Q157)</f>
        <v>2</v>
      </c>
      <c r="R158" s="23">
        <f>SUM(R151:R157)</f>
        <v>34.5</v>
      </c>
      <c r="S158" s="23">
        <f>SUM(S151:S157)</f>
        <v>34.5</v>
      </c>
      <c r="T158" s="69" t="s">
        <v>13</v>
      </c>
      <c r="U158" s="70" t="s">
        <v>13</v>
      </c>
      <c r="V158" s="70" t="s">
        <v>13</v>
      </c>
      <c r="W158" s="70" t="s">
        <v>13</v>
      </c>
      <c r="X158" s="85" t="s">
        <v>13</v>
      </c>
    </row>
    <row r="159" spans="1:24" x14ac:dyDescent="0.35">
      <c r="A159" s="84" t="s">
        <v>26</v>
      </c>
      <c r="B159" s="70">
        <v>3</v>
      </c>
      <c r="C159" s="69" t="s">
        <v>13</v>
      </c>
      <c r="D159" s="69" t="s">
        <v>13</v>
      </c>
      <c r="E159" s="69" t="s">
        <v>13</v>
      </c>
      <c r="F159" s="23">
        <f>SUM(F151:F157)</f>
        <v>0</v>
      </c>
      <c r="G159" s="70" t="s">
        <v>13</v>
      </c>
      <c r="H159" s="70" t="s">
        <v>13</v>
      </c>
      <c r="I159" s="70" t="s">
        <v>13</v>
      </c>
      <c r="J159" s="23">
        <f>SUM(J151:J157)</f>
        <v>0</v>
      </c>
      <c r="K159" s="70" t="s">
        <v>13</v>
      </c>
      <c r="L159" s="70" t="s">
        <v>13</v>
      </c>
      <c r="M159" s="70" t="s">
        <v>13</v>
      </c>
      <c r="N159" s="70" t="s">
        <v>13</v>
      </c>
      <c r="O159" s="70" t="s">
        <v>13</v>
      </c>
      <c r="P159" s="23">
        <f>SUM(P151:P157)</f>
        <v>0</v>
      </c>
      <c r="Q159" s="70" t="s">
        <v>13</v>
      </c>
      <c r="R159" s="70" t="s">
        <v>13</v>
      </c>
      <c r="S159" s="115" t="s">
        <v>13</v>
      </c>
      <c r="T159" s="23">
        <f>SUM(T151:T157)</f>
        <v>0</v>
      </c>
      <c r="U159" s="26" t="s">
        <v>13</v>
      </c>
      <c r="V159" s="70" t="s">
        <v>13</v>
      </c>
      <c r="W159" s="70" t="s">
        <v>13</v>
      </c>
      <c r="X159" s="85" t="s">
        <v>13</v>
      </c>
    </row>
    <row r="160" spans="1:24" x14ac:dyDescent="0.35">
      <c r="A160" s="84" t="s">
        <v>82</v>
      </c>
      <c r="B160" s="70">
        <v>3</v>
      </c>
      <c r="C160" s="23">
        <f>SUMIF(H151:H157,"f",C151:C157)</f>
        <v>0</v>
      </c>
      <c r="D160" s="23">
        <f>SUMIF(H151:H157,"f",D151:D157)</f>
        <v>0</v>
      </c>
      <c r="E160" s="23">
        <f>SUMIF(H151:H157,"f",E151:E157)</f>
        <v>0</v>
      </c>
      <c r="F160" s="69" t="s">
        <v>13</v>
      </c>
      <c r="G160" s="70" t="s">
        <v>13</v>
      </c>
      <c r="H160" s="70" t="s">
        <v>13</v>
      </c>
      <c r="I160" s="23">
        <f>SUMIF(H151:H157,"f",I151:I157)</f>
        <v>0</v>
      </c>
      <c r="J160" s="70" t="s">
        <v>13</v>
      </c>
      <c r="K160" s="23">
        <f>SUMIF(H151:H157,"f",K151:K157)</f>
        <v>0</v>
      </c>
      <c r="L160" s="23">
        <f>SUMIF(H151:H157,"f",L151:L157)</f>
        <v>0</v>
      </c>
      <c r="M160" s="23">
        <f>SUMIF(H151:H157,"f",M151:M157)</f>
        <v>0</v>
      </c>
      <c r="N160" s="23">
        <f>SUMIF(H151:H157,"f",N151:N157)</f>
        <v>0</v>
      </c>
      <c r="O160" s="23">
        <f>SUMIF(H151:H157,"f",O151:O157)</f>
        <v>0</v>
      </c>
      <c r="P160" s="70" t="s">
        <v>13</v>
      </c>
      <c r="Q160" s="23">
        <f>SUMIF(H151:H157,"f",Q151:Q157)</f>
        <v>0</v>
      </c>
      <c r="R160" s="23">
        <f>SUMIF(H151:H157,"f",R151:R157)</f>
        <v>0</v>
      </c>
      <c r="S160" s="23">
        <f>SUMIF(H151:H157,"f",S151:S157)</f>
        <v>0</v>
      </c>
      <c r="T160" s="70" t="s">
        <v>13</v>
      </c>
      <c r="U160" s="70" t="s">
        <v>13</v>
      </c>
      <c r="V160" s="70" t="s">
        <v>13</v>
      </c>
      <c r="W160" s="70" t="s">
        <v>13</v>
      </c>
      <c r="X160" s="85" t="s">
        <v>13</v>
      </c>
    </row>
    <row r="161" spans="1:24" x14ac:dyDescent="0.35">
      <c r="A161" s="200" t="s">
        <v>31</v>
      </c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2"/>
    </row>
    <row r="162" spans="1:24" x14ac:dyDescent="0.35">
      <c r="A162" s="76" t="s">
        <v>145</v>
      </c>
      <c r="B162" s="77">
        <v>3</v>
      </c>
      <c r="C162" s="78">
        <v>2</v>
      </c>
      <c r="D162" s="69">
        <f t="shared" ref="D162:D168" si="200">IF(C162&gt;0,K162/(I162/C162),0)</f>
        <v>1.24</v>
      </c>
      <c r="E162" s="69">
        <f t="shared" ref="E162:E168" si="201">IF(C162&gt;0,R162/(I162/C162),0)</f>
        <v>0.76</v>
      </c>
      <c r="F162" s="79">
        <f t="shared" ref="F162:F168" si="202">IF(U162&gt;0,FLOOR((P162+T162)/U162,0.1),0)</f>
        <v>0</v>
      </c>
      <c r="G162" s="22" t="s">
        <v>20</v>
      </c>
      <c r="H162" s="22" t="s">
        <v>18</v>
      </c>
      <c r="I162" s="80">
        <f>K162+R162</f>
        <v>50</v>
      </c>
      <c r="J162" s="26">
        <f>P162+T162</f>
        <v>0</v>
      </c>
      <c r="K162" s="80">
        <f>L162+Q162</f>
        <v>31</v>
      </c>
      <c r="L162" s="80">
        <f>M162+N162</f>
        <v>30</v>
      </c>
      <c r="M162" s="77">
        <v>15</v>
      </c>
      <c r="N162" s="81">
        <f t="shared" ref="N162:N168" si="203">O162+P162</f>
        <v>15</v>
      </c>
      <c r="O162" s="77">
        <v>15</v>
      </c>
      <c r="P162" s="77"/>
      <c r="Q162" s="77">
        <v>1</v>
      </c>
      <c r="R162" s="113">
        <f t="shared" ref="R162:R166" si="204">(C162*U162)-K162</f>
        <v>19</v>
      </c>
      <c r="S162" s="78">
        <v>19</v>
      </c>
      <c r="T162" s="111">
        <f t="shared" ref="T162:T166" si="205">R162-S162</f>
        <v>0</v>
      </c>
      <c r="U162" s="112">
        <v>25</v>
      </c>
      <c r="V162" s="82">
        <v>100</v>
      </c>
      <c r="W162" s="82"/>
      <c r="X162" s="83"/>
    </row>
    <row r="163" spans="1:24" x14ac:dyDescent="0.35">
      <c r="A163" s="76" t="s">
        <v>146</v>
      </c>
      <c r="B163" s="77">
        <v>3</v>
      </c>
      <c r="C163" s="78">
        <v>1.5</v>
      </c>
      <c r="D163" s="69">
        <f t="shared" si="200"/>
        <v>1.1923076923076923</v>
      </c>
      <c r="E163" s="69">
        <f t="shared" si="201"/>
        <v>0.30769230769230771</v>
      </c>
      <c r="F163" s="79">
        <f t="shared" si="202"/>
        <v>0</v>
      </c>
      <c r="G163" s="22" t="s">
        <v>20</v>
      </c>
      <c r="H163" s="22" t="s">
        <v>18</v>
      </c>
      <c r="I163" s="80">
        <f t="shared" ref="I163:I168" si="206">K163+R163</f>
        <v>39</v>
      </c>
      <c r="J163" s="26">
        <f t="shared" ref="J163:J168" si="207">P163+T163</f>
        <v>0</v>
      </c>
      <c r="K163" s="80">
        <f t="shared" ref="K163:K168" si="208">L163+Q163</f>
        <v>31</v>
      </c>
      <c r="L163" s="80">
        <f t="shared" ref="L163:L168" si="209">M163+N163</f>
        <v>30</v>
      </c>
      <c r="M163" s="77">
        <v>15</v>
      </c>
      <c r="N163" s="81">
        <f t="shared" si="203"/>
        <v>15</v>
      </c>
      <c r="O163" s="77">
        <v>15</v>
      </c>
      <c r="P163" s="77"/>
      <c r="Q163" s="77">
        <v>1</v>
      </c>
      <c r="R163" s="113">
        <f t="shared" si="204"/>
        <v>8</v>
      </c>
      <c r="S163" s="78">
        <v>8</v>
      </c>
      <c r="T163" s="111">
        <f t="shared" si="205"/>
        <v>0</v>
      </c>
      <c r="U163" s="116">
        <v>26</v>
      </c>
      <c r="V163" s="82">
        <v>100</v>
      </c>
      <c r="W163" s="82"/>
      <c r="X163" s="83"/>
    </row>
    <row r="164" spans="1:24" x14ac:dyDescent="0.35">
      <c r="A164" s="141" t="s">
        <v>147</v>
      </c>
      <c r="B164" s="142">
        <v>3</v>
      </c>
      <c r="C164" s="143">
        <v>2</v>
      </c>
      <c r="D164" s="144">
        <f t="shared" si="200"/>
        <v>1.2</v>
      </c>
      <c r="E164" s="144">
        <f t="shared" si="201"/>
        <v>0.8</v>
      </c>
      <c r="F164" s="145">
        <f t="shared" si="202"/>
        <v>0</v>
      </c>
      <c r="G164" s="142" t="s">
        <v>20</v>
      </c>
      <c r="H164" s="142" t="s">
        <v>19</v>
      </c>
      <c r="I164" s="146">
        <f t="shared" si="206"/>
        <v>50</v>
      </c>
      <c r="J164" s="147">
        <f t="shared" si="207"/>
        <v>0</v>
      </c>
      <c r="K164" s="146">
        <f t="shared" si="208"/>
        <v>30</v>
      </c>
      <c r="L164" s="146">
        <f t="shared" si="209"/>
        <v>30</v>
      </c>
      <c r="M164" s="142">
        <v>15</v>
      </c>
      <c r="N164" s="148">
        <f t="shared" si="203"/>
        <v>15</v>
      </c>
      <c r="O164" s="142">
        <v>15</v>
      </c>
      <c r="P164" s="142"/>
      <c r="Q164" s="142"/>
      <c r="R164" s="144">
        <f t="shared" si="204"/>
        <v>20</v>
      </c>
      <c r="S164" s="143">
        <v>20</v>
      </c>
      <c r="T164" s="149">
        <f t="shared" si="205"/>
        <v>0</v>
      </c>
      <c r="U164" s="150">
        <v>25</v>
      </c>
      <c r="V164" s="151">
        <v>100</v>
      </c>
      <c r="W164" s="151"/>
      <c r="X164" s="152"/>
    </row>
    <row r="165" spans="1:24" x14ac:dyDescent="0.35">
      <c r="A165" s="141" t="s">
        <v>148</v>
      </c>
      <c r="B165" s="142">
        <v>3</v>
      </c>
      <c r="C165" s="143">
        <v>3</v>
      </c>
      <c r="D165" s="144">
        <f t="shared" si="200"/>
        <v>1.8</v>
      </c>
      <c r="E165" s="144">
        <f t="shared" si="201"/>
        <v>1.2</v>
      </c>
      <c r="F165" s="145">
        <f t="shared" si="202"/>
        <v>0</v>
      </c>
      <c r="G165" s="142" t="s">
        <v>20</v>
      </c>
      <c r="H165" s="142" t="s">
        <v>19</v>
      </c>
      <c r="I165" s="146">
        <f t="shared" si="206"/>
        <v>75</v>
      </c>
      <c r="J165" s="147">
        <f t="shared" si="207"/>
        <v>0</v>
      </c>
      <c r="K165" s="146">
        <f t="shared" si="208"/>
        <v>45</v>
      </c>
      <c r="L165" s="146">
        <f t="shared" si="209"/>
        <v>45</v>
      </c>
      <c r="M165" s="142">
        <v>15</v>
      </c>
      <c r="N165" s="148">
        <f t="shared" si="203"/>
        <v>30</v>
      </c>
      <c r="O165" s="142">
        <v>30</v>
      </c>
      <c r="P165" s="142"/>
      <c r="Q165" s="142"/>
      <c r="R165" s="144">
        <f t="shared" si="204"/>
        <v>30</v>
      </c>
      <c r="S165" s="143">
        <v>30</v>
      </c>
      <c r="T165" s="149">
        <f t="shared" si="205"/>
        <v>0</v>
      </c>
      <c r="U165" s="150">
        <v>25</v>
      </c>
      <c r="V165" s="151">
        <v>100</v>
      </c>
      <c r="W165" s="151"/>
      <c r="X165" s="152"/>
    </row>
    <row r="166" spans="1:24" x14ac:dyDescent="0.35">
      <c r="A166" s="76" t="s">
        <v>194</v>
      </c>
      <c r="B166" s="77">
        <v>3</v>
      </c>
      <c r="C166" s="78">
        <v>13</v>
      </c>
      <c r="D166" s="69">
        <f t="shared" si="200"/>
        <v>2</v>
      </c>
      <c r="E166" s="69">
        <f t="shared" si="201"/>
        <v>11</v>
      </c>
      <c r="F166" s="79">
        <f t="shared" si="202"/>
        <v>5.4</v>
      </c>
      <c r="G166" s="22" t="s">
        <v>15</v>
      </c>
      <c r="H166" s="22" t="s">
        <v>19</v>
      </c>
      <c r="I166" s="80">
        <f t="shared" si="206"/>
        <v>325</v>
      </c>
      <c r="J166" s="26">
        <f t="shared" si="207"/>
        <v>135</v>
      </c>
      <c r="K166" s="80">
        <f t="shared" si="208"/>
        <v>50</v>
      </c>
      <c r="L166" s="80">
        <f t="shared" si="209"/>
        <v>0</v>
      </c>
      <c r="M166" s="77"/>
      <c r="N166" s="81">
        <f t="shared" si="203"/>
        <v>0</v>
      </c>
      <c r="O166" s="77"/>
      <c r="P166" s="77"/>
      <c r="Q166" s="77">
        <v>50</v>
      </c>
      <c r="R166" s="113">
        <f t="shared" si="204"/>
        <v>275</v>
      </c>
      <c r="S166" s="118">
        <v>140</v>
      </c>
      <c r="T166" s="111">
        <f t="shared" si="205"/>
        <v>135</v>
      </c>
      <c r="U166" s="112">
        <v>25</v>
      </c>
      <c r="V166" s="82">
        <v>100</v>
      </c>
      <c r="W166" s="82"/>
      <c r="X166" s="83"/>
    </row>
    <row r="167" spans="1:24" x14ac:dyDescent="0.35">
      <c r="A167" s="110" t="s">
        <v>195</v>
      </c>
      <c r="B167" s="77">
        <v>3</v>
      </c>
      <c r="C167" s="78"/>
      <c r="D167" s="133">
        <f t="shared" si="200"/>
        <v>0</v>
      </c>
      <c r="E167" s="133">
        <f t="shared" si="201"/>
        <v>0</v>
      </c>
      <c r="F167" s="79">
        <f t="shared" si="202"/>
        <v>0</v>
      </c>
      <c r="G167" s="22" t="s">
        <v>15</v>
      </c>
      <c r="H167" s="22" t="s">
        <v>19</v>
      </c>
      <c r="I167" s="80">
        <f t="shared" si="206"/>
        <v>0</v>
      </c>
      <c r="J167" s="26">
        <f t="shared" si="207"/>
        <v>0</v>
      </c>
      <c r="K167" s="80">
        <f t="shared" si="208"/>
        <v>0</v>
      </c>
      <c r="L167" s="80">
        <f t="shared" si="209"/>
        <v>0</v>
      </c>
      <c r="M167" s="77"/>
      <c r="N167" s="81">
        <f t="shared" si="203"/>
        <v>0</v>
      </c>
      <c r="O167" s="77"/>
      <c r="P167" s="77"/>
      <c r="Q167" s="77"/>
      <c r="R167" s="113">
        <f t="shared" ref="R167:R168" si="210">(C167*U167)-K167</f>
        <v>0</v>
      </c>
      <c r="S167" s="118"/>
      <c r="T167" s="111">
        <f t="shared" ref="T167:T168" si="211">R167-S167</f>
        <v>0</v>
      </c>
      <c r="U167" s="112"/>
      <c r="V167" s="82"/>
      <c r="W167" s="82"/>
      <c r="X167" s="83"/>
    </row>
    <row r="168" spans="1:24" x14ac:dyDescent="0.35">
      <c r="A168" s="76"/>
      <c r="B168" s="77">
        <v>3</v>
      </c>
      <c r="C168" s="78"/>
      <c r="D168" s="69">
        <f t="shared" si="200"/>
        <v>0</v>
      </c>
      <c r="E168" s="69">
        <f t="shared" si="201"/>
        <v>0</v>
      </c>
      <c r="F168" s="79">
        <f t="shared" si="202"/>
        <v>0</v>
      </c>
      <c r="G168" s="22"/>
      <c r="H168" s="22"/>
      <c r="I168" s="80">
        <f t="shared" si="206"/>
        <v>0</v>
      </c>
      <c r="J168" s="26">
        <f t="shared" si="207"/>
        <v>0</v>
      </c>
      <c r="K168" s="80">
        <f t="shared" si="208"/>
        <v>0</v>
      </c>
      <c r="L168" s="80">
        <f t="shared" si="209"/>
        <v>0</v>
      </c>
      <c r="M168" s="77"/>
      <c r="N168" s="81">
        <f t="shared" si="203"/>
        <v>0</v>
      </c>
      <c r="O168" s="77"/>
      <c r="P168" s="77"/>
      <c r="Q168" s="77"/>
      <c r="R168" s="113">
        <f t="shared" si="210"/>
        <v>0</v>
      </c>
      <c r="S168" s="118"/>
      <c r="T168" s="111">
        <f t="shared" si="211"/>
        <v>0</v>
      </c>
      <c r="U168" s="112"/>
      <c r="V168" s="82"/>
      <c r="W168" s="82"/>
      <c r="X168" s="83"/>
    </row>
    <row r="169" spans="1:24" x14ac:dyDescent="0.35">
      <c r="A169" s="84" t="s">
        <v>81</v>
      </c>
      <c r="B169" s="70">
        <v>3</v>
      </c>
      <c r="C169" s="23">
        <f>SUM(C162:C168)</f>
        <v>21.5</v>
      </c>
      <c r="D169" s="23">
        <f>SUM(D162:D168)</f>
        <v>7.4323076923076918</v>
      </c>
      <c r="E169" s="23">
        <f>SUM(E162:E168)</f>
        <v>14.067692307692308</v>
      </c>
      <c r="F169" s="69" t="s">
        <v>13</v>
      </c>
      <c r="G169" s="70" t="s">
        <v>13</v>
      </c>
      <c r="H169" s="70" t="s">
        <v>13</v>
      </c>
      <c r="I169" s="23">
        <f>SUM(I162:I168)</f>
        <v>539</v>
      </c>
      <c r="J169" s="69" t="s">
        <v>13</v>
      </c>
      <c r="K169" s="23">
        <f t="shared" ref="K169:O169" si="212">SUM(K162:K168)</f>
        <v>187</v>
      </c>
      <c r="L169" s="23">
        <f t="shared" si="212"/>
        <v>135</v>
      </c>
      <c r="M169" s="23">
        <f t="shared" si="212"/>
        <v>60</v>
      </c>
      <c r="N169" s="23">
        <f t="shared" si="212"/>
        <v>75</v>
      </c>
      <c r="O169" s="23">
        <f t="shared" si="212"/>
        <v>75</v>
      </c>
      <c r="P169" s="69" t="s">
        <v>13</v>
      </c>
      <c r="Q169" s="23">
        <f t="shared" ref="Q169:S169" si="213">SUM(Q162:Q168)</f>
        <v>52</v>
      </c>
      <c r="R169" s="23">
        <f t="shared" si="213"/>
        <v>352</v>
      </c>
      <c r="S169" s="23">
        <f t="shared" si="213"/>
        <v>217</v>
      </c>
      <c r="T169" s="69" t="s">
        <v>13</v>
      </c>
      <c r="U169" s="70" t="s">
        <v>13</v>
      </c>
      <c r="V169" s="70" t="s">
        <v>13</v>
      </c>
      <c r="W169" s="70" t="s">
        <v>13</v>
      </c>
      <c r="X169" s="85" t="s">
        <v>13</v>
      </c>
    </row>
    <row r="170" spans="1:24" x14ac:dyDescent="0.35">
      <c r="A170" s="84" t="s">
        <v>26</v>
      </c>
      <c r="B170" s="70">
        <v>3</v>
      </c>
      <c r="C170" s="69" t="s">
        <v>13</v>
      </c>
      <c r="D170" s="69" t="s">
        <v>13</v>
      </c>
      <c r="E170" s="69" t="s">
        <v>13</v>
      </c>
      <c r="F170" s="23">
        <f>SUM(F162:F168)</f>
        <v>5.4</v>
      </c>
      <c r="G170" s="70" t="s">
        <v>13</v>
      </c>
      <c r="H170" s="70" t="s">
        <v>13</v>
      </c>
      <c r="I170" s="70" t="s">
        <v>13</v>
      </c>
      <c r="J170" s="23">
        <f>SUM(J162:J168)</f>
        <v>135</v>
      </c>
      <c r="K170" s="70" t="s">
        <v>13</v>
      </c>
      <c r="L170" s="70" t="s">
        <v>13</v>
      </c>
      <c r="M170" s="70" t="s">
        <v>13</v>
      </c>
      <c r="N170" s="70" t="s">
        <v>13</v>
      </c>
      <c r="O170" s="70" t="s">
        <v>13</v>
      </c>
      <c r="P170" s="23">
        <f>SUM(P162:P168)</f>
        <v>0</v>
      </c>
      <c r="Q170" s="70" t="s">
        <v>13</v>
      </c>
      <c r="R170" s="70" t="s">
        <v>13</v>
      </c>
      <c r="S170" s="115" t="s">
        <v>13</v>
      </c>
      <c r="T170" s="23">
        <f>SUM(T162:T168)</f>
        <v>135</v>
      </c>
      <c r="U170" s="26" t="s">
        <v>13</v>
      </c>
      <c r="V170" s="70" t="s">
        <v>13</v>
      </c>
      <c r="W170" s="70" t="s">
        <v>13</v>
      </c>
      <c r="X170" s="85" t="s">
        <v>13</v>
      </c>
    </row>
    <row r="171" spans="1:24" x14ac:dyDescent="0.35">
      <c r="A171" s="84" t="s">
        <v>82</v>
      </c>
      <c r="B171" s="70">
        <v>3</v>
      </c>
      <c r="C171" s="23">
        <f>SUMIF(H162:H168,"f",C162:C168)</f>
        <v>18</v>
      </c>
      <c r="D171" s="23">
        <f>SUMIF(H162:H168,"f",D162:D168)</f>
        <v>5</v>
      </c>
      <c r="E171" s="23">
        <f>SUMIF(H162:H168,"f",E162:E168)</f>
        <v>13</v>
      </c>
      <c r="F171" s="69" t="s">
        <v>13</v>
      </c>
      <c r="G171" s="70" t="s">
        <v>13</v>
      </c>
      <c r="H171" s="70" t="s">
        <v>13</v>
      </c>
      <c r="I171" s="23">
        <f>SUMIF(H162:H168,"f",I162:I168)</f>
        <v>450</v>
      </c>
      <c r="J171" s="70" t="s">
        <v>13</v>
      </c>
      <c r="K171" s="23">
        <f>SUMIF(H162:H168,"f",K162:K168)</f>
        <v>125</v>
      </c>
      <c r="L171" s="23">
        <f>SUMIF(H162:H168,"f",L162:L168)</f>
        <v>75</v>
      </c>
      <c r="M171" s="23">
        <f>SUMIF(H162:H168,"f",M162:M168)</f>
        <v>30</v>
      </c>
      <c r="N171" s="23">
        <f>SUMIF(H162:H168,"f",N162:N168)</f>
        <v>45</v>
      </c>
      <c r="O171" s="23">
        <f>SUMIF(H162:H168,"f",O162:O168)</f>
        <v>45</v>
      </c>
      <c r="P171" s="70" t="s">
        <v>13</v>
      </c>
      <c r="Q171" s="23">
        <f>SUMIF(H162:H168,"f",Q162:Q168)</f>
        <v>50</v>
      </c>
      <c r="R171" s="23">
        <f>SUMIF(H162:H168,"f",R162:R168)</f>
        <v>325</v>
      </c>
      <c r="S171" s="23">
        <f>SUMIF(H162:H168,"f",S162:S168)</f>
        <v>190</v>
      </c>
      <c r="T171" s="70" t="s">
        <v>13</v>
      </c>
      <c r="U171" s="70" t="s">
        <v>13</v>
      </c>
      <c r="V171" s="70" t="s">
        <v>13</v>
      </c>
      <c r="W171" s="70" t="s">
        <v>13</v>
      </c>
      <c r="X171" s="85" t="s">
        <v>13</v>
      </c>
    </row>
    <row r="172" spans="1:24" x14ac:dyDescent="0.35">
      <c r="A172" s="200" t="s">
        <v>34</v>
      </c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2"/>
    </row>
    <row r="173" spans="1:24" x14ac:dyDescent="0.35">
      <c r="A173" s="76" t="s">
        <v>128</v>
      </c>
      <c r="B173" s="77">
        <v>3</v>
      </c>
      <c r="C173" s="78">
        <v>3</v>
      </c>
      <c r="D173" s="69">
        <f t="shared" ref="D173:D174" si="214">IF(C173&gt;0,K173/(I173/C173),0)</f>
        <v>1.8</v>
      </c>
      <c r="E173" s="69">
        <f t="shared" ref="E173:E174" si="215">IF(C173&gt;0,R173/(I173/C173),0)</f>
        <v>1.2</v>
      </c>
      <c r="F173" s="79">
        <f t="shared" ref="F173:F174" si="216">IF(U173&gt;0,FLOOR((P173+T173)/U173,0.1),0)</f>
        <v>0.60000000000000009</v>
      </c>
      <c r="G173" s="22" t="s">
        <v>20</v>
      </c>
      <c r="H173" s="22" t="s">
        <v>19</v>
      </c>
      <c r="I173" s="80">
        <f>K173+R173</f>
        <v>75</v>
      </c>
      <c r="J173" s="26">
        <f>P173+T173</f>
        <v>15</v>
      </c>
      <c r="K173" s="80">
        <f>L173+Q173</f>
        <v>45</v>
      </c>
      <c r="L173" s="80">
        <f>M173+N173</f>
        <v>45</v>
      </c>
      <c r="M173" s="77"/>
      <c r="N173" s="81">
        <f t="shared" ref="N173:N174" si="217">O173+P173</f>
        <v>45</v>
      </c>
      <c r="O173" s="77">
        <v>45</v>
      </c>
      <c r="P173" s="77"/>
      <c r="Q173" s="77"/>
      <c r="R173" s="113">
        <f t="shared" ref="R173:R174" si="218">(C173*U173)-K173</f>
        <v>30</v>
      </c>
      <c r="S173" s="118">
        <v>15</v>
      </c>
      <c r="T173" s="111">
        <f t="shared" ref="T173:T174" si="219">R173-S173</f>
        <v>15</v>
      </c>
      <c r="U173" s="112">
        <v>25</v>
      </c>
      <c r="V173" s="82">
        <v>100</v>
      </c>
      <c r="W173" s="82"/>
      <c r="X173" s="83"/>
    </row>
    <row r="174" spans="1:24" x14ac:dyDescent="0.35">
      <c r="A174" s="76"/>
      <c r="B174" s="77">
        <v>3</v>
      </c>
      <c r="C174" s="78"/>
      <c r="D174" s="69">
        <f t="shared" si="214"/>
        <v>0</v>
      </c>
      <c r="E174" s="69">
        <f t="shared" si="215"/>
        <v>0</v>
      </c>
      <c r="F174" s="79">
        <f t="shared" si="216"/>
        <v>0</v>
      </c>
      <c r="G174" s="22"/>
      <c r="H174" s="22"/>
      <c r="I174" s="80">
        <f t="shared" ref="I174" si="220">K174+R174</f>
        <v>0</v>
      </c>
      <c r="J174" s="26">
        <f t="shared" ref="J174" si="221">P174+T174</f>
        <v>0</v>
      </c>
      <c r="K174" s="80">
        <f t="shared" ref="K174" si="222">L174+Q174</f>
        <v>0</v>
      </c>
      <c r="L174" s="80">
        <f t="shared" ref="L174" si="223">M174+N174</f>
        <v>0</v>
      </c>
      <c r="M174" s="77"/>
      <c r="N174" s="81">
        <f t="shared" si="217"/>
        <v>0</v>
      </c>
      <c r="O174" s="77"/>
      <c r="P174" s="77"/>
      <c r="Q174" s="77"/>
      <c r="R174" s="113">
        <f t="shared" si="218"/>
        <v>0</v>
      </c>
      <c r="S174" s="118"/>
      <c r="T174" s="111">
        <f t="shared" si="219"/>
        <v>0</v>
      </c>
      <c r="U174" s="112"/>
      <c r="V174" s="82"/>
      <c r="W174" s="82"/>
      <c r="X174" s="83"/>
    </row>
    <row r="175" spans="1:24" x14ac:dyDescent="0.35">
      <c r="A175" s="84" t="s">
        <v>81</v>
      </c>
      <c r="B175" s="70">
        <v>3</v>
      </c>
      <c r="C175" s="23">
        <f>SUM(C173:C174)</f>
        <v>3</v>
      </c>
      <c r="D175" s="23">
        <f>SUM(D173:D174)</f>
        <v>1.8</v>
      </c>
      <c r="E175" s="23">
        <f>SUM(E173:E174)</f>
        <v>1.2</v>
      </c>
      <c r="F175" s="69" t="s">
        <v>13</v>
      </c>
      <c r="G175" s="70" t="s">
        <v>13</v>
      </c>
      <c r="H175" s="70" t="s">
        <v>13</v>
      </c>
      <c r="I175" s="23">
        <f>SUM(I173:I174)</f>
        <v>75</v>
      </c>
      <c r="J175" s="69" t="s">
        <v>13</v>
      </c>
      <c r="K175" s="23">
        <f>SUM(K173:K174)</f>
        <v>45</v>
      </c>
      <c r="L175" s="23">
        <f>SUM(L173:L174)</f>
        <v>45</v>
      </c>
      <c r="M175" s="23">
        <f>SUM(M173:M174)</f>
        <v>0</v>
      </c>
      <c r="N175" s="23">
        <f>SUM(N173:N174)</f>
        <v>45</v>
      </c>
      <c r="O175" s="23">
        <f>SUM(O173:O174)</f>
        <v>45</v>
      </c>
      <c r="P175" s="69" t="s">
        <v>13</v>
      </c>
      <c r="Q175" s="23">
        <f>SUM(Q173:Q174)</f>
        <v>0</v>
      </c>
      <c r="R175" s="23">
        <f>SUM(R173:R174)</f>
        <v>30</v>
      </c>
      <c r="S175" s="23">
        <f>SUM(S173:S174)</f>
        <v>15</v>
      </c>
      <c r="T175" s="69" t="s">
        <v>13</v>
      </c>
      <c r="U175" s="70" t="s">
        <v>13</v>
      </c>
      <c r="V175" s="70" t="s">
        <v>13</v>
      </c>
      <c r="W175" s="70" t="s">
        <v>13</v>
      </c>
      <c r="X175" s="85" t="s">
        <v>13</v>
      </c>
    </row>
    <row r="176" spans="1:24" x14ac:dyDescent="0.35">
      <c r="A176" s="84" t="s">
        <v>26</v>
      </c>
      <c r="B176" s="70">
        <v>3</v>
      </c>
      <c r="C176" s="69" t="s">
        <v>13</v>
      </c>
      <c r="D176" s="69" t="s">
        <v>13</v>
      </c>
      <c r="E176" s="69" t="s">
        <v>13</v>
      </c>
      <c r="F176" s="23">
        <f>SUM(F173:F174)</f>
        <v>0.60000000000000009</v>
      </c>
      <c r="G176" s="70" t="s">
        <v>13</v>
      </c>
      <c r="H176" s="70" t="s">
        <v>13</v>
      </c>
      <c r="I176" s="70" t="s">
        <v>13</v>
      </c>
      <c r="J176" s="23">
        <f>SUM(J173:J174)</f>
        <v>15</v>
      </c>
      <c r="K176" s="70" t="s">
        <v>13</v>
      </c>
      <c r="L176" s="70" t="s">
        <v>13</v>
      </c>
      <c r="M176" s="70" t="s">
        <v>13</v>
      </c>
      <c r="N176" s="70" t="s">
        <v>13</v>
      </c>
      <c r="O176" s="70" t="s">
        <v>13</v>
      </c>
      <c r="P176" s="23">
        <f>SUM(P173:P174)</f>
        <v>0</v>
      </c>
      <c r="Q176" s="70" t="s">
        <v>13</v>
      </c>
      <c r="R176" s="70" t="s">
        <v>13</v>
      </c>
      <c r="S176" s="115" t="s">
        <v>13</v>
      </c>
      <c r="T176" s="23">
        <f>SUM(T173:T174)</f>
        <v>15</v>
      </c>
      <c r="U176" s="26" t="s">
        <v>13</v>
      </c>
      <c r="V176" s="70" t="s">
        <v>13</v>
      </c>
      <c r="W176" s="70" t="s">
        <v>13</v>
      </c>
      <c r="X176" s="85" t="s">
        <v>13</v>
      </c>
    </row>
    <row r="177" spans="1:28" x14ac:dyDescent="0.35">
      <c r="A177" s="84" t="s">
        <v>82</v>
      </c>
      <c r="B177" s="70">
        <v>3</v>
      </c>
      <c r="C177" s="23">
        <f>SUMIF(H173:H174,"f",C173:C174)</f>
        <v>3</v>
      </c>
      <c r="D177" s="23">
        <f>SUMIF(H173:H174,"f",D173:D174)</f>
        <v>1.8</v>
      </c>
      <c r="E177" s="23">
        <f>SUMIF(H173:H174,"f",E173:E174)</f>
        <v>1.2</v>
      </c>
      <c r="F177" s="69" t="s">
        <v>13</v>
      </c>
      <c r="G177" s="70" t="s">
        <v>13</v>
      </c>
      <c r="H177" s="70" t="s">
        <v>13</v>
      </c>
      <c r="I177" s="23">
        <f>SUMIF(H173:H174,"f",I173:I174)</f>
        <v>75</v>
      </c>
      <c r="J177" s="70" t="s">
        <v>13</v>
      </c>
      <c r="K177" s="23">
        <f>SUMIF(H173:H174,"f",K173:K174)</f>
        <v>45</v>
      </c>
      <c r="L177" s="23">
        <f>SUMIF(H173:H174,"f",L173:L174)</f>
        <v>45</v>
      </c>
      <c r="M177" s="23">
        <f>SUMIF(H173:H174,"f",M173:M174)</f>
        <v>0</v>
      </c>
      <c r="N177" s="23">
        <f>SUMIF(H173:H174,"f",N173:N174)</f>
        <v>45</v>
      </c>
      <c r="O177" s="23">
        <f>SUMIF(H173:H174,"f",O173:O174)</f>
        <v>45</v>
      </c>
      <c r="P177" s="70" t="s">
        <v>13</v>
      </c>
      <c r="Q177" s="23">
        <f>SUMIF(H173:H174,"f",Q173:Q174)</f>
        <v>0</v>
      </c>
      <c r="R177" s="23">
        <f>SUMIF(H173:H174,"f",R173:R174)</f>
        <v>30</v>
      </c>
      <c r="S177" s="23">
        <f>SUMIF(H173:H174,"f",S173:S174)</f>
        <v>15</v>
      </c>
      <c r="T177" s="70" t="s">
        <v>13</v>
      </c>
      <c r="U177" s="70" t="s">
        <v>13</v>
      </c>
      <c r="V177" s="70" t="s">
        <v>13</v>
      </c>
      <c r="W177" s="70" t="s">
        <v>13</v>
      </c>
      <c r="X177" s="85" t="s">
        <v>13</v>
      </c>
    </row>
    <row r="178" spans="1:28" x14ac:dyDescent="0.35">
      <c r="A178" s="200" t="s">
        <v>32</v>
      </c>
      <c r="B178" s="201"/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2"/>
    </row>
    <row r="179" spans="1:28" x14ac:dyDescent="0.35">
      <c r="A179" s="76"/>
      <c r="B179" s="77">
        <v>3</v>
      </c>
      <c r="C179" s="78"/>
      <c r="D179" s="69">
        <f t="shared" ref="D179:D183" si="224">IF(C179&gt;0,K179/(I179/C179),0)</f>
        <v>0</v>
      </c>
      <c r="E179" s="69">
        <f t="shared" ref="E179:E183" si="225">IF(C179&gt;0,R179/(I179/C179),0)</f>
        <v>0</v>
      </c>
      <c r="F179" s="79">
        <f t="shared" ref="F179:F183" si="226">IF(U179&gt;0,FLOOR((P179+T179)/U179,0.1),0)</f>
        <v>0</v>
      </c>
      <c r="G179" s="22"/>
      <c r="H179" s="22"/>
      <c r="I179" s="80">
        <f>K179+R179</f>
        <v>0</v>
      </c>
      <c r="J179" s="26">
        <f>P179+T179</f>
        <v>0</v>
      </c>
      <c r="K179" s="80">
        <f>L179+Q179</f>
        <v>0</v>
      </c>
      <c r="L179" s="80">
        <f>M179+N179</f>
        <v>0</v>
      </c>
      <c r="M179" s="77"/>
      <c r="N179" s="81">
        <f t="shared" ref="N179:N183" si="227">O179+P179</f>
        <v>0</v>
      </c>
      <c r="O179" s="77"/>
      <c r="P179" s="77"/>
      <c r="Q179" s="77"/>
      <c r="R179" s="113">
        <f t="shared" ref="R179:R183" si="228">(C179*U179)-K179</f>
        <v>0</v>
      </c>
      <c r="S179" s="118"/>
      <c r="T179" s="111">
        <f t="shared" ref="T179:T183" si="229">R179-S179</f>
        <v>0</v>
      </c>
      <c r="U179" s="112"/>
      <c r="V179" s="82"/>
      <c r="W179" s="82"/>
      <c r="X179" s="83"/>
    </row>
    <row r="180" spans="1:28" x14ac:dyDescent="0.35">
      <c r="A180" s="76"/>
      <c r="B180" s="77">
        <v>3</v>
      </c>
      <c r="C180" s="78"/>
      <c r="D180" s="69">
        <f t="shared" si="224"/>
        <v>0</v>
      </c>
      <c r="E180" s="69">
        <f t="shared" si="225"/>
        <v>0</v>
      </c>
      <c r="F180" s="79">
        <f t="shared" si="226"/>
        <v>0</v>
      </c>
      <c r="G180" s="22"/>
      <c r="H180" s="22"/>
      <c r="I180" s="80">
        <f t="shared" ref="I180:I183" si="230">K180+R180</f>
        <v>0</v>
      </c>
      <c r="J180" s="26">
        <f t="shared" ref="J180:J183" si="231">P180+T180</f>
        <v>0</v>
      </c>
      <c r="K180" s="80">
        <f t="shared" ref="K180:K183" si="232">L180+Q180</f>
        <v>0</v>
      </c>
      <c r="L180" s="80">
        <f t="shared" ref="L180:L183" si="233">M180+N180</f>
        <v>0</v>
      </c>
      <c r="M180" s="77"/>
      <c r="N180" s="81">
        <f t="shared" si="227"/>
        <v>0</v>
      </c>
      <c r="O180" s="77"/>
      <c r="P180" s="77"/>
      <c r="Q180" s="77"/>
      <c r="R180" s="113">
        <f t="shared" si="228"/>
        <v>0</v>
      </c>
      <c r="S180" s="118"/>
      <c r="T180" s="111">
        <f t="shared" si="229"/>
        <v>0</v>
      </c>
      <c r="U180" s="112"/>
      <c r="V180" s="82"/>
      <c r="W180" s="82"/>
      <c r="X180" s="83"/>
    </row>
    <row r="181" spans="1:28" x14ac:dyDescent="0.35">
      <c r="A181" s="76"/>
      <c r="B181" s="77">
        <v>3</v>
      </c>
      <c r="C181" s="78"/>
      <c r="D181" s="69">
        <f t="shared" si="224"/>
        <v>0</v>
      </c>
      <c r="E181" s="69">
        <f t="shared" si="225"/>
        <v>0</v>
      </c>
      <c r="F181" s="79">
        <f t="shared" si="226"/>
        <v>0</v>
      </c>
      <c r="G181" s="22"/>
      <c r="H181" s="22"/>
      <c r="I181" s="80">
        <f t="shared" si="230"/>
        <v>0</v>
      </c>
      <c r="J181" s="26">
        <f t="shared" si="231"/>
        <v>0</v>
      </c>
      <c r="K181" s="80">
        <f t="shared" si="232"/>
        <v>0</v>
      </c>
      <c r="L181" s="80">
        <f t="shared" si="233"/>
        <v>0</v>
      </c>
      <c r="M181" s="77"/>
      <c r="N181" s="81">
        <f t="shared" si="227"/>
        <v>0</v>
      </c>
      <c r="O181" s="77"/>
      <c r="P181" s="77"/>
      <c r="Q181" s="77"/>
      <c r="R181" s="113">
        <f t="shared" si="228"/>
        <v>0</v>
      </c>
      <c r="S181" s="118"/>
      <c r="T181" s="111">
        <f t="shared" si="229"/>
        <v>0</v>
      </c>
      <c r="U181" s="112"/>
      <c r="V181" s="82"/>
      <c r="W181" s="82"/>
      <c r="X181" s="83"/>
    </row>
    <row r="182" spans="1:28" x14ac:dyDescent="0.35">
      <c r="A182" s="76"/>
      <c r="B182" s="77">
        <v>3</v>
      </c>
      <c r="C182" s="78"/>
      <c r="D182" s="69">
        <f t="shared" si="224"/>
        <v>0</v>
      </c>
      <c r="E182" s="69">
        <f t="shared" si="225"/>
        <v>0</v>
      </c>
      <c r="F182" s="79">
        <f t="shared" si="226"/>
        <v>0</v>
      </c>
      <c r="G182" s="22"/>
      <c r="H182" s="22"/>
      <c r="I182" s="80">
        <f t="shared" si="230"/>
        <v>0</v>
      </c>
      <c r="J182" s="26">
        <f t="shared" si="231"/>
        <v>0</v>
      </c>
      <c r="K182" s="80">
        <f t="shared" si="232"/>
        <v>0</v>
      </c>
      <c r="L182" s="80">
        <f t="shared" si="233"/>
        <v>0</v>
      </c>
      <c r="M182" s="77"/>
      <c r="N182" s="81">
        <f t="shared" si="227"/>
        <v>0</v>
      </c>
      <c r="O182" s="77"/>
      <c r="P182" s="77"/>
      <c r="Q182" s="77"/>
      <c r="R182" s="113">
        <f t="shared" si="228"/>
        <v>0</v>
      </c>
      <c r="S182" s="118"/>
      <c r="T182" s="111">
        <f t="shared" si="229"/>
        <v>0</v>
      </c>
      <c r="U182" s="112"/>
      <c r="V182" s="82"/>
      <c r="W182" s="82"/>
      <c r="X182" s="83"/>
    </row>
    <row r="183" spans="1:28" x14ac:dyDescent="0.35">
      <c r="A183" s="76"/>
      <c r="B183" s="77">
        <v>3</v>
      </c>
      <c r="C183" s="78"/>
      <c r="D183" s="69">
        <f t="shared" si="224"/>
        <v>0</v>
      </c>
      <c r="E183" s="69">
        <f t="shared" si="225"/>
        <v>0</v>
      </c>
      <c r="F183" s="79">
        <f t="shared" si="226"/>
        <v>0</v>
      </c>
      <c r="G183" s="22"/>
      <c r="H183" s="22"/>
      <c r="I183" s="80">
        <f t="shared" si="230"/>
        <v>0</v>
      </c>
      <c r="J183" s="26">
        <f t="shared" si="231"/>
        <v>0</v>
      </c>
      <c r="K183" s="80">
        <f t="shared" si="232"/>
        <v>0</v>
      </c>
      <c r="L183" s="80">
        <f t="shared" si="233"/>
        <v>0</v>
      </c>
      <c r="M183" s="77"/>
      <c r="N183" s="81">
        <f t="shared" si="227"/>
        <v>0</v>
      </c>
      <c r="O183" s="77"/>
      <c r="P183" s="77"/>
      <c r="Q183" s="77"/>
      <c r="R183" s="113">
        <f t="shared" si="228"/>
        <v>0</v>
      </c>
      <c r="S183" s="118"/>
      <c r="T183" s="111">
        <f t="shared" si="229"/>
        <v>0</v>
      </c>
      <c r="U183" s="112"/>
      <c r="V183" s="82"/>
      <c r="W183" s="82"/>
      <c r="X183" s="83"/>
    </row>
    <row r="184" spans="1:28" x14ac:dyDescent="0.35">
      <c r="A184" s="84" t="s">
        <v>81</v>
      </c>
      <c r="B184" s="70">
        <v>3</v>
      </c>
      <c r="C184" s="23">
        <f>SUM(C179:C183)</f>
        <v>0</v>
      </c>
      <c r="D184" s="23">
        <f>SUM(D179:D183)</f>
        <v>0</v>
      </c>
      <c r="E184" s="23">
        <f>SUM(E179:E183)</f>
        <v>0</v>
      </c>
      <c r="F184" s="69" t="s">
        <v>13</v>
      </c>
      <c r="G184" s="70" t="s">
        <v>13</v>
      </c>
      <c r="H184" s="70" t="s">
        <v>13</v>
      </c>
      <c r="I184" s="23">
        <f>SUM(I179:I183)</f>
        <v>0</v>
      </c>
      <c r="J184" s="69" t="s">
        <v>13</v>
      </c>
      <c r="K184" s="23">
        <f>SUM(K179:K183)</f>
        <v>0</v>
      </c>
      <c r="L184" s="23">
        <f>SUM(L179:L183)</f>
        <v>0</v>
      </c>
      <c r="M184" s="23">
        <f>SUM(M179:M183)</f>
        <v>0</v>
      </c>
      <c r="N184" s="23">
        <f>SUM(N179:N183)</f>
        <v>0</v>
      </c>
      <c r="O184" s="23">
        <f>SUM(O179:O183)</f>
        <v>0</v>
      </c>
      <c r="P184" s="69" t="s">
        <v>13</v>
      </c>
      <c r="Q184" s="23">
        <f>SUM(Q179:Q183)</f>
        <v>0</v>
      </c>
      <c r="R184" s="23">
        <f>SUM(R179:R183)</f>
        <v>0</v>
      </c>
      <c r="S184" s="23">
        <f>SUM(S179:S183)</f>
        <v>0</v>
      </c>
      <c r="T184" s="69" t="s">
        <v>13</v>
      </c>
      <c r="U184" s="70" t="s">
        <v>13</v>
      </c>
      <c r="V184" s="70" t="s">
        <v>13</v>
      </c>
      <c r="W184" s="70" t="s">
        <v>13</v>
      </c>
      <c r="X184" s="85" t="s">
        <v>13</v>
      </c>
    </row>
    <row r="185" spans="1:28" x14ac:dyDescent="0.35">
      <c r="A185" s="84" t="s">
        <v>26</v>
      </c>
      <c r="B185" s="70">
        <v>3</v>
      </c>
      <c r="C185" s="69" t="s">
        <v>13</v>
      </c>
      <c r="D185" s="69" t="s">
        <v>13</v>
      </c>
      <c r="E185" s="69" t="s">
        <v>13</v>
      </c>
      <c r="F185" s="23">
        <f>SUM(F179:F183)</f>
        <v>0</v>
      </c>
      <c r="G185" s="70" t="s">
        <v>13</v>
      </c>
      <c r="H185" s="70" t="s">
        <v>13</v>
      </c>
      <c r="I185" s="70" t="s">
        <v>13</v>
      </c>
      <c r="J185" s="23">
        <f>SUM(J179:J183)</f>
        <v>0</v>
      </c>
      <c r="K185" s="70" t="s">
        <v>13</v>
      </c>
      <c r="L185" s="70" t="s">
        <v>13</v>
      </c>
      <c r="M185" s="70" t="s">
        <v>13</v>
      </c>
      <c r="N185" s="70" t="s">
        <v>13</v>
      </c>
      <c r="O185" s="70" t="s">
        <v>13</v>
      </c>
      <c r="P185" s="23">
        <f>SUM(P179:P183)</f>
        <v>0</v>
      </c>
      <c r="Q185" s="70" t="s">
        <v>13</v>
      </c>
      <c r="R185" s="70" t="s">
        <v>13</v>
      </c>
      <c r="S185" s="115" t="s">
        <v>13</v>
      </c>
      <c r="T185" s="23">
        <f>SUM(T179:T183)</f>
        <v>0</v>
      </c>
      <c r="U185" s="26" t="s">
        <v>13</v>
      </c>
      <c r="V185" s="70" t="s">
        <v>13</v>
      </c>
      <c r="W185" s="70" t="s">
        <v>13</v>
      </c>
      <c r="X185" s="85" t="s">
        <v>13</v>
      </c>
    </row>
    <row r="186" spans="1:28" x14ac:dyDescent="0.35">
      <c r="A186" s="84" t="s">
        <v>82</v>
      </c>
      <c r="B186" s="70">
        <v>3</v>
      </c>
      <c r="C186" s="23">
        <f>SUMIF(H179:H183,"f",C179:C183)</f>
        <v>0</v>
      </c>
      <c r="D186" s="23">
        <f>SUMIF(H179:H183,"f",D179:D183)</f>
        <v>0</v>
      </c>
      <c r="E186" s="23">
        <f>SUMIF(H179:H183,"f",E179:E183)</f>
        <v>0</v>
      </c>
      <c r="F186" s="69" t="s">
        <v>13</v>
      </c>
      <c r="G186" s="70" t="s">
        <v>13</v>
      </c>
      <c r="H186" s="70" t="s">
        <v>13</v>
      </c>
      <c r="I186" s="23">
        <f>SUMIF(H179:H183,"f",I179:I183)</f>
        <v>0</v>
      </c>
      <c r="J186" s="70" t="s">
        <v>13</v>
      </c>
      <c r="K186" s="23">
        <f>SUMIF(H179:H183,"f",K179:K183)</f>
        <v>0</v>
      </c>
      <c r="L186" s="23">
        <f>SUMIF(H179:H183,"f",L179:L183)</f>
        <v>0</v>
      </c>
      <c r="M186" s="23">
        <f>SUMIF(H179:H183,"f",M179:M183)</f>
        <v>0</v>
      </c>
      <c r="N186" s="23">
        <f>SUMIF(H179:H183,"f",N179:N183)</f>
        <v>0</v>
      </c>
      <c r="O186" s="23">
        <f>SUMIF(H179:H183,"f",O179:O183)</f>
        <v>0</v>
      </c>
      <c r="P186" s="70" t="s">
        <v>13</v>
      </c>
      <c r="Q186" s="23">
        <f>SUMIF(H179:H183,"f",Q179:Q183)</f>
        <v>0</v>
      </c>
      <c r="R186" s="23">
        <f>SUMIF(H179:H183,"f",R179:R183)</f>
        <v>0</v>
      </c>
      <c r="S186" s="23">
        <f>SUMIF(H179:H183,"f",S179:S183)</f>
        <v>0</v>
      </c>
      <c r="T186" s="70" t="s">
        <v>13</v>
      </c>
      <c r="U186" s="70" t="s">
        <v>13</v>
      </c>
      <c r="V186" s="70" t="s">
        <v>13</v>
      </c>
      <c r="W186" s="70" t="s">
        <v>13</v>
      </c>
      <c r="X186" s="85" t="s">
        <v>13</v>
      </c>
    </row>
    <row r="187" spans="1:28" x14ac:dyDescent="0.35">
      <c r="A187" s="200" t="s">
        <v>33</v>
      </c>
      <c r="B187" s="201"/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2"/>
    </row>
    <row r="188" spans="1:28" x14ac:dyDescent="0.35">
      <c r="A188" s="76"/>
      <c r="B188" s="77">
        <v>3</v>
      </c>
      <c r="C188" s="78"/>
      <c r="D188" s="69">
        <f t="shared" ref="D188:D189" si="234">IF(C188&gt;0,K188/(I188/C188),0)</f>
        <v>0</v>
      </c>
      <c r="E188" s="69">
        <f t="shared" ref="E188:E189" si="235">IF(C188&gt;0,R188/(I188/C188),0)</f>
        <v>0</v>
      </c>
      <c r="F188" s="79">
        <f t="shared" ref="F188:F189" si="236">IF(U188&gt;0,FLOOR((P188+T188)/U188,0.1),0)</f>
        <v>0</v>
      </c>
      <c r="G188" s="22"/>
      <c r="H188" s="22"/>
      <c r="I188" s="80">
        <f>K188+R188</f>
        <v>0</v>
      </c>
      <c r="J188" s="26">
        <f>P188+T188</f>
        <v>0</v>
      </c>
      <c r="K188" s="80">
        <f>L188+Q188</f>
        <v>0</v>
      </c>
      <c r="L188" s="80">
        <f>M188+N188</f>
        <v>0</v>
      </c>
      <c r="M188" s="77"/>
      <c r="N188" s="81">
        <f t="shared" ref="N188:N189" si="237">O188+P188</f>
        <v>0</v>
      </c>
      <c r="O188" s="77"/>
      <c r="P188" s="77"/>
      <c r="Q188" s="77"/>
      <c r="R188" s="113">
        <f t="shared" ref="R188:R189" si="238">(C188*U188)-K188</f>
        <v>0</v>
      </c>
      <c r="S188" s="118"/>
      <c r="T188" s="111">
        <f t="shared" ref="T188:T189" si="239">R188-S188</f>
        <v>0</v>
      </c>
      <c r="U188" s="112"/>
      <c r="V188" s="82"/>
      <c r="W188" s="82"/>
      <c r="X188" s="83"/>
    </row>
    <row r="189" spans="1:28" x14ac:dyDescent="0.35">
      <c r="A189" s="76"/>
      <c r="B189" s="77">
        <v>3</v>
      </c>
      <c r="C189" s="78"/>
      <c r="D189" s="69">
        <f t="shared" si="234"/>
        <v>0</v>
      </c>
      <c r="E189" s="69">
        <f t="shared" si="235"/>
        <v>0</v>
      </c>
      <c r="F189" s="79">
        <f t="shared" si="236"/>
        <v>0</v>
      </c>
      <c r="G189" s="22"/>
      <c r="H189" s="22"/>
      <c r="I189" s="80">
        <f t="shared" ref="I189" si="240">K189+R189</f>
        <v>0</v>
      </c>
      <c r="J189" s="26">
        <f t="shared" ref="J189" si="241">P189+T189</f>
        <v>0</v>
      </c>
      <c r="K189" s="80">
        <f t="shared" ref="K189" si="242">L189+Q189</f>
        <v>0</v>
      </c>
      <c r="L189" s="80">
        <f t="shared" ref="L189" si="243">M189+N189</f>
        <v>0</v>
      </c>
      <c r="M189" s="77"/>
      <c r="N189" s="81">
        <f t="shared" si="237"/>
        <v>0</v>
      </c>
      <c r="O189" s="77"/>
      <c r="P189" s="77"/>
      <c r="Q189" s="77"/>
      <c r="R189" s="113">
        <f t="shared" si="238"/>
        <v>0</v>
      </c>
      <c r="S189" s="118"/>
      <c r="T189" s="111">
        <f t="shared" si="239"/>
        <v>0</v>
      </c>
      <c r="U189" s="112"/>
      <c r="V189" s="82"/>
      <c r="W189" s="82"/>
      <c r="X189" s="83"/>
    </row>
    <row r="190" spans="1:28" s="24" customFormat="1" x14ac:dyDescent="0.35">
      <c r="A190" s="84" t="s">
        <v>81</v>
      </c>
      <c r="B190" s="70">
        <v>3</v>
      </c>
      <c r="C190" s="23">
        <f>SUM(C188:C189)</f>
        <v>0</v>
      </c>
      <c r="D190" s="23">
        <f>SUM(D188:D189)</f>
        <v>0</v>
      </c>
      <c r="E190" s="23">
        <f>SUM(E188:E189)</f>
        <v>0</v>
      </c>
      <c r="F190" s="69" t="s">
        <v>13</v>
      </c>
      <c r="G190" s="70" t="s">
        <v>13</v>
      </c>
      <c r="H190" s="70" t="s">
        <v>13</v>
      </c>
      <c r="I190" s="23">
        <f>SUM(I188:I189)</f>
        <v>0</v>
      </c>
      <c r="J190" s="69" t="s">
        <v>13</v>
      </c>
      <c r="K190" s="23">
        <f>SUM(K188:K189)</f>
        <v>0</v>
      </c>
      <c r="L190" s="23">
        <f>SUM(L188:L189)</f>
        <v>0</v>
      </c>
      <c r="M190" s="23">
        <f>SUM(M188:M189)</f>
        <v>0</v>
      </c>
      <c r="N190" s="23">
        <f>SUM(N188:N189)</f>
        <v>0</v>
      </c>
      <c r="O190" s="23">
        <f>SUM(O188:O189)</f>
        <v>0</v>
      </c>
      <c r="P190" s="69" t="s">
        <v>13</v>
      </c>
      <c r="Q190" s="23">
        <f>SUM(Q188:Q189)</f>
        <v>0</v>
      </c>
      <c r="R190" s="23">
        <f>SUM(R188:R189)</f>
        <v>0</v>
      </c>
      <c r="S190" s="23">
        <f>SUM(S188:S189)</f>
        <v>0</v>
      </c>
      <c r="T190" s="69" t="s">
        <v>13</v>
      </c>
      <c r="U190" s="70" t="s">
        <v>13</v>
      </c>
      <c r="V190" s="70" t="s">
        <v>13</v>
      </c>
      <c r="W190" s="70" t="s">
        <v>13</v>
      </c>
      <c r="X190" s="85" t="s">
        <v>13</v>
      </c>
      <c r="Y190" s="17"/>
      <c r="Z190" s="17"/>
      <c r="AA190" s="17"/>
      <c r="AB190" s="17"/>
    </row>
    <row r="191" spans="1:28" s="24" customFormat="1" x14ac:dyDescent="0.35">
      <c r="A191" s="84" t="s">
        <v>26</v>
      </c>
      <c r="B191" s="70">
        <v>3</v>
      </c>
      <c r="C191" s="69" t="s">
        <v>13</v>
      </c>
      <c r="D191" s="69" t="s">
        <v>13</v>
      </c>
      <c r="E191" s="69" t="s">
        <v>13</v>
      </c>
      <c r="F191" s="23">
        <f>SUM(F188:F189)</f>
        <v>0</v>
      </c>
      <c r="G191" s="70" t="s">
        <v>13</v>
      </c>
      <c r="H191" s="70" t="s">
        <v>13</v>
      </c>
      <c r="I191" s="70" t="s">
        <v>13</v>
      </c>
      <c r="J191" s="23">
        <f>SUM(J188:J189)</f>
        <v>0</v>
      </c>
      <c r="K191" s="70" t="s">
        <v>13</v>
      </c>
      <c r="L191" s="70" t="s">
        <v>13</v>
      </c>
      <c r="M191" s="70" t="s">
        <v>13</v>
      </c>
      <c r="N191" s="70" t="s">
        <v>13</v>
      </c>
      <c r="O191" s="70" t="s">
        <v>13</v>
      </c>
      <c r="P191" s="23">
        <f>SUM(P188:P189)</f>
        <v>0</v>
      </c>
      <c r="Q191" s="70" t="s">
        <v>13</v>
      </c>
      <c r="R191" s="70" t="s">
        <v>13</v>
      </c>
      <c r="S191" s="115" t="s">
        <v>13</v>
      </c>
      <c r="T191" s="23">
        <f>SUM(T188:T189)</f>
        <v>0</v>
      </c>
      <c r="U191" s="26" t="s">
        <v>13</v>
      </c>
      <c r="V191" s="70" t="s">
        <v>13</v>
      </c>
      <c r="W191" s="70" t="s">
        <v>13</v>
      </c>
      <c r="X191" s="85" t="s">
        <v>13</v>
      </c>
      <c r="Y191" s="17"/>
      <c r="Z191" s="17"/>
      <c r="AA191" s="17"/>
      <c r="AB191" s="17"/>
    </row>
    <row r="192" spans="1:28" s="24" customFormat="1" x14ac:dyDescent="0.35">
      <c r="A192" s="84" t="s">
        <v>82</v>
      </c>
      <c r="B192" s="70">
        <v>3</v>
      </c>
      <c r="C192" s="23">
        <f>SUMIF(H188:H189,"f",C188:C189)</f>
        <v>0</v>
      </c>
      <c r="D192" s="23">
        <f>SUMIF(H188:H189,"f",D188:D189)</f>
        <v>0</v>
      </c>
      <c r="E192" s="23">
        <f>SUMIF(H188:H189,"f",E188:E189)</f>
        <v>0</v>
      </c>
      <c r="F192" s="69" t="s">
        <v>13</v>
      </c>
      <c r="G192" s="70" t="s">
        <v>13</v>
      </c>
      <c r="H192" s="70" t="s">
        <v>13</v>
      </c>
      <c r="I192" s="23">
        <f>SUMIF(H188:H189,"f",I188:I189)</f>
        <v>0</v>
      </c>
      <c r="J192" s="70" t="s">
        <v>13</v>
      </c>
      <c r="K192" s="23">
        <f>SUMIF(H188:H189,"f",K188:K189)</f>
        <v>0</v>
      </c>
      <c r="L192" s="23">
        <f>SUMIF(H188:H189,"f",L188:L189)</f>
        <v>0</v>
      </c>
      <c r="M192" s="23">
        <f>SUMIF(H188:H189,"f",M188:M189)</f>
        <v>0</v>
      </c>
      <c r="N192" s="23">
        <f>SUMIF(H188:H189,"f",N188:N189)</f>
        <v>0</v>
      </c>
      <c r="O192" s="23">
        <f>SUMIF(H188:H189,"f",O188:O189)</f>
        <v>0</v>
      </c>
      <c r="P192" s="70" t="s">
        <v>13</v>
      </c>
      <c r="Q192" s="23">
        <f>SUMIF(H188:H189,"f",Q188:Q189)</f>
        <v>0</v>
      </c>
      <c r="R192" s="23">
        <f>SUMIF(H188:H189,"f",R188:R189)</f>
        <v>0</v>
      </c>
      <c r="S192" s="23">
        <f>SUMIF(H188:H189,"f",S188:S189)</f>
        <v>0</v>
      </c>
      <c r="T192" s="70" t="s">
        <v>13</v>
      </c>
      <c r="U192" s="70" t="s">
        <v>13</v>
      </c>
      <c r="V192" s="70" t="s">
        <v>13</v>
      </c>
      <c r="W192" s="70" t="s">
        <v>13</v>
      </c>
      <c r="X192" s="85" t="s">
        <v>13</v>
      </c>
      <c r="Y192" s="17"/>
      <c r="Z192" s="17"/>
      <c r="AA192" s="17"/>
      <c r="AB192" s="17"/>
    </row>
    <row r="193" spans="1:28" s="28" customFormat="1" ht="17" x14ac:dyDescent="0.4">
      <c r="A193" s="86" t="s">
        <v>80</v>
      </c>
      <c r="B193" s="87">
        <v>3</v>
      </c>
      <c r="C193" s="88">
        <f>SUM(C140,C147,C158,C169,C175,C184,C190)</f>
        <v>30</v>
      </c>
      <c r="D193" s="88">
        <f>SUM(D140,D147,D158,D169,D175,D184,D190)</f>
        <v>12.552307692307693</v>
      </c>
      <c r="E193" s="88">
        <f>SUM(E140,E147,E158,E169,E175,E184,E190)</f>
        <v>17.447692307692307</v>
      </c>
      <c r="F193" s="88">
        <f>SUM(F141,F148,F159,F170,F176,F185,F191)</f>
        <v>6.8000000000000007</v>
      </c>
      <c r="G193" s="89" t="s">
        <v>13</v>
      </c>
      <c r="H193" s="89" t="s">
        <v>13</v>
      </c>
      <c r="I193" s="88">
        <f>SUM(I140,I147,I158,I169,I175,I184,I190)</f>
        <v>751.5</v>
      </c>
      <c r="J193" s="88">
        <f>SUM(J141,J148,J159,J170,J176,J185,J191)</f>
        <v>170</v>
      </c>
      <c r="K193" s="88">
        <f>SUM(K140,K147,K158,K169,K175,K184,K190)</f>
        <v>315</v>
      </c>
      <c r="L193" s="88">
        <f>SUM(L140,L147,L158,L169,L175,L184,L190)</f>
        <v>261</v>
      </c>
      <c r="M193" s="88">
        <f>SUM(M140,M147,M158,M169,M175,M184,M190)</f>
        <v>91</v>
      </c>
      <c r="N193" s="88">
        <f>SUM(N140,N147,N158,N169,N175,N184,N190)</f>
        <v>170</v>
      </c>
      <c r="O193" s="88">
        <f>SUM(O140,O147,O158,O169,O175,O184,O190)</f>
        <v>150</v>
      </c>
      <c r="P193" s="88">
        <f>SUM(P141,P148,P159,P170,P176,P185,P191)</f>
        <v>20</v>
      </c>
      <c r="Q193" s="88">
        <f>SUM(Q140,Q147,Q158,Q169,Q175,Q184,Q190)</f>
        <v>54</v>
      </c>
      <c r="R193" s="88">
        <f>SUM(R140,R147,R158,R169,R175,R184,R190)</f>
        <v>436.5</v>
      </c>
      <c r="S193" s="88">
        <f>SUM(S140,S147,S158,S169,S175,S184,S190)</f>
        <v>286.5</v>
      </c>
      <c r="T193" s="88">
        <f>SUM(T141,T148,T159,T170,T176,T185,T191)</f>
        <v>150</v>
      </c>
      <c r="U193" s="89" t="s">
        <v>13</v>
      </c>
      <c r="V193" s="89" t="s">
        <v>13</v>
      </c>
      <c r="W193" s="89" t="s">
        <v>13</v>
      </c>
      <c r="X193" s="90" t="s">
        <v>13</v>
      </c>
      <c r="Y193" s="27"/>
      <c r="Z193" s="17"/>
      <c r="AA193" s="17"/>
      <c r="AB193" s="17"/>
    </row>
    <row r="194" spans="1:28" ht="26" x14ac:dyDescent="0.35">
      <c r="A194" s="91" t="s">
        <v>115</v>
      </c>
      <c r="B194" s="29" t="s">
        <v>13</v>
      </c>
      <c r="C194" s="31">
        <f>C193+C133+C74</f>
        <v>90</v>
      </c>
      <c r="D194" s="31">
        <f>D193+D133+D74</f>
        <v>46.537777777777777</v>
      </c>
      <c r="E194" s="31">
        <f>E193+E133+E74</f>
        <v>43.462222222222223</v>
      </c>
      <c r="F194" s="30" t="s">
        <v>13</v>
      </c>
      <c r="G194" s="30" t="s">
        <v>13</v>
      </c>
      <c r="H194" s="30" t="s">
        <v>13</v>
      </c>
      <c r="I194" s="31">
        <f>I193+I133+I74</f>
        <v>2358</v>
      </c>
      <c r="J194" s="31" t="s">
        <v>13</v>
      </c>
      <c r="K194" s="31">
        <f>K193+K133+K74</f>
        <v>1227</v>
      </c>
      <c r="L194" s="31">
        <f>L193+L133+L74</f>
        <v>992</v>
      </c>
      <c r="M194" s="31">
        <f>M193+M133+M74</f>
        <v>364</v>
      </c>
      <c r="N194" s="31">
        <f>N193+N133+N74</f>
        <v>628</v>
      </c>
      <c r="O194" s="31">
        <f>O193+O133+O74</f>
        <v>440</v>
      </c>
      <c r="P194" s="31" t="s">
        <v>13</v>
      </c>
      <c r="Q194" s="31">
        <f>Q193+Q133+Q74</f>
        <v>235</v>
      </c>
      <c r="R194" s="31">
        <f>R193+R133+R74</f>
        <v>1131</v>
      </c>
      <c r="S194" s="31">
        <f>S193+S133+S74</f>
        <v>808.5</v>
      </c>
      <c r="T194" s="31" t="s">
        <v>13</v>
      </c>
      <c r="U194" s="30" t="s">
        <v>13</v>
      </c>
      <c r="V194" s="30" t="s">
        <v>13</v>
      </c>
      <c r="W194" s="30" t="s">
        <v>13</v>
      </c>
      <c r="X194" s="32" t="s">
        <v>13</v>
      </c>
    </row>
    <row r="195" spans="1:28" ht="26" x14ac:dyDescent="0.35">
      <c r="A195" s="92" t="s">
        <v>116</v>
      </c>
      <c r="B195" s="29" t="s">
        <v>13</v>
      </c>
      <c r="C195" s="30" t="s">
        <v>13</v>
      </c>
      <c r="D195" s="30" t="s">
        <v>13</v>
      </c>
      <c r="E195" s="30" t="s">
        <v>13</v>
      </c>
      <c r="F195" s="31">
        <f>F193+F133+F74</f>
        <v>19.100000000000001</v>
      </c>
      <c r="G195" s="30" t="s">
        <v>13</v>
      </c>
      <c r="H195" s="30" t="s">
        <v>13</v>
      </c>
      <c r="I195" s="30" t="s">
        <v>13</v>
      </c>
      <c r="J195" s="31">
        <f>J193+J133+J74</f>
        <v>510.5</v>
      </c>
      <c r="K195" s="30" t="s">
        <v>13</v>
      </c>
      <c r="L195" s="30" t="s">
        <v>13</v>
      </c>
      <c r="M195" s="30" t="s">
        <v>13</v>
      </c>
      <c r="N195" s="30" t="s">
        <v>13</v>
      </c>
      <c r="O195" s="30" t="s">
        <v>13</v>
      </c>
      <c r="P195" s="31">
        <f>P193+P133+P74</f>
        <v>188</v>
      </c>
      <c r="Q195" s="30" t="s">
        <v>13</v>
      </c>
      <c r="R195" s="30" t="s">
        <v>13</v>
      </c>
      <c r="S195" s="31" t="s">
        <v>13</v>
      </c>
      <c r="T195" s="31">
        <f>T193+T133+T74</f>
        <v>322.5</v>
      </c>
      <c r="U195" s="30" t="s">
        <v>13</v>
      </c>
      <c r="V195" s="30" t="s">
        <v>13</v>
      </c>
      <c r="W195" s="30" t="s">
        <v>13</v>
      </c>
      <c r="X195" s="32" t="s">
        <v>13</v>
      </c>
    </row>
    <row r="196" spans="1:28" ht="26.5" thickBot="1" x14ac:dyDescent="0.4">
      <c r="A196" s="93" t="s">
        <v>117</v>
      </c>
      <c r="B196" s="33" t="s">
        <v>13</v>
      </c>
      <c r="C196" s="34">
        <f>C23+C30+C41+C52+C58+C67+C73+C82+C89+C100+C111+C117+C126+C132+C142+C149+C160+C171+C177+C186+C192</f>
        <v>46</v>
      </c>
      <c r="D196" s="34">
        <f>D23+D30+D41+D52+D58+D67+D73+D82+D89+D100+D111+D117+D126+D132+D142+D149+D160+D171+D177+D186+D192</f>
        <v>19.133333333333336</v>
      </c>
      <c r="E196" s="34">
        <f>E23+E30+E41+E52+E58+E67+E73+E82+E89+E100+E111+E117+E126+E132+E142+E149+E160+E171+E177+E186+E192</f>
        <v>26.866666666666664</v>
      </c>
      <c r="F196" s="35" t="s">
        <v>13</v>
      </c>
      <c r="G196" s="35" t="s">
        <v>13</v>
      </c>
      <c r="H196" s="35" t="s">
        <v>13</v>
      </c>
      <c r="I196" s="34">
        <f>I23+I30+I41+I52+I58+I67+I73+I82+I89+I100+I111+I117+I126+I132+I142+I149+I160+I171+I177+I186+I192</f>
        <v>1240</v>
      </c>
      <c r="J196" s="35" t="s">
        <v>13</v>
      </c>
      <c r="K196" s="34">
        <f>K23+K30+K41+K52+K58+K67+K73+K82+K89+K100+K111+K117+K126+K132+K142+K149+K160+K171+K177+K186+K192</f>
        <v>531</v>
      </c>
      <c r="L196" s="34">
        <f>L23+L30+L41+L52+L58+L67+L73+L82+L89+L100+L111+L117+L126+L132+L142+L149+L160+L171+L177+L186+L192</f>
        <v>330</v>
      </c>
      <c r="M196" s="34">
        <f>M23+M30+M41+M52+M58+M67+M73+M82+M89+M100+M111+M117+M126+M132+M142+M149+M160+M171+M177+M186+M192</f>
        <v>105</v>
      </c>
      <c r="N196" s="34">
        <f>N23+N30+N41+N52+N58+N67+N73+N82+N89+N100+N111+N117+N126+N132+N142+N149+N160+N171+N177+N186+N192</f>
        <v>225</v>
      </c>
      <c r="O196" s="34">
        <f>O23+O30+O41+O52+O58+O67+O73+O82+O89+O100+O111+O117+O126+O132+O142+O149+O160+O171+O177+O186+O192</f>
        <v>195</v>
      </c>
      <c r="P196" s="35" t="s">
        <v>13</v>
      </c>
      <c r="Q196" s="34">
        <f>Q23+Q30+Q41+Q52+Q58+Q67+Q73+Q82+Q89+Q100+Q111+Q117+Q126+Q132+Q142+Q149+Q160+Q171+Q177+Q186+Q192</f>
        <v>201</v>
      </c>
      <c r="R196" s="34">
        <f>R23+R30+R41+R52+R58+R67+R73+R82+R89+R100+R111+R117+R126+R132+R142+R149+R160+R171+R177+R186+R192</f>
        <v>709</v>
      </c>
      <c r="S196" s="34">
        <f>S23+S30+S41+S52+S58+S67+S73+S82+S89+S100+S111+S117+S126+S132+S142+S149+S160+S171+S177+S186+S192</f>
        <v>399</v>
      </c>
      <c r="T196" s="35" t="s">
        <v>13</v>
      </c>
      <c r="U196" s="35" t="s">
        <v>13</v>
      </c>
      <c r="V196" s="35" t="s">
        <v>13</v>
      </c>
      <c r="W196" s="35" t="s">
        <v>13</v>
      </c>
      <c r="X196" s="36" t="s">
        <v>13</v>
      </c>
    </row>
    <row r="200" spans="1:28" ht="15" thickBot="1" x14ac:dyDescent="0.4"/>
    <row r="201" spans="1:28" ht="16" customHeight="1" x14ac:dyDescent="0.35">
      <c r="A201" s="172" t="s">
        <v>89</v>
      </c>
      <c r="B201" s="173"/>
      <c r="C201" s="210" t="s">
        <v>85</v>
      </c>
      <c r="D201" s="210"/>
      <c r="E201" s="211" t="s">
        <v>86</v>
      </c>
      <c r="F201" s="212"/>
      <c r="G201" s="213" t="s">
        <v>87</v>
      </c>
      <c r="H201" s="214"/>
      <c r="I201" s="37"/>
    </row>
    <row r="202" spans="1:28" ht="17.5" customHeight="1" x14ac:dyDescent="0.35">
      <c r="A202" s="174"/>
      <c r="B202" s="175"/>
      <c r="C202" s="188" t="s">
        <v>90</v>
      </c>
      <c r="D202" s="170" t="s">
        <v>91</v>
      </c>
      <c r="E202" s="188" t="s">
        <v>90</v>
      </c>
      <c r="F202" s="170" t="s">
        <v>91</v>
      </c>
      <c r="G202" s="215"/>
      <c r="H202" s="216"/>
      <c r="I202" s="37"/>
    </row>
    <row r="203" spans="1:28" ht="15" thickBot="1" x14ac:dyDescent="0.4">
      <c r="A203" s="197" t="s">
        <v>93</v>
      </c>
      <c r="B203" s="198"/>
      <c r="C203" s="189"/>
      <c r="D203" s="171"/>
      <c r="E203" s="189"/>
      <c r="F203" s="171"/>
      <c r="G203" s="217"/>
      <c r="H203" s="218"/>
      <c r="I203" s="37"/>
    </row>
    <row r="204" spans="1:28" ht="28" customHeight="1" x14ac:dyDescent="0.35">
      <c r="A204" s="180" t="s">
        <v>95</v>
      </c>
      <c r="B204" s="181"/>
      <c r="C204" s="139">
        <f>C194</f>
        <v>90</v>
      </c>
      <c r="D204" s="38">
        <v>100</v>
      </c>
      <c r="E204" s="39">
        <f>I194</f>
        <v>2358</v>
      </c>
      <c r="F204" s="40">
        <v>100</v>
      </c>
      <c r="G204" s="219"/>
      <c r="H204" s="220"/>
      <c r="I204" s="37"/>
    </row>
    <row r="205" spans="1:28" ht="14.5" customHeight="1" x14ac:dyDescent="0.35">
      <c r="A205" s="176" t="s">
        <v>97</v>
      </c>
      <c r="B205" s="177"/>
      <c r="C205" s="190">
        <f>D194</f>
        <v>46.537777777777777</v>
      </c>
      <c r="D205" s="190">
        <f>C205/C204*100</f>
        <v>51.708641975308645</v>
      </c>
      <c r="E205" s="191">
        <f>K194</f>
        <v>1227</v>
      </c>
      <c r="F205" s="193">
        <f>E205/E204*100</f>
        <v>52.035623409669206</v>
      </c>
      <c r="G205" s="221"/>
      <c r="H205" s="222"/>
      <c r="I205" s="37"/>
      <c r="Q205" s="20"/>
    </row>
    <row r="206" spans="1:28" x14ac:dyDescent="0.35">
      <c r="A206" s="178" t="s">
        <v>98</v>
      </c>
      <c r="B206" s="179"/>
      <c r="C206" s="199"/>
      <c r="D206" s="190"/>
      <c r="E206" s="192"/>
      <c r="F206" s="194"/>
      <c r="G206" s="223"/>
      <c r="H206" s="224"/>
      <c r="I206" s="37"/>
      <c r="Q206" s="20"/>
    </row>
    <row r="207" spans="1:28" ht="25.4" customHeight="1" x14ac:dyDescent="0.35">
      <c r="A207" s="164" t="s">
        <v>99</v>
      </c>
      <c r="B207" s="165"/>
      <c r="C207" s="25">
        <f>C23+C30+C41+C52+C58+C67+C73+C82+C89+C100+C111+C117+C126+C132+C142+C149+C160+C171+C177+C186+C192</f>
        <v>46</v>
      </c>
      <c r="D207" s="140">
        <f>C207/C204*100</f>
        <v>51.111111111111107</v>
      </c>
      <c r="E207" s="140">
        <f>I23+I30+I41+I52+I58+I67+I73+I82+I89+I100+I111+I117+I126+I132+I142+I149+I160+I171+I177+I186+I192</f>
        <v>1240</v>
      </c>
      <c r="F207" s="61">
        <f>E207/E204*100</f>
        <v>52.586938083121296</v>
      </c>
      <c r="G207" s="225"/>
      <c r="H207" s="226"/>
      <c r="Q207" s="41"/>
    </row>
    <row r="208" spans="1:28" ht="27" customHeight="1" x14ac:dyDescent="0.35">
      <c r="A208" s="164" t="s">
        <v>100</v>
      </c>
      <c r="B208" s="165"/>
      <c r="C208" s="25">
        <f>C28+C87+C147</f>
        <v>7</v>
      </c>
      <c r="D208" s="140">
        <f>C208/C204*100</f>
        <v>7.7777777777777777</v>
      </c>
      <c r="E208" s="25">
        <f>I28+I87+I147</f>
        <v>175</v>
      </c>
      <c r="F208" s="25">
        <f>E208/E204*100</f>
        <v>7.4215436810856659</v>
      </c>
      <c r="G208" s="203"/>
      <c r="H208" s="204"/>
      <c r="Q208" s="20"/>
    </row>
    <row r="209" spans="1:14" x14ac:dyDescent="0.35">
      <c r="A209" s="176" t="s">
        <v>101</v>
      </c>
      <c r="B209" s="177"/>
      <c r="C209" s="195">
        <f>F195</f>
        <v>19.100000000000001</v>
      </c>
      <c r="D209" s="190">
        <f>C209/C204*100</f>
        <v>21.222222222222221</v>
      </c>
      <c r="E209" s="195">
        <f>J195</f>
        <v>510.5</v>
      </c>
      <c r="F209" s="195">
        <f>E209/E204*100</f>
        <v>21.649703138252757</v>
      </c>
      <c r="G209" s="227"/>
      <c r="H209" s="228"/>
      <c r="I209" s="37"/>
      <c r="J209" s="42"/>
      <c r="K209" s="209"/>
      <c r="L209" s="209"/>
      <c r="M209" s="209"/>
      <c r="N209" s="43"/>
    </row>
    <row r="210" spans="1:14" x14ac:dyDescent="0.35">
      <c r="A210" s="178" t="s">
        <v>102</v>
      </c>
      <c r="B210" s="179"/>
      <c r="C210" s="196"/>
      <c r="D210" s="190"/>
      <c r="E210" s="196"/>
      <c r="F210" s="196"/>
      <c r="G210" s="229"/>
      <c r="H210" s="230"/>
      <c r="I210" s="37"/>
      <c r="J210" s="42"/>
      <c r="K210" s="209"/>
      <c r="L210" s="209"/>
      <c r="M210" s="209"/>
      <c r="N210" s="43"/>
    </row>
    <row r="211" spans="1:14" ht="14.5" customHeight="1" x14ac:dyDescent="0.35">
      <c r="A211" s="176" t="s">
        <v>103</v>
      </c>
      <c r="B211" s="177"/>
      <c r="C211" s="195">
        <f>+C60+C61+C62+C63+C64+C77+C136</f>
        <v>6</v>
      </c>
      <c r="D211" s="195">
        <f>C211/C204*100</f>
        <v>6.666666666666667</v>
      </c>
      <c r="E211" s="195">
        <f>+I60+I61+I62+I63+I64+I77+I136</f>
        <v>162.5</v>
      </c>
      <c r="F211" s="195">
        <f>E211/E204*100</f>
        <v>6.8914334181509762</v>
      </c>
      <c r="G211" s="205"/>
      <c r="H211" s="206"/>
      <c r="I211" s="37"/>
      <c r="J211" s="42"/>
      <c r="K211" s="209"/>
      <c r="L211" s="209"/>
      <c r="M211" s="209"/>
      <c r="N211" s="43"/>
    </row>
    <row r="212" spans="1:14" x14ac:dyDescent="0.35">
      <c r="A212" s="178" t="s">
        <v>104</v>
      </c>
      <c r="B212" s="179"/>
      <c r="C212" s="196"/>
      <c r="D212" s="196"/>
      <c r="E212" s="196"/>
      <c r="F212" s="196"/>
      <c r="G212" s="207"/>
      <c r="H212" s="208"/>
      <c r="I212" s="37"/>
      <c r="J212" s="42"/>
      <c r="K212" s="43"/>
      <c r="L212" s="43"/>
      <c r="M212" s="43"/>
      <c r="N212" s="43"/>
    </row>
    <row r="213" spans="1:14" ht="26.5" customHeight="1" x14ac:dyDescent="0.35">
      <c r="A213" s="164" t="s">
        <v>105</v>
      </c>
      <c r="B213" s="165"/>
      <c r="C213" s="138">
        <f>+C19+C60+C61+C62+C63+C64+C77</f>
        <v>6</v>
      </c>
      <c r="D213" s="140">
        <f>C213/C204*100</f>
        <v>6.666666666666667</v>
      </c>
      <c r="E213" s="138">
        <f>+I19+I60+I61+I62+I63+I64+I77</f>
        <v>172.5</v>
      </c>
      <c r="F213" s="139">
        <f>E213/E204*100</f>
        <v>7.3155216284987281</v>
      </c>
      <c r="G213" s="203"/>
      <c r="H213" s="204"/>
      <c r="I213" s="37"/>
      <c r="J213" s="42"/>
      <c r="K213" s="209"/>
      <c r="L213" s="209"/>
      <c r="M213" s="209"/>
      <c r="N213" s="43"/>
    </row>
    <row r="214" spans="1:14" ht="14.5" customHeight="1" x14ac:dyDescent="0.35">
      <c r="A214" s="176" t="s">
        <v>106</v>
      </c>
      <c r="B214" s="177"/>
      <c r="C214" s="195">
        <f>+C60+C61+C62+C64+C77+C63</f>
        <v>4</v>
      </c>
      <c r="D214" s="195">
        <f>C214/C204*100</f>
        <v>4.4444444444444446</v>
      </c>
      <c r="E214" s="195">
        <f>+I60+I61+I62+I64+I77+I63</f>
        <v>112.5</v>
      </c>
      <c r="F214" s="195">
        <f>E214/E204*100</f>
        <v>4.770992366412214</v>
      </c>
      <c r="G214" s="205"/>
      <c r="H214" s="206"/>
      <c r="I214" s="37"/>
      <c r="J214" s="42"/>
      <c r="K214" s="43"/>
      <c r="L214" s="43"/>
      <c r="M214" s="43"/>
      <c r="N214" s="43"/>
    </row>
    <row r="215" spans="1:14" x14ac:dyDescent="0.35">
      <c r="A215" s="178" t="s">
        <v>107</v>
      </c>
      <c r="B215" s="179"/>
      <c r="C215" s="196"/>
      <c r="D215" s="196"/>
      <c r="E215" s="196"/>
      <c r="F215" s="196"/>
      <c r="G215" s="207"/>
      <c r="H215" s="208"/>
      <c r="I215" s="37"/>
      <c r="J215" s="42"/>
      <c r="K215" s="43"/>
      <c r="L215" s="43"/>
      <c r="M215" s="43"/>
      <c r="N215" s="43"/>
    </row>
    <row r="216" spans="1:14" ht="42" customHeight="1" x14ac:dyDescent="0.35">
      <c r="A216" s="164" t="s">
        <v>108</v>
      </c>
      <c r="B216" s="165"/>
      <c r="C216" s="25">
        <f>+C17</f>
        <v>2</v>
      </c>
      <c r="D216" s="140">
        <f>C216/C204*100</f>
        <v>2.2222222222222223</v>
      </c>
      <c r="E216" s="25">
        <f>+I17</f>
        <v>60</v>
      </c>
      <c r="F216" s="25">
        <f>E216/E205*100</f>
        <v>4.8899755501222497</v>
      </c>
      <c r="G216" s="203"/>
      <c r="H216" s="204"/>
      <c r="I216" s="37"/>
      <c r="J216" s="42"/>
      <c r="K216" s="43"/>
      <c r="L216" s="43"/>
      <c r="M216" s="43"/>
      <c r="N216" s="43"/>
    </row>
    <row r="217" spans="1:14" x14ac:dyDescent="0.35">
      <c r="A217" s="164" t="s">
        <v>109</v>
      </c>
      <c r="B217" s="165"/>
      <c r="C217" s="25">
        <v>0</v>
      </c>
      <c r="D217" s="140">
        <f>C217/C204*100</f>
        <v>0</v>
      </c>
      <c r="E217" s="44">
        <v>0</v>
      </c>
      <c r="F217" s="25">
        <f>E217/E204*100</f>
        <v>0</v>
      </c>
      <c r="G217" s="203"/>
      <c r="H217" s="204"/>
      <c r="I217" s="37"/>
    </row>
    <row r="218" spans="1:14" ht="28" customHeight="1" x14ac:dyDescent="0.35">
      <c r="A218" s="164" t="s">
        <v>197</v>
      </c>
      <c r="B218" s="165"/>
      <c r="C218" s="139">
        <f>+C108+C166</f>
        <v>20</v>
      </c>
      <c r="D218" s="138">
        <f>C218/C204*100</f>
        <v>22.222222222222221</v>
      </c>
      <c r="E218" s="139">
        <f>+I108+I166</f>
        <v>500</v>
      </c>
      <c r="F218" s="139">
        <f>E218/E204*100</f>
        <v>21.204410517387618</v>
      </c>
      <c r="G218" s="203"/>
      <c r="H218" s="204"/>
      <c r="I218" s="37"/>
      <c r="J218" s="45"/>
      <c r="K218" s="45"/>
      <c r="L218" s="45"/>
      <c r="M218" s="45"/>
      <c r="N218" s="46"/>
    </row>
    <row r="219" spans="1:14" ht="22.4" customHeight="1" thickBot="1" x14ac:dyDescent="0.4">
      <c r="A219" s="166" t="s">
        <v>112</v>
      </c>
      <c r="B219" s="167"/>
      <c r="C219" s="47">
        <f>C71+C130+C190</f>
        <v>4</v>
      </c>
      <c r="D219" s="48">
        <f>C219/C204*100</f>
        <v>4.4444444444444446</v>
      </c>
      <c r="E219" s="47">
        <f>I71+I130+I190</f>
        <v>160</v>
      </c>
      <c r="F219" s="47">
        <f>240/E204*100</f>
        <v>10.178117048346055</v>
      </c>
      <c r="G219" s="168"/>
      <c r="H219" s="169"/>
      <c r="J219" s="49"/>
      <c r="K219" s="41"/>
      <c r="L219" s="49"/>
      <c r="M219" s="37"/>
      <c r="N219" s="37"/>
    </row>
    <row r="221" spans="1:14" ht="15" thickBot="1" x14ac:dyDescent="0.4"/>
    <row r="222" spans="1:14" ht="15.5" x14ac:dyDescent="0.35">
      <c r="A222" s="50" t="s">
        <v>88</v>
      </c>
      <c r="B222" s="182" t="s">
        <v>91</v>
      </c>
      <c r="C222" s="183"/>
      <c r="D222" s="51"/>
    </row>
    <row r="223" spans="1:14" x14ac:dyDescent="0.35">
      <c r="A223" s="52" t="s">
        <v>92</v>
      </c>
      <c r="B223" s="184"/>
      <c r="C223" s="185"/>
      <c r="D223" s="53"/>
    </row>
    <row r="224" spans="1:14" x14ac:dyDescent="0.35">
      <c r="A224" s="54" t="s">
        <v>94</v>
      </c>
      <c r="B224" s="186"/>
      <c r="C224" s="187"/>
      <c r="D224" s="42"/>
    </row>
    <row r="225" spans="1:5" x14ac:dyDescent="0.35">
      <c r="A225" s="155" t="s">
        <v>96</v>
      </c>
      <c r="B225" s="156"/>
      <c r="C225" s="157"/>
      <c r="D225" s="55"/>
    </row>
    <row r="226" spans="1:5" ht="14.5" customHeight="1" x14ac:dyDescent="0.35">
      <c r="A226" s="56" t="str">
        <f>IF(B7=0,"",B7)</f>
        <v>nauk rolniczych, leśnych i weterynaryjnych</v>
      </c>
      <c r="B226" s="158">
        <f>IF(C284=0,"",C284/C194)</f>
        <v>100</v>
      </c>
      <c r="C226" s="159"/>
      <c r="D226" s="20"/>
    </row>
    <row r="227" spans="1:5" ht="14.5" customHeight="1" x14ac:dyDescent="0.35">
      <c r="A227" s="57" t="str">
        <f>IF(B8=0,"",B8)</f>
        <v/>
      </c>
      <c r="B227" s="160" t="str">
        <f>IF(D284=0,"",D284/C194)</f>
        <v/>
      </c>
      <c r="C227" s="161"/>
      <c r="D227" s="20"/>
    </row>
    <row r="228" spans="1:5" ht="14.5" customHeight="1" x14ac:dyDescent="0.35">
      <c r="A228" s="58" t="str">
        <f>IF(B9=0,"",B9)</f>
        <v/>
      </c>
      <c r="B228" s="162" t="str">
        <f>IF(E284=0,"",E284/C194)</f>
        <v/>
      </c>
      <c r="C228" s="163"/>
      <c r="D228" s="20"/>
    </row>
    <row r="229" spans="1:5" ht="15" thickBot="1" x14ac:dyDescent="0.4">
      <c r="A229" s="59" t="s">
        <v>110</v>
      </c>
      <c r="B229" s="153">
        <f>SUM(B226:C228)</f>
        <v>100</v>
      </c>
      <c r="C229" s="154"/>
      <c r="D229" s="60"/>
    </row>
    <row r="232" spans="1:5" ht="81.650000000000006" hidden="1" customHeight="1" x14ac:dyDescent="0.35"/>
    <row r="233" spans="1:5" hidden="1" x14ac:dyDescent="0.35">
      <c r="A233" s="276" t="s">
        <v>113</v>
      </c>
      <c r="B233" s="278" t="s">
        <v>114</v>
      </c>
      <c r="C233" s="275" t="s">
        <v>88</v>
      </c>
      <c r="D233" s="275"/>
      <c r="E233" s="275"/>
    </row>
    <row r="234" spans="1:5" ht="74" hidden="1" x14ac:dyDescent="0.35">
      <c r="A234" s="277"/>
      <c r="B234" s="278"/>
      <c r="C234" s="15" t="str">
        <f>IF('Ogr_Dekoracja_II stopień'!B7=0,"",'Ogr_Dekoracja_II stopień'!B7)</f>
        <v>nauk rolniczych, leśnych i weterynaryjnych</v>
      </c>
      <c r="D234" s="12" t="str">
        <f>IF('Ogr_Dekoracja_II stopień'!B8=0,"",'Ogr_Dekoracja_II stopień'!B8)</f>
        <v/>
      </c>
      <c r="E234" s="11" t="str">
        <f>IF('Ogr_Dekoracja_II stopień'!B9=0,"",'Ogr_Dekoracja_II stopień'!B9)</f>
        <v/>
      </c>
    </row>
    <row r="235" spans="1:5" hidden="1" x14ac:dyDescent="0.35">
      <c r="A235" s="1" t="s">
        <v>28</v>
      </c>
      <c r="B235" s="1">
        <v>1</v>
      </c>
      <c r="C235" s="8">
        <f>SUMPRODUCT(C17:C20,V17:V20)</f>
        <v>600</v>
      </c>
      <c r="D235" s="8">
        <f>SUMPRODUCT(C17:C20,W17:W20)</f>
        <v>0</v>
      </c>
      <c r="E235" s="8">
        <f>SUMPRODUCT(C17:C20,X17:X20)</f>
        <v>0</v>
      </c>
    </row>
    <row r="236" spans="1:5" hidden="1" x14ac:dyDescent="0.35">
      <c r="A236" s="1" t="s">
        <v>29</v>
      </c>
      <c r="B236" s="1">
        <v>1</v>
      </c>
      <c r="C236" s="8">
        <f>SUMPRODUCT(C25:C27,V25:V27)</f>
        <v>300</v>
      </c>
      <c r="D236" s="8">
        <f>SUMPRODUCT(C25:C27,W25:W27)</f>
        <v>0</v>
      </c>
      <c r="E236" s="8">
        <f>SUMPRODUCT(C25:C27,X25:X27)</f>
        <v>0</v>
      </c>
    </row>
    <row r="237" spans="1:5" hidden="1" x14ac:dyDescent="0.35">
      <c r="A237" s="1" t="s">
        <v>30</v>
      </c>
      <c r="B237" s="1">
        <v>1</v>
      </c>
      <c r="C237" s="8">
        <f>SUMPRODUCT(C32:C38,V32:V38)</f>
        <v>500</v>
      </c>
      <c r="D237" s="8">
        <f>SUMPRODUCT(C32:C38,W32:W38)</f>
        <v>0</v>
      </c>
      <c r="E237" s="8">
        <f>SUMPRODUCT(C32:C38,X32:X38)</f>
        <v>0</v>
      </c>
    </row>
    <row r="238" spans="1:5" hidden="1" x14ac:dyDescent="0.35">
      <c r="A238" s="1" t="s">
        <v>31</v>
      </c>
      <c r="B238" s="1">
        <v>1</v>
      </c>
      <c r="C238" s="8">
        <f>SUMPRODUCT(C43:C49,V43:V49)</f>
        <v>700</v>
      </c>
      <c r="D238" s="8">
        <f>SUMPRODUCT(C43:C49,W43:W49)</f>
        <v>0</v>
      </c>
      <c r="E238" s="8">
        <f>SUMPRODUCT(C43:C49,X43:X49)</f>
        <v>0</v>
      </c>
    </row>
    <row r="239" spans="1:5" hidden="1" x14ac:dyDescent="0.35">
      <c r="A239" s="1" t="s">
        <v>34</v>
      </c>
      <c r="B239" s="1">
        <v>1</v>
      </c>
      <c r="C239" s="8">
        <f>SUMPRODUCT(C54:C55,V54:V55)</f>
        <v>300</v>
      </c>
      <c r="D239" s="8">
        <f>SUMPRODUCT(C54:C55,W54:W55)</f>
        <v>0</v>
      </c>
      <c r="E239" s="8">
        <f>SUMPRODUCT(C54:C55,X54:X55)</f>
        <v>0</v>
      </c>
    </row>
    <row r="240" spans="1:5" hidden="1" x14ac:dyDescent="0.35">
      <c r="A240" s="1" t="s">
        <v>32</v>
      </c>
      <c r="B240" s="1">
        <v>1</v>
      </c>
      <c r="C240" s="8">
        <f>SUMPRODUCT(C60:C64,V60:V64)</f>
        <v>200</v>
      </c>
      <c r="D240" s="8">
        <f>SUMPRODUCT(C60:C64,W60:W64)</f>
        <v>0</v>
      </c>
      <c r="E240" s="8">
        <f>SUMPRODUCT(C60:C64,X60:X64)</f>
        <v>0</v>
      </c>
    </row>
    <row r="241" spans="1:5" hidden="1" x14ac:dyDescent="0.35">
      <c r="A241" s="1" t="s">
        <v>33</v>
      </c>
      <c r="B241" s="1">
        <v>1</v>
      </c>
      <c r="C241" s="8">
        <f>SUMPRODUCT(C69:C70,V69:V70)</f>
        <v>400</v>
      </c>
      <c r="D241" s="8">
        <f>SUMPRODUCT(C69:C70,W69:W70)</f>
        <v>0</v>
      </c>
      <c r="E241" s="8">
        <f>SUMPRODUCT(C69:C70,X69:X70)</f>
        <v>0</v>
      </c>
    </row>
    <row r="242" spans="1:5" hidden="1" x14ac:dyDescent="0.35">
      <c r="A242" s="10" t="s">
        <v>28</v>
      </c>
      <c r="B242" s="10">
        <v>2</v>
      </c>
      <c r="C242" s="8">
        <f>SUMPRODUCT(C77:C79,V77:V79)</f>
        <v>200</v>
      </c>
      <c r="D242" s="8">
        <f>SUMPRODUCT(C77:C79,W77:W79)</f>
        <v>0</v>
      </c>
      <c r="E242" s="8">
        <f>SUMPRODUCT(C77:C79,X77:X79)</f>
        <v>0</v>
      </c>
    </row>
    <row r="243" spans="1:5" hidden="1" x14ac:dyDescent="0.35">
      <c r="A243" s="8" t="s">
        <v>29</v>
      </c>
      <c r="B243" s="8">
        <v>2</v>
      </c>
      <c r="C243" s="8">
        <f>SUMPRODUCT(C84:C86,V84:V86)</f>
        <v>400</v>
      </c>
      <c r="D243" s="8">
        <f>SUMPRODUCT(C84:C86,W84:W86)</f>
        <v>0</v>
      </c>
      <c r="E243" s="8">
        <f>SUMPRODUCT(C84:C86,X84:X86)</f>
        <v>0</v>
      </c>
    </row>
    <row r="244" spans="1:5" hidden="1" x14ac:dyDescent="0.35">
      <c r="A244" s="8" t="s">
        <v>30</v>
      </c>
      <c r="B244" s="8">
        <v>2</v>
      </c>
      <c r="C244" s="8">
        <f>SUMPRODUCT(C91:C97,V91:V97)</f>
        <v>200</v>
      </c>
      <c r="D244" s="8">
        <f>SUMPRODUCT(C91:C97,W91:W97)</f>
        <v>0</v>
      </c>
      <c r="E244" s="8">
        <f>SUMPRODUCT(C91:C97,X91:X97)</f>
        <v>0</v>
      </c>
    </row>
    <row r="245" spans="1:5" hidden="1" x14ac:dyDescent="0.35">
      <c r="A245" s="8" t="s">
        <v>31</v>
      </c>
      <c r="B245" s="8">
        <v>2</v>
      </c>
      <c r="C245" s="8">
        <f>SUMPRODUCT(C102:C108,V102:V108)</f>
        <v>1900</v>
      </c>
      <c r="D245" s="8">
        <f>SUMPRODUCT(C102:C108,W102:W108)</f>
        <v>0</v>
      </c>
      <c r="E245" s="8">
        <f>SUMPRODUCT(C102:C108,X102:X108)</f>
        <v>0</v>
      </c>
    </row>
    <row r="246" spans="1:5" hidden="1" x14ac:dyDescent="0.35">
      <c r="A246" s="8" t="s">
        <v>34</v>
      </c>
      <c r="B246" s="8">
        <v>2</v>
      </c>
      <c r="C246" s="8">
        <f>SUMPRODUCT(C113:C114,V113:V114)</f>
        <v>300</v>
      </c>
      <c r="D246" s="8">
        <f>SUMPRODUCT(C113:C114,W113:W114)</f>
        <v>0</v>
      </c>
      <c r="E246" s="8">
        <f>SUMPRODUCT(C113:C114,X113:X114)</f>
        <v>0</v>
      </c>
    </row>
    <row r="247" spans="1:5" hidden="1" x14ac:dyDescent="0.35">
      <c r="A247" s="8" t="s">
        <v>32</v>
      </c>
      <c r="B247" s="8">
        <v>2</v>
      </c>
      <c r="C247" s="8">
        <f>SUMPRODUCT(C119:C123,V119:V123)</f>
        <v>0</v>
      </c>
      <c r="D247" s="8">
        <f>SUMPRODUCT(C119:C123,W119:W123)</f>
        <v>0</v>
      </c>
      <c r="E247" s="8">
        <f>SUMPRODUCT(C119:C123,X119:X123)</f>
        <v>0</v>
      </c>
    </row>
    <row r="248" spans="1:5" hidden="1" x14ac:dyDescent="0.35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 x14ac:dyDescent="0.35">
      <c r="A249" s="1" t="s">
        <v>28</v>
      </c>
      <c r="B249" s="1">
        <v>3</v>
      </c>
      <c r="C249" s="8">
        <f>SUMPRODUCT(C136:C139,V136:V139)</f>
        <v>200</v>
      </c>
      <c r="D249" s="8">
        <f>SUMPRODUCT(C136:C139,W136:W139)</f>
        <v>0</v>
      </c>
      <c r="E249" s="8">
        <f>SUMPRODUCT(C136:C139,X136:X139)</f>
        <v>0</v>
      </c>
    </row>
    <row r="250" spans="1:5" hidden="1" x14ac:dyDescent="0.35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 x14ac:dyDescent="0.35">
      <c r="A251" s="1" t="s">
        <v>30</v>
      </c>
      <c r="B251" s="1">
        <v>3</v>
      </c>
      <c r="C251" s="8">
        <f>SUMPRODUCT(C151:C157,V151:V157)</f>
        <v>350</v>
      </c>
      <c r="D251" s="8">
        <f>SUMPRODUCT(C151:C157,W151:W157)</f>
        <v>0</v>
      </c>
      <c r="E251" s="8">
        <f>SUMPRODUCT(C151:C157,X151:X157)</f>
        <v>0</v>
      </c>
    </row>
    <row r="252" spans="1:5" hidden="1" x14ac:dyDescent="0.35">
      <c r="A252" s="1" t="s">
        <v>31</v>
      </c>
      <c r="B252" s="1">
        <v>3</v>
      </c>
      <c r="C252" s="8">
        <f>SUMPRODUCT(C162:C168,V162:V168)</f>
        <v>2150</v>
      </c>
      <c r="D252" s="8">
        <f>SUMPRODUCT(C162:C168,W162:W168)</f>
        <v>0</v>
      </c>
      <c r="E252" s="8">
        <f>SUMPRODUCT(C162:C168,X162:X168)</f>
        <v>0</v>
      </c>
    </row>
    <row r="253" spans="1:5" hidden="1" x14ac:dyDescent="0.35">
      <c r="A253" s="1" t="s">
        <v>34</v>
      </c>
      <c r="B253" s="1">
        <v>3</v>
      </c>
      <c r="C253" s="8">
        <f>SUMPRODUCT(C173:C174,V173:V174)</f>
        <v>300</v>
      </c>
      <c r="D253" s="8">
        <f>SUMPRODUCT(C173:C174,W173:W174)</f>
        <v>0</v>
      </c>
      <c r="E253" s="8">
        <f>SUMPRODUCT(C173:C174,X173:X174)</f>
        <v>0</v>
      </c>
    </row>
    <row r="254" spans="1:5" hidden="1" x14ac:dyDescent="0.35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 x14ac:dyDescent="0.35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 x14ac:dyDescent="0.35">
      <c r="A256" s="10" t="s">
        <v>28</v>
      </c>
      <c r="B256" s="10">
        <v>4</v>
      </c>
      <c r="C256" s="10"/>
      <c r="D256" s="10"/>
      <c r="E256" s="10"/>
    </row>
    <row r="257" spans="1:5" hidden="1" x14ac:dyDescent="0.35">
      <c r="A257" s="8" t="s">
        <v>29</v>
      </c>
      <c r="B257" s="8">
        <v>4</v>
      </c>
      <c r="C257" s="8"/>
      <c r="D257" s="8"/>
      <c r="E257" s="8"/>
    </row>
    <row r="258" spans="1:5" hidden="1" x14ac:dyDescent="0.35">
      <c r="A258" s="8" t="s">
        <v>30</v>
      </c>
      <c r="B258" s="8">
        <v>4</v>
      </c>
      <c r="C258" s="8"/>
      <c r="D258" s="8"/>
      <c r="E258" s="8"/>
    </row>
    <row r="259" spans="1:5" hidden="1" x14ac:dyDescent="0.35">
      <c r="A259" s="8" t="s">
        <v>31</v>
      </c>
      <c r="B259" s="8">
        <v>4</v>
      </c>
      <c r="C259" s="8"/>
      <c r="D259" s="8"/>
      <c r="E259" s="8"/>
    </row>
    <row r="260" spans="1:5" hidden="1" x14ac:dyDescent="0.35">
      <c r="A260" s="8" t="s">
        <v>34</v>
      </c>
      <c r="B260" s="8">
        <v>4</v>
      </c>
      <c r="C260" s="8"/>
      <c r="D260" s="8"/>
      <c r="E260" s="8"/>
    </row>
    <row r="261" spans="1:5" hidden="1" x14ac:dyDescent="0.35">
      <c r="A261" s="8" t="s">
        <v>32</v>
      </c>
      <c r="B261" s="8">
        <v>4</v>
      </c>
      <c r="C261" s="8"/>
      <c r="D261" s="8"/>
      <c r="E261" s="8"/>
    </row>
    <row r="262" spans="1:5" hidden="1" x14ac:dyDescent="0.35">
      <c r="A262" s="9" t="s">
        <v>33</v>
      </c>
      <c r="B262" s="9">
        <v>4</v>
      </c>
      <c r="C262" s="9"/>
      <c r="D262" s="9"/>
      <c r="E262" s="9"/>
    </row>
    <row r="263" spans="1:5" hidden="1" x14ac:dyDescent="0.35">
      <c r="A263" s="1" t="s">
        <v>28</v>
      </c>
      <c r="B263" s="1">
        <v>5</v>
      </c>
      <c r="C263" s="10"/>
      <c r="D263" s="10"/>
      <c r="E263" s="10"/>
    </row>
    <row r="264" spans="1:5" hidden="1" x14ac:dyDescent="0.35">
      <c r="A264" s="1" t="s">
        <v>29</v>
      </c>
      <c r="B264" s="1">
        <v>5</v>
      </c>
      <c r="C264" s="8"/>
      <c r="D264" s="8"/>
      <c r="E264" s="8"/>
    </row>
    <row r="265" spans="1:5" hidden="1" x14ac:dyDescent="0.35">
      <c r="A265" s="1" t="s">
        <v>30</v>
      </c>
      <c r="B265" s="1">
        <v>5</v>
      </c>
      <c r="C265" s="8"/>
      <c r="D265" s="8"/>
      <c r="E265" s="8"/>
    </row>
    <row r="266" spans="1:5" hidden="1" x14ac:dyDescent="0.35">
      <c r="A266" s="1" t="s">
        <v>31</v>
      </c>
      <c r="B266" s="1">
        <v>5</v>
      </c>
      <c r="C266" s="8"/>
      <c r="D266" s="8"/>
      <c r="E266" s="8"/>
    </row>
    <row r="267" spans="1:5" hidden="1" x14ac:dyDescent="0.35">
      <c r="A267" s="1" t="s">
        <v>34</v>
      </c>
      <c r="B267" s="1">
        <v>5</v>
      </c>
      <c r="C267" s="8"/>
      <c r="D267" s="8"/>
      <c r="E267" s="8"/>
    </row>
    <row r="268" spans="1:5" hidden="1" x14ac:dyDescent="0.35">
      <c r="A268" s="1" t="s">
        <v>32</v>
      </c>
      <c r="B268" s="1">
        <v>5</v>
      </c>
      <c r="C268" s="8"/>
      <c r="D268" s="8"/>
      <c r="E268" s="8"/>
    </row>
    <row r="269" spans="1:5" hidden="1" x14ac:dyDescent="0.35">
      <c r="A269" s="1" t="s">
        <v>33</v>
      </c>
      <c r="B269" s="1">
        <v>5</v>
      </c>
      <c r="C269" s="9"/>
      <c r="D269" s="9"/>
      <c r="E269" s="9"/>
    </row>
    <row r="270" spans="1:5" hidden="1" x14ac:dyDescent="0.35">
      <c r="A270" s="10" t="s">
        <v>28</v>
      </c>
      <c r="B270" s="10">
        <v>6</v>
      </c>
      <c r="C270" s="10"/>
      <c r="D270" s="10"/>
      <c r="E270" s="10"/>
    </row>
    <row r="271" spans="1:5" hidden="1" x14ac:dyDescent="0.35">
      <c r="A271" s="8" t="s">
        <v>29</v>
      </c>
      <c r="B271" s="8">
        <v>6</v>
      </c>
      <c r="C271" s="8"/>
      <c r="D271" s="8"/>
      <c r="E271" s="8"/>
    </row>
    <row r="272" spans="1:5" hidden="1" x14ac:dyDescent="0.35">
      <c r="A272" s="8" t="s">
        <v>30</v>
      </c>
      <c r="B272" s="8">
        <v>6</v>
      </c>
      <c r="C272" s="8"/>
      <c r="D272" s="8"/>
      <c r="E272" s="8"/>
    </row>
    <row r="273" spans="1:5" hidden="1" x14ac:dyDescent="0.35">
      <c r="A273" s="8" t="s">
        <v>31</v>
      </c>
      <c r="B273" s="8">
        <v>6</v>
      </c>
      <c r="C273" s="8"/>
      <c r="D273" s="8"/>
      <c r="E273" s="8"/>
    </row>
    <row r="274" spans="1:5" hidden="1" x14ac:dyDescent="0.35">
      <c r="A274" s="8" t="s">
        <v>34</v>
      </c>
      <c r="B274" s="8">
        <v>6</v>
      </c>
      <c r="C274" s="8"/>
      <c r="D274" s="8"/>
      <c r="E274" s="8"/>
    </row>
    <row r="275" spans="1:5" hidden="1" x14ac:dyDescent="0.35">
      <c r="A275" s="8" t="s">
        <v>32</v>
      </c>
      <c r="B275" s="8">
        <v>6</v>
      </c>
      <c r="C275" s="8"/>
      <c r="D275" s="8"/>
      <c r="E275" s="8"/>
    </row>
    <row r="276" spans="1:5" hidden="1" x14ac:dyDescent="0.35">
      <c r="A276" s="9" t="s">
        <v>33</v>
      </c>
      <c r="B276" s="9">
        <v>6</v>
      </c>
      <c r="C276" s="9"/>
      <c r="D276" s="9"/>
      <c r="E276" s="9"/>
    </row>
    <row r="277" spans="1:5" hidden="1" x14ac:dyDescent="0.35">
      <c r="A277" s="10" t="s">
        <v>28</v>
      </c>
      <c r="B277" s="10">
        <v>7</v>
      </c>
      <c r="C277" s="10"/>
      <c r="D277" s="10"/>
      <c r="E277" s="10"/>
    </row>
    <row r="278" spans="1:5" hidden="1" x14ac:dyDescent="0.35">
      <c r="A278" s="8" t="s">
        <v>29</v>
      </c>
      <c r="B278" s="8">
        <v>7</v>
      </c>
      <c r="C278" s="8"/>
      <c r="D278" s="8"/>
      <c r="E278" s="8"/>
    </row>
    <row r="279" spans="1:5" hidden="1" x14ac:dyDescent="0.35">
      <c r="A279" s="8" t="s">
        <v>30</v>
      </c>
      <c r="B279" s="8">
        <v>7</v>
      </c>
      <c r="C279" s="8"/>
      <c r="D279" s="8"/>
      <c r="E279" s="8"/>
    </row>
    <row r="280" spans="1:5" hidden="1" x14ac:dyDescent="0.35">
      <c r="A280" s="8" t="s">
        <v>31</v>
      </c>
      <c r="B280" s="8">
        <v>7</v>
      </c>
      <c r="C280" s="8"/>
      <c r="D280" s="8"/>
      <c r="E280" s="8"/>
    </row>
    <row r="281" spans="1:5" hidden="1" x14ac:dyDescent="0.35">
      <c r="A281" s="8" t="s">
        <v>34</v>
      </c>
      <c r="B281" s="8">
        <v>7</v>
      </c>
      <c r="C281" s="8"/>
      <c r="D281" s="8"/>
      <c r="E281" s="8"/>
    </row>
    <row r="282" spans="1:5" hidden="1" x14ac:dyDescent="0.35">
      <c r="A282" s="8" t="s">
        <v>32</v>
      </c>
      <c r="B282" s="8">
        <v>7</v>
      </c>
      <c r="C282" s="8"/>
      <c r="D282" s="8"/>
      <c r="E282" s="8"/>
    </row>
    <row r="283" spans="1:5" hidden="1" x14ac:dyDescent="0.35">
      <c r="A283" s="9" t="s">
        <v>33</v>
      </c>
      <c r="B283" s="9">
        <v>7</v>
      </c>
      <c r="C283" s="9"/>
      <c r="D283" s="9"/>
      <c r="E283" s="9"/>
    </row>
    <row r="284" spans="1:5" hidden="1" x14ac:dyDescent="0.35">
      <c r="A284" s="13" t="s">
        <v>45</v>
      </c>
      <c r="B284" s="13"/>
      <c r="C284" s="14">
        <f>SUM(C235:C283)</f>
        <v>9000</v>
      </c>
      <c r="D284" s="14">
        <f>SUM(D235:D283)</f>
        <v>0</v>
      </c>
      <c r="E284" s="13">
        <f>SUM(E235:E283)</f>
        <v>0</v>
      </c>
    </row>
    <row r="285" spans="1:5" hidden="1" x14ac:dyDescent="0.35"/>
    <row r="290" spans="1:16" ht="16.399999999999999" customHeight="1" x14ac:dyDescent="0.35">
      <c r="A290" s="2"/>
      <c r="B290"/>
      <c r="C290"/>
      <c r="F290"/>
      <c r="G290"/>
    </row>
    <row r="291" spans="1:16" ht="16.399999999999999" customHeight="1" x14ac:dyDescent="0.35">
      <c r="A291"/>
      <c r="B291"/>
      <c r="C291"/>
      <c r="F291"/>
      <c r="G291"/>
    </row>
    <row r="292" spans="1:16" ht="16.399999999999999" customHeight="1" x14ac:dyDescent="0.35">
      <c r="A292"/>
      <c r="B292"/>
      <c r="C292"/>
      <c r="F292"/>
      <c r="G292"/>
    </row>
    <row r="293" spans="1:16" ht="16.399999999999999" hidden="1" customHeight="1" x14ac:dyDescent="0.35">
      <c r="A293"/>
      <c r="B293"/>
      <c r="C293"/>
      <c r="D293" s="7" t="s">
        <v>47</v>
      </c>
      <c r="E293" t="e">
        <f ca="1">OFFSET($E$299,0,0,COUNTA($E$299:$E$311),1)</f>
        <v>#VALUE!</v>
      </c>
      <c r="F293"/>
      <c r="G293"/>
    </row>
    <row r="294" spans="1:16" ht="16.399999999999999" hidden="1" customHeight="1" x14ac:dyDescent="0.35">
      <c r="A294"/>
      <c r="B294"/>
      <c r="C294"/>
      <c r="D294" s="7" t="s">
        <v>53</v>
      </c>
      <c r="E294" t="e">
        <f ca="1">OFFSET(C298,MATCH(B1,A299:A331,0),0,COUNTIF(A299:A331,B1),1)</f>
        <v>#VALUE!</v>
      </c>
      <c r="F294"/>
      <c r="G294"/>
    </row>
    <row r="295" spans="1:16" ht="16.399999999999999" hidden="1" customHeight="1" x14ac:dyDescent="0.35">
      <c r="A295"/>
      <c r="B295"/>
      <c r="C295"/>
      <c r="D295"/>
      <c r="E295"/>
      <c r="F295"/>
      <c r="G295"/>
    </row>
    <row r="296" spans="1:16" ht="16.399999999999999" hidden="1" customHeight="1" x14ac:dyDescent="0.35">
      <c r="A296"/>
      <c r="B296"/>
      <c r="C296"/>
      <c r="D296"/>
      <c r="E296"/>
      <c r="F296"/>
      <c r="G296"/>
    </row>
    <row r="297" spans="1:16" ht="16.399999999999999" hidden="1" customHeight="1" x14ac:dyDescent="0.35">
      <c r="A297"/>
      <c r="B297"/>
      <c r="C297"/>
      <c r="D297"/>
      <c r="E297"/>
      <c r="F297"/>
      <c r="G297"/>
    </row>
    <row r="298" spans="1:16" ht="16.399999999999999" hidden="1" customHeight="1" x14ac:dyDescent="0.35">
      <c r="A298" s="64" t="s">
        <v>47</v>
      </c>
      <c r="B298" s="2" t="s">
        <v>54</v>
      </c>
      <c r="C298" s="2" t="s">
        <v>53</v>
      </c>
      <c r="D298"/>
      <c r="E298" s="2" t="s">
        <v>47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16.399999999999999" hidden="1" customHeight="1" x14ac:dyDescent="0.35">
      <c r="A299" s="65" t="s">
        <v>48</v>
      </c>
      <c r="B299" t="s">
        <v>55</v>
      </c>
      <c r="C299" s="62" t="s">
        <v>57</v>
      </c>
      <c r="D299" s="4"/>
      <c r="E299" s="65" t="s">
        <v>48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16.399999999999999" hidden="1" customHeight="1" x14ac:dyDescent="0.35">
      <c r="A300" s="65" t="s">
        <v>51</v>
      </c>
      <c r="B300" t="s">
        <v>55</v>
      </c>
      <c r="C300" s="63" t="s">
        <v>59</v>
      </c>
      <c r="D300"/>
      <c r="E300" s="65" t="s">
        <v>51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16.399999999999999" hidden="1" customHeight="1" x14ac:dyDescent="0.35">
      <c r="A301" s="65" t="s">
        <v>51</v>
      </c>
      <c r="B301" t="s">
        <v>55</v>
      </c>
      <c r="C301" s="63" t="s">
        <v>60</v>
      </c>
      <c r="D301"/>
      <c r="E301" s="65" t="s">
        <v>52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16.399999999999999" hidden="1" customHeight="1" x14ac:dyDescent="0.35">
      <c r="A302" s="65" t="s">
        <v>51</v>
      </c>
      <c r="B302" t="s">
        <v>55</v>
      </c>
      <c r="C302" s="63" t="s">
        <v>58</v>
      </c>
      <c r="D302"/>
      <c r="E302" s="65" t="s">
        <v>50</v>
      </c>
      <c r="F302" s="6"/>
      <c r="G302" s="3"/>
      <c r="L302"/>
      <c r="M302"/>
      <c r="N302"/>
      <c r="O302"/>
      <c r="P302" t="s">
        <v>24</v>
      </c>
    </row>
    <row r="303" spans="1:16" ht="16.399999999999999" hidden="1" customHeight="1" x14ac:dyDescent="0.35">
      <c r="A303" s="65" t="s">
        <v>51</v>
      </c>
      <c r="B303" t="s">
        <v>55</v>
      </c>
      <c r="C303" s="63" t="s">
        <v>62</v>
      </c>
      <c r="D303"/>
      <c r="E303" s="65" t="s">
        <v>49</v>
      </c>
      <c r="F303" s="5"/>
      <c r="G303" s="3"/>
      <c r="L303"/>
      <c r="M303"/>
      <c r="N303"/>
      <c r="O303"/>
      <c r="P303" t="s">
        <v>25</v>
      </c>
    </row>
    <row r="304" spans="1:16" ht="16.399999999999999" hidden="1" customHeight="1" x14ac:dyDescent="0.35">
      <c r="A304" s="65" t="s">
        <v>51</v>
      </c>
      <c r="B304" t="s">
        <v>55</v>
      </c>
      <c r="C304" s="63" t="s">
        <v>61</v>
      </c>
      <c r="D304"/>
      <c r="E304" s="65"/>
      <c r="F304" s="5"/>
      <c r="G304" s="3"/>
      <c r="L304"/>
      <c r="M304"/>
      <c r="N304"/>
      <c r="O304"/>
      <c r="P304"/>
    </row>
    <row r="305" spans="1:16" ht="16.399999999999999" hidden="1" customHeight="1" x14ac:dyDescent="0.35">
      <c r="A305" s="65" t="s">
        <v>52</v>
      </c>
      <c r="B305" t="s">
        <v>55</v>
      </c>
      <c r="C305" s="63" t="s">
        <v>56</v>
      </c>
      <c r="D305"/>
      <c r="E305" s="67"/>
      <c r="F305" s="5"/>
      <c r="G305" s="3"/>
      <c r="L305" s="2" t="s">
        <v>72</v>
      </c>
      <c r="M305"/>
      <c r="N305" s="2" t="s">
        <v>118</v>
      </c>
      <c r="O305"/>
      <c r="P305"/>
    </row>
    <row r="306" spans="1:16" ht="16.399999999999999" hidden="1" customHeight="1" x14ac:dyDescent="0.35">
      <c r="A306" s="65" t="s">
        <v>50</v>
      </c>
      <c r="B306" t="s">
        <v>55</v>
      </c>
      <c r="C306" s="63" t="s">
        <v>63</v>
      </c>
      <c r="D306"/>
      <c r="E306" s="67"/>
      <c r="F306" s="5"/>
      <c r="G306" s="3"/>
      <c r="L306" t="s">
        <v>77</v>
      </c>
      <c r="M306"/>
      <c r="N306" t="s">
        <v>75</v>
      </c>
      <c r="O306"/>
      <c r="P306"/>
    </row>
    <row r="307" spans="1:16" ht="16.399999999999999" hidden="1" customHeight="1" x14ac:dyDescent="0.35">
      <c r="A307" s="65" t="s">
        <v>50</v>
      </c>
      <c r="B307" t="s">
        <v>55</v>
      </c>
      <c r="C307" s="63" t="s">
        <v>64</v>
      </c>
      <c r="D307"/>
      <c r="E307" s="67"/>
      <c r="F307" s="5"/>
      <c r="G307" s="3"/>
      <c r="L307" t="s">
        <v>78</v>
      </c>
      <c r="M307"/>
      <c r="N307" t="s">
        <v>119</v>
      </c>
      <c r="O307"/>
      <c r="P307"/>
    </row>
    <row r="308" spans="1:16" ht="16.399999999999999" hidden="1" customHeight="1" x14ac:dyDescent="0.35">
      <c r="A308" s="65" t="s">
        <v>49</v>
      </c>
      <c r="B308" t="s">
        <v>55</v>
      </c>
      <c r="C308" s="63" t="s">
        <v>65</v>
      </c>
      <c r="D308"/>
      <c r="E308" s="67"/>
      <c r="F308" s="5"/>
      <c r="G308" s="3"/>
    </row>
    <row r="309" spans="1:16" ht="16.399999999999999" hidden="1" customHeight="1" x14ac:dyDescent="0.35">
      <c r="A309" s="65" t="s">
        <v>49</v>
      </c>
      <c r="B309" t="s">
        <v>55</v>
      </c>
      <c r="C309" s="63" t="s">
        <v>66</v>
      </c>
      <c r="D309"/>
      <c r="E309" s="67"/>
      <c r="F309" s="5"/>
      <c r="G309" s="3"/>
    </row>
    <row r="310" spans="1:16" ht="16.399999999999999" hidden="1" customHeight="1" x14ac:dyDescent="0.35">
      <c r="A310" s="65" t="s">
        <v>49</v>
      </c>
      <c r="B310" t="s">
        <v>55</v>
      </c>
      <c r="C310" s="63" t="s">
        <v>67</v>
      </c>
      <c r="D310"/>
      <c r="E310" s="67"/>
      <c r="F310"/>
      <c r="G310"/>
    </row>
    <row r="311" spans="1:16" ht="16.399999999999999" hidden="1" customHeight="1" x14ac:dyDescent="0.35">
      <c r="A311" s="65" t="s">
        <v>49</v>
      </c>
      <c r="B311" t="s">
        <v>55</v>
      </c>
      <c r="C311" s="63" t="s">
        <v>68</v>
      </c>
      <c r="D311"/>
      <c r="E311" s="67"/>
      <c r="F311"/>
      <c r="G311"/>
    </row>
    <row r="312" spans="1:16" ht="16.399999999999999" hidden="1" customHeight="1" x14ac:dyDescent="0.35">
      <c r="A312" s="66"/>
      <c r="D312"/>
      <c r="E312"/>
      <c r="F312"/>
      <c r="G312"/>
    </row>
    <row r="313" spans="1:16" ht="16.399999999999999" hidden="1" customHeight="1" x14ac:dyDescent="0.35">
      <c r="A313" s="66"/>
      <c r="E313"/>
      <c r="F313"/>
      <c r="G313"/>
    </row>
    <row r="314" spans="1:16" ht="16.399999999999999" hidden="1" customHeight="1" x14ac:dyDescent="0.35">
      <c r="A314" s="66"/>
      <c r="E314"/>
      <c r="F314"/>
      <c r="G314"/>
    </row>
    <row r="315" spans="1:16" ht="16.399999999999999" hidden="1" customHeight="1" x14ac:dyDescent="0.35">
      <c r="A315" s="66"/>
      <c r="E315"/>
      <c r="F315"/>
      <c r="G315"/>
    </row>
    <row r="316" spans="1:16" hidden="1" x14ac:dyDescent="0.35">
      <c r="A316" s="67"/>
      <c r="B316"/>
      <c r="C316"/>
      <c r="D316"/>
      <c r="E316"/>
      <c r="F316"/>
      <c r="G316"/>
    </row>
    <row r="317" spans="1:16" hidden="1" x14ac:dyDescent="0.35">
      <c r="A317" s="67"/>
      <c r="B317"/>
      <c r="C317"/>
      <c r="D317"/>
      <c r="E317"/>
      <c r="F317"/>
      <c r="G317"/>
    </row>
    <row r="318" spans="1:16" hidden="1" x14ac:dyDescent="0.35">
      <c r="A318" s="67"/>
      <c r="B318"/>
      <c r="C318"/>
      <c r="D318"/>
      <c r="E318"/>
      <c r="F318"/>
      <c r="G318"/>
    </row>
    <row r="319" spans="1:16" hidden="1" x14ac:dyDescent="0.35">
      <c r="A319" s="67"/>
      <c r="B319"/>
      <c r="C319"/>
      <c r="D319"/>
      <c r="E319"/>
      <c r="F319"/>
      <c r="G319"/>
    </row>
    <row r="320" spans="1:16" hidden="1" x14ac:dyDescent="0.35">
      <c r="A320" s="67"/>
      <c r="B320"/>
      <c r="C320"/>
      <c r="D320"/>
      <c r="E320"/>
      <c r="F320"/>
      <c r="G320"/>
    </row>
    <row r="321" spans="1:7" hidden="1" x14ac:dyDescent="0.35">
      <c r="A321" s="67"/>
      <c r="B321"/>
      <c r="C321"/>
      <c r="D321"/>
      <c r="E321"/>
      <c r="F321"/>
      <c r="G321"/>
    </row>
    <row r="322" spans="1:7" hidden="1" x14ac:dyDescent="0.35">
      <c r="A322" s="67"/>
      <c r="B322"/>
      <c r="C322"/>
      <c r="D322"/>
      <c r="E322"/>
      <c r="F322"/>
      <c r="G322"/>
    </row>
    <row r="323" spans="1:7" hidden="1" x14ac:dyDescent="0.35">
      <c r="A323" s="67"/>
      <c r="B323"/>
      <c r="C323"/>
      <c r="D323"/>
      <c r="E323"/>
      <c r="F323"/>
      <c r="G323"/>
    </row>
    <row r="324" spans="1:7" hidden="1" x14ac:dyDescent="0.35">
      <c r="A324" s="67"/>
      <c r="B324"/>
      <c r="C324"/>
      <c r="D324"/>
      <c r="E324"/>
      <c r="F324"/>
      <c r="G324"/>
    </row>
    <row r="325" spans="1:7" hidden="1" x14ac:dyDescent="0.35">
      <c r="A325" s="67"/>
      <c r="B325"/>
      <c r="C325"/>
      <c r="D325"/>
      <c r="E325"/>
      <c r="F325"/>
      <c r="G325"/>
    </row>
    <row r="326" spans="1:7" hidden="1" x14ac:dyDescent="0.35">
      <c r="A326" s="67"/>
      <c r="B326"/>
      <c r="C326"/>
      <c r="D326"/>
      <c r="E326"/>
      <c r="F326"/>
      <c r="G326"/>
    </row>
    <row r="327" spans="1:7" hidden="1" x14ac:dyDescent="0.35">
      <c r="A327" s="67"/>
      <c r="B327"/>
      <c r="C327"/>
      <c r="D327"/>
      <c r="E327"/>
      <c r="F327"/>
      <c r="G327"/>
    </row>
    <row r="328" spans="1:7" hidden="1" x14ac:dyDescent="0.35">
      <c r="A328" s="67"/>
      <c r="B328"/>
      <c r="C328"/>
      <c r="D328"/>
      <c r="E328"/>
      <c r="F328"/>
      <c r="G328"/>
    </row>
    <row r="329" spans="1:7" hidden="1" x14ac:dyDescent="0.35">
      <c r="A329" s="67"/>
      <c r="B329"/>
      <c r="C329"/>
      <c r="D329"/>
      <c r="E329"/>
      <c r="F329"/>
      <c r="G329"/>
    </row>
    <row r="330" spans="1:7" hidden="1" x14ac:dyDescent="0.35">
      <c r="A330" s="67"/>
      <c r="B330"/>
      <c r="C330"/>
      <c r="D330"/>
      <c r="E330"/>
      <c r="F330"/>
      <c r="G330"/>
    </row>
    <row r="331" spans="1:7" hidden="1" x14ac:dyDescent="0.35">
      <c r="A331" s="67"/>
      <c r="B331"/>
      <c r="C331"/>
      <c r="D331"/>
      <c r="E331"/>
      <c r="F331"/>
      <c r="G331"/>
    </row>
    <row r="332" spans="1:7" x14ac:dyDescent="0.35">
      <c r="A332"/>
      <c r="B332"/>
      <c r="C332"/>
      <c r="D332"/>
      <c r="E332"/>
      <c r="F332"/>
      <c r="G332"/>
    </row>
    <row r="333" spans="1:7" x14ac:dyDescent="0.35">
      <c r="A333"/>
      <c r="B333"/>
      <c r="C333"/>
      <c r="D333"/>
      <c r="E333"/>
      <c r="F333"/>
      <c r="G333"/>
    </row>
  </sheetData>
  <sheetProtection formatCells="0" formatColumns="0" formatRows="0"/>
  <protectedRanges>
    <protectedRange sqref="O69:Q70 S69:S70 S77" name="semestr1c"/>
    <protectedRange sqref="A54:B55 M54:M55 O54:Q55 S54 A60:C64 O60:Q64 S60:S64 S69:S70 V60:X64 A69:B70 M69:M70 O69:Q70 M60:M64 S77 A113 A173" name="semestr1b"/>
    <protectedRange sqref="B1:N9" name="Nagłówek"/>
    <protectedRange sqref="A17:C18 M17:M20 O17:Q20 O25:Q27 A25:C27 O32:Q38 A32:C38 V25:X27 V32:X38 C54:C55 G43:H49 C69:C70 V77:X77 A43:C49 C91:C92 C113:C114 V102:X103 C128:C129 C136:C137 C144:C145 G91:H97 C162:C163 C173:C174 C188:C189 V17:X20 G25:H27 G32:H38 V54:X55 G60:H64 G84:H86 V91:X92 V113:X114 G119:H123 V128:X129 V136:X137 V144:X145 G151:H157 V162:X163 V173:X174 V188:X189 G17:H20 G188:H189 M25:M27 G54:H55 M43:M49 G69:H70 G77:H79 V43:X49 G113:H114 G102:H108 G128:H129 G136:H139 C102:C103 G144:H146 G162:H166 G173:H174 M32:M38 O43:Q49 C179:C180 V179:X180 G179:H183 S17:S20 S25:S27 S32:S38 S43:S49 S55 U69:X70 S78:S79 S85:S86 S92:S97 S114 S119:S123 S128:S129 S167:S168 S174 S179:S183 S188:S189 S136:S139 S144:S146 S153:S157 A20:C20 B19:C19 C77 G168:H168" name="semestr1a"/>
    <protectedRange sqref="A78:C79 B77 V78:X79 M84:M86 O84:Q86 S84 V84:X86 A91:B92 M91:M97 O91:Q97 S91 V93:X97 A84:C86 A104:C108 A93:C97 A102:B103 M102:M108 O102:Q108 S102:S108 V104:X108 O77:Q79 M77:M79" name="semestr2a"/>
    <protectedRange sqref="A114:B114 M113:M114 O113:Q114 S113 A119:C123 O119:Q123 V119:X123 M119:M123 B113" name="semestr2b"/>
    <protectedRange sqref="A128:B129 M128:M129 O128:Q129" name="semestr2c"/>
    <protectedRange sqref="A138:C139 M136:M139 O136:Q139 V138:X139 M144:M146 O144:Q146 V146:X146 A151:C157 M151:M157 O151:Q157 S151:S152 V151:X157 A146:C146 A137:B137 A144:B145 B136" name="semestr3a"/>
    <protectedRange sqref="A162:B163 A164:C166 M162:M168 O162:Q168 S162:S166 V164:X168 A174:B174 M173:M174 O173:Q174 S173 V151:X157 A179:B180 A181:C183 M179:M183 O179:Q183 V181:X183 A168:C168 B173" name="semestr3b"/>
    <protectedRange sqref="A188:B189 M188:M189 O188:Q189" name="semestr3c"/>
    <protectedRange sqref="A19" name="semestr1a_2"/>
    <protectedRange sqref="A77" name="semestr3a_1_1"/>
    <protectedRange sqref="A136" name="semestr3a_1"/>
    <protectedRange sqref="G167:H167" name="semestr1a_1"/>
    <protectedRange sqref="A167:C167" name="semestr3b_1"/>
  </protectedRanges>
  <mergeCells count="127">
    <mergeCell ref="P1:X5"/>
    <mergeCell ref="C233:E233"/>
    <mergeCell ref="A233:A234"/>
    <mergeCell ref="B233:B234"/>
    <mergeCell ref="B1:M1"/>
    <mergeCell ref="B2:M2"/>
    <mergeCell ref="B3:M3"/>
    <mergeCell ref="B5:L5"/>
    <mergeCell ref="K11:Q11"/>
    <mergeCell ref="R13:T13"/>
    <mergeCell ref="I10:T10"/>
    <mergeCell ref="M13:M14"/>
    <mergeCell ref="K12:K14"/>
    <mergeCell ref="Q12:Q14"/>
    <mergeCell ref="I11:I14"/>
    <mergeCell ref="R11:T12"/>
    <mergeCell ref="B4:M4"/>
    <mergeCell ref="A7:A9"/>
    <mergeCell ref="B6:L6"/>
    <mergeCell ref="B7:G7"/>
    <mergeCell ref="B8:G8"/>
    <mergeCell ref="B9:G9"/>
    <mergeCell ref="A10:A14"/>
    <mergeCell ref="B10:B14"/>
    <mergeCell ref="X12:X14"/>
    <mergeCell ref="L13:L14"/>
    <mergeCell ref="C10:F10"/>
    <mergeCell ref="G10:G14"/>
    <mergeCell ref="J11:J14"/>
    <mergeCell ref="H10:H14"/>
    <mergeCell ref="N13:P13"/>
    <mergeCell ref="L12:P12"/>
    <mergeCell ref="W12:W14"/>
    <mergeCell ref="V12:V14"/>
    <mergeCell ref="U10:U14"/>
    <mergeCell ref="V10:X11"/>
    <mergeCell ref="C11:C14"/>
    <mergeCell ref="D11:D14"/>
    <mergeCell ref="E11:E14"/>
    <mergeCell ref="F11:F14"/>
    <mergeCell ref="A76:X76"/>
    <mergeCell ref="A83:X83"/>
    <mergeCell ref="A90:X90"/>
    <mergeCell ref="A15:X15"/>
    <mergeCell ref="A24:X24"/>
    <mergeCell ref="A16:X16"/>
    <mergeCell ref="A134:X134"/>
    <mergeCell ref="A59:X59"/>
    <mergeCell ref="A68:X68"/>
    <mergeCell ref="A42:X42"/>
    <mergeCell ref="A53:X53"/>
    <mergeCell ref="A31:X31"/>
    <mergeCell ref="A75:X75"/>
    <mergeCell ref="A135:X135"/>
    <mergeCell ref="A143:X143"/>
    <mergeCell ref="A150:X150"/>
    <mergeCell ref="A161:X161"/>
    <mergeCell ref="A101:X101"/>
    <mergeCell ref="A112:X112"/>
    <mergeCell ref="A118:X118"/>
    <mergeCell ref="A127:X127"/>
    <mergeCell ref="A172:X172"/>
    <mergeCell ref="A178:X178"/>
    <mergeCell ref="A187:X187"/>
    <mergeCell ref="G218:H218"/>
    <mergeCell ref="C211:C212"/>
    <mergeCell ref="G211:H212"/>
    <mergeCell ref="D214:D215"/>
    <mergeCell ref="E214:E215"/>
    <mergeCell ref="F214:F215"/>
    <mergeCell ref="K211:M211"/>
    <mergeCell ref="G213:H213"/>
    <mergeCell ref="K213:M213"/>
    <mergeCell ref="C201:D201"/>
    <mergeCell ref="E201:F201"/>
    <mergeCell ref="G201:H203"/>
    <mergeCell ref="K209:M209"/>
    <mergeCell ref="K210:M210"/>
    <mergeCell ref="G204:H204"/>
    <mergeCell ref="G214:H215"/>
    <mergeCell ref="G205:H206"/>
    <mergeCell ref="G207:H207"/>
    <mergeCell ref="G208:H208"/>
    <mergeCell ref="G209:H210"/>
    <mergeCell ref="G216:H216"/>
    <mergeCell ref="G217:H217"/>
    <mergeCell ref="E205:E206"/>
    <mergeCell ref="F205:F206"/>
    <mergeCell ref="C209:C210"/>
    <mergeCell ref="A203:B203"/>
    <mergeCell ref="C202:C203"/>
    <mergeCell ref="C205:C206"/>
    <mergeCell ref="A216:B216"/>
    <mergeCell ref="A217:B217"/>
    <mergeCell ref="C214:C215"/>
    <mergeCell ref="A214:B214"/>
    <mergeCell ref="A215:B215"/>
    <mergeCell ref="D211:D212"/>
    <mergeCell ref="E211:E212"/>
    <mergeCell ref="F211:F212"/>
    <mergeCell ref="D209:D210"/>
    <mergeCell ref="E209:E210"/>
    <mergeCell ref="F209:F210"/>
    <mergeCell ref="B229:C229"/>
    <mergeCell ref="A225:C225"/>
    <mergeCell ref="B226:C226"/>
    <mergeCell ref="B227:C227"/>
    <mergeCell ref="B228:C228"/>
    <mergeCell ref="A218:B218"/>
    <mergeCell ref="A219:B219"/>
    <mergeCell ref="G219:H219"/>
    <mergeCell ref="F202:F203"/>
    <mergeCell ref="A201:B202"/>
    <mergeCell ref="A205:B205"/>
    <mergeCell ref="A206:B206"/>
    <mergeCell ref="A207:B207"/>
    <mergeCell ref="A204:B204"/>
    <mergeCell ref="A210:B210"/>
    <mergeCell ref="A211:B211"/>
    <mergeCell ref="A212:B212"/>
    <mergeCell ref="A213:B213"/>
    <mergeCell ref="B222:C224"/>
    <mergeCell ref="D202:D203"/>
    <mergeCell ref="E202:E203"/>
    <mergeCell ref="A208:B208"/>
    <mergeCell ref="A209:B209"/>
    <mergeCell ref="D205:D206"/>
  </mergeCells>
  <dataValidations disablePrompts="1" count="9">
    <dataValidation allowBlank="1" showInputMessage="1" showErrorMessage="1" sqref="V12:X14"/>
    <dataValidation type="list" allowBlank="1" showInputMessage="1" showErrorMessage="1" sqref="B4:M4">
      <formula1>$N$306:$N$307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88:G189 G173:G174 G102:G108 G162:G168">
      <formula1>$L$299:$L$301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88:H189 H173:H174 H102:H108 H162:H168">
      <formula1>$N$299:$N$300</formula1>
    </dataValidation>
    <dataValidation type="list" allowBlank="1" showInputMessage="1" showErrorMessage="1" sqref="B1:M1">
      <formula1>OFFSET($E$299,0,0,COUNTA($E$299:$E$311),1)</formula1>
    </dataValidation>
    <dataValidation type="whole" allowBlank="1" showInputMessage="1" showErrorMessage="1" sqref="U17:U20 U25:U27 U54:U55 U32:U38 U43:U49 U60:U64 U84:U86 U91:U97 U113:U114 U119:U123 U102:U108 U136:U139 U128:U129 U144:U146 U173:U174 U179:U183 U188:U189 U151:U157 U162:U168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7"/>
  <sheetViews>
    <sheetView view="pageBreakPreview" zoomScale="120" zoomScaleNormal="100" zoomScaleSheetLayoutView="120" workbookViewId="0">
      <selection activeCell="B9" sqref="B9"/>
    </sheetView>
  </sheetViews>
  <sheetFormatPr defaultRowHeight="14.5" x14ac:dyDescent="0.35"/>
  <cols>
    <col min="1" max="1" width="10.81640625" customWidth="1"/>
    <col min="2" max="2" width="69.81640625" customWidth="1"/>
  </cols>
  <sheetData>
    <row r="1" spans="1:5" ht="51.65" customHeight="1" x14ac:dyDescent="0.35">
      <c r="A1" s="308" t="s">
        <v>149</v>
      </c>
      <c r="B1" s="308"/>
    </row>
    <row r="2" spans="1:5" ht="15" thickBot="1" x14ac:dyDescent="0.4"/>
    <row r="3" spans="1:5" ht="16" thickBot="1" x14ac:dyDescent="0.4">
      <c r="A3" s="94" t="s">
        <v>150</v>
      </c>
      <c r="B3" s="95" t="s">
        <v>151</v>
      </c>
      <c r="C3" s="96"/>
      <c r="D3" s="97"/>
      <c r="E3" s="97"/>
    </row>
    <row r="4" spans="1:5" ht="15.5" x14ac:dyDescent="0.35">
      <c r="A4" s="309" t="s">
        <v>152</v>
      </c>
      <c r="B4" s="98" t="s">
        <v>153</v>
      </c>
      <c r="C4" s="99"/>
      <c r="D4" s="97"/>
      <c r="E4" s="97"/>
    </row>
    <row r="5" spans="1:5" ht="15.5" x14ac:dyDescent="0.35">
      <c r="A5" s="310"/>
      <c r="B5" s="100" t="s">
        <v>154</v>
      </c>
      <c r="C5" s="99"/>
      <c r="D5" s="97"/>
      <c r="E5" s="97"/>
    </row>
    <row r="6" spans="1:5" ht="31" x14ac:dyDescent="0.35">
      <c r="A6" s="310"/>
      <c r="B6" s="101" t="s">
        <v>155</v>
      </c>
      <c r="C6" s="99"/>
      <c r="D6" s="97"/>
      <c r="E6" s="97"/>
    </row>
    <row r="7" spans="1:5" ht="31" x14ac:dyDescent="0.35">
      <c r="A7" s="310" t="s">
        <v>156</v>
      </c>
      <c r="B7" s="101" t="s">
        <v>157</v>
      </c>
      <c r="C7" s="99"/>
      <c r="D7" s="97"/>
      <c r="E7" s="97"/>
    </row>
    <row r="8" spans="1:5" ht="15.5" x14ac:dyDescent="0.35">
      <c r="A8" s="310"/>
      <c r="B8" s="100" t="s">
        <v>158</v>
      </c>
      <c r="C8" s="99"/>
      <c r="D8" s="97"/>
      <c r="E8" s="97"/>
    </row>
    <row r="9" spans="1:5" ht="15.5" x14ac:dyDescent="0.35">
      <c r="A9" s="310"/>
      <c r="B9" s="100" t="s">
        <v>159</v>
      </c>
      <c r="C9" s="99"/>
      <c r="D9" s="97"/>
      <c r="E9" s="97"/>
    </row>
    <row r="10" spans="1:5" ht="15.5" x14ac:dyDescent="0.35">
      <c r="A10" s="310"/>
      <c r="B10" s="100" t="s">
        <v>160</v>
      </c>
      <c r="C10" s="99"/>
      <c r="D10" s="97"/>
      <c r="E10" s="97"/>
    </row>
    <row r="11" spans="1:5" ht="15.5" x14ac:dyDescent="0.35">
      <c r="A11" s="310" t="s">
        <v>161</v>
      </c>
      <c r="B11" s="100" t="s">
        <v>162</v>
      </c>
      <c r="C11" s="99"/>
      <c r="D11" s="97"/>
      <c r="E11" s="97"/>
    </row>
    <row r="12" spans="1:5" ht="15.5" x14ac:dyDescent="0.35">
      <c r="A12" s="310"/>
      <c r="B12" s="100" t="s">
        <v>163</v>
      </c>
      <c r="C12" s="99"/>
      <c r="D12" s="97"/>
      <c r="E12" s="97"/>
    </row>
    <row r="13" spans="1:5" ht="15.5" x14ac:dyDescent="0.35">
      <c r="A13" s="310"/>
      <c r="B13" s="100" t="s">
        <v>164</v>
      </c>
      <c r="C13" s="99"/>
      <c r="D13" s="97"/>
      <c r="E13" s="97"/>
    </row>
    <row r="14" spans="1:5" ht="15.5" x14ac:dyDescent="0.35">
      <c r="A14" s="310"/>
      <c r="B14" s="100" t="s">
        <v>165</v>
      </c>
      <c r="C14" s="99"/>
      <c r="D14" s="97"/>
      <c r="E14" s="97"/>
    </row>
    <row r="15" spans="1:5" ht="31" x14ac:dyDescent="0.35">
      <c r="A15" s="310"/>
      <c r="B15" s="101" t="s">
        <v>166</v>
      </c>
      <c r="C15" s="99"/>
      <c r="D15" s="97"/>
      <c r="E15" s="97"/>
    </row>
    <row r="16" spans="1:5" ht="15.5" x14ac:dyDescent="0.35">
      <c r="A16" s="310"/>
      <c r="B16" s="100" t="s">
        <v>167</v>
      </c>
      <c r="C16" s="99"/>
      <c r="D16" s="97"/>
      <c r="E16" s="97"/>
    </row>
    <row r="17" spans="1:5" ht="16" thickBot="1" x14ac:dyDescent="0.4">
      <c r="A17" s="311"/>
      <c r="B17" s="135" t="s">
        <v>168</v>
      </c>
      <c r="C17" s="99"/>
      <c r="D17" s="97"/>
      <c r="E17" s="97"/>
    </row>
  </sheetData>
  <mergeCells count="4">
    <mergeCell ref="A1:B1"/>
    <mergeCell ref="A4:A6"/>
    <mergeCell ref="A7:A10"/>
    <mergeCell ref="A11:A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3"/>
  <sheetViews>
    <sheetView view="pageBreakPreview" zoomScaleNormal="90" zoomScaleSheetLayoutView="100" workbookViewId="0"/>
  </sheetViews>
  <sheetFormatPr defaultColWidth="8.81640625" defaultRowHeight="14.5" x14ac:dyDescent="0.35"/>
  <cols>
    <col min="1" max="1" width="48.1796875" style="17" bestFit="1" customWidth="1"/>
    <col min="2" max="2" width="3.54296875" style="17" customWidth="1"/>
    <col min="3" max="3" width="9" style="17" customWidth="1"/>
    <col min="4" max="4" width="6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7.1796875" style="17" customWidth="1"/>
    <col min="17" max="17" width="7.81640625" style="17" customWidth="1"/>
    <col min="18" max="18" width="7.453125" style="17" customWidth="1"/>
    <col min="19" max="19" width="7" style="119" customWidth="1"/>
    <col min="20" max="20" width="7" style="17" customWidth="1"/>
    <col min="21" max="21" width="8" style="17" customWidth="1"/>
    <col min="22" max="22" width="6.54296875" style="17" customWidth="1"/>
    <col min="23" max="24" width="6.81640625" style="17" customWidth="1"/>
    <col min="25" max="16384" width="8.81640625" style="17"/>
  </cols>
  <sheetData>
    <row r="1" spans="1:25" ht="19.399999999999999" customHeight="1" x14ac:dyDescent="0.4">
      <c r="A1" s="16" t="s">
        <v>69</v>
      </c>
      <c r="B1" s="279" t="s">
        <v>50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18"/>
      <c r="P1" s="274" t="s">
        <v>198</v>
      </c>
      <c r="Q1" s="274"/>
      <c r="R1" s="274"/>
      <c r="S1" s="274"/>
      <c r="T1" s="274"/>
      <c r="U1" s="274"/>
      <c r="V1" s="274"/>
      <c r="W1" s="274"/>
      <c r="X1" s="274"/>
    </row>
    <row r="2" spans="1:25" ht="19" customHeight="1" x14ac:dyDescent="0.4">
      <c r="A2" s="16" t="s">
        <v>71</v>
      </c>
      <c r="B2" s="280" t="s">
        <v>64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P2" s="274"/>
      <c r="Q2" s="274"/>
      <c r="R2" s="274"/>
      <c r="S2" s="274"/>
      <c r="T2" s="274"/>
      <c r="U2" s="274"/>
      <c r="V2" s="274"/>
      <c r="W2" s="274"/>
      <c r="X2" s="274"/>
    </row>
    <row r="3" spans="1:25" x14ac:dyDescent="0.35">
      <c r="A3" s="16" t="s">
        <v>74</v>
      </c>
      <c r="B3" s="281" t="s">
        <v>77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P3" s="274"/>
      <c r="Q3" s="274"/>
      <c r="R3" s="274"/>
      <c r="S3" s="274"/>
      <c r="T3" s="274"/>
      <c r="U3" s="274"/>
      <c r="V3" s="274"/>
      <c r="W3" s="274"/>
      <c r="X3" s="274"/>
    </row>
    <row r="4" spans="1:25" x14ac:dyDescent="0.35">
      <c r="A4" s="16" t="s">
        <v>73</v>
      </c>
      <c r="B4" s="281" t="s">
        <v>75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P4" s="274"/>
      <c r="Q4" s="274"/>
      <c r="R4" s="274"/>
      <c r="S4" s="274"/>
      <c r="T4" s="274"/>
      <c r="U4" s="274"/>
      <c r="V4" s="274"/>
      <c r="W4" s="274"/>
      <c r="X4" s="274"/>
    </row>
    <row r="5" spans="1:25" x14ac:dyDescent="0.35">
      <c r="A5" s="16" t="s">
        <v>70</v>
      </c>
      <c r="B5" s="282" t="s">
        <v>55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P5" s="274"/>
      <c r="Q5" s="274"/>
      <c r="R5" s="274"/>
      <c r="S5" s="274"/>
      <c r="T5" s="274"/>
      <c r="U5" s="274"/>
      <c r="V5" s="274"/>
      <c r="W5" s="274"/>
      <c r="X5" s="274"/>
    </row>
    <row r="6" spans="1:25" x14ac:dyDescent="0.35">
      <c r="A6" s="16" t="s">
        <v>76</v>
      </c>
      <c r="B6" s="282" t="s">
        <v>55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</row>
    <row r="7" spans="1:25" x14ac:dyDescent="0.35">
      <c r="A7" s="300" t="s">
        <v>79</v>
      </c>
      <c r="B7" s="301" t="s">
        <v>22</v>
      </c>
      <c r="C7" s="301"/>
      <c r="D7" s="301"/>
      <c r="E7" s="301"/>
      <c r="F7" s="301"/>
      <c r="G7" s="301"/>
      <c r="H7" s="19">
        <v>1</v>
      </c>
      <c r="I7" s="20"/>
      <c r="J7" s="20"/>
      <c r="K7" s="20"/>
      <c r="L7" s="20"/>
    </row>
    <row r="8" spans="1:25" x14ac:dyDescent="0.35">
      <c r="A8" s="300"/>
      <c r="B8" s="301"/>
      <c r="C8" s="301"/>
      <c r="D8" s="301"/>
      <c r="E8" s="301"/>
      <c r="F8" s="301"/>
      <c r="G8" s="301"/>
      <c r="H8" s="19">
        <v>2</v>
      </c>
      <c r="I8" s="20"/>
      <c r="J8" s="20"/>
      <c r="K8" s="20"/>
      <c r="L8" s="20"/>
    </row>
    <row r="9" spans="1:25" ht="15" thickBot="1" x14ac:dyDescent="0.4">
      <c r="A9" s="300"/>
      <c r="B9" s="301"/>
      <c r="C9" s="301"/>
      <c r="D9" s="301"/>
      <c r="E9" s="301"/>
      <c r="F9" s="301"/>
      <c r="G9" s="301"/>
      <c r="H9" s="19">
        <v>3</v>
      </c>
      <c r="I9" s="20"/>
      <c r="J9" s="20"/>
      <c r="K9" s="20"/>
      <c r="L9" s="20"/>
    </row>
    <row r="10" spans="1:25" ht="15" thickBot="1" x14ac:dyDescent="0.4">
      <c r="A10" s="302" t="s">
        <v>12</v>
      </c>
      <c r="B10" s="305" t="s">
        <v>0</v>
      </c>
      <c r="C10" s="242" t="s">
        <v>2</v>
      </c>
      <c r="D10" s="243"/>
      <c r="E10" s="243"/>
      <c r="F10" s="244"/>
      <c r="G10" s="245" t="s">
        <v>39</v>
      </c>
      <c r="H10" s="251" t="s">
        <v>27</v>
      </c>
      <c r="I10" s="287" t="s">
        <v>3</v>
      </c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9"/>
      <c r="U10" s="258" t="s">
        <v>4</v>
      </c>
      <c r="V10" s="261" t="s">
        <v>41</v>
      </c>
      <c r="W10" s="262"/>
      <c r="X10" s="263"/>
    </row>
    <row r="11" spans="1:25" ht="28.4" customHeight="1" thickBot="1" x14ac:dyDescent="0.4">
      <c r="A11" s="303"/>
      <c r="B11" s="306"/>
      <c r="C11" s="267" t="s">
        <v>5</v>
      </c>
      <c r="D11" s="269" t="s">
        <v>6</v>
      </c>
      <c r="E11" s="269" t="s">
        <v>1</v>
      </c>
      <c r="F11" s="272" t="s">
        <v>7</v>
      </c>
      <c r="G11" s="246"/>
      <c r="H11" s="249"/>
      <c r="I11" s="296" t="s">
        <v>44</v>
      </c>
      <c r="J11" s="248" t="s">
        <v>43</v>
      </c>
      <c r="K11" s="283" t="s">
        <v>6</v>
      </c>
      <c r="L11" s="217"/>
      <c r="M11" s="217"/>
      <c r="N11" s="217"/>
      <c r="O11" s="217"/>
      <c r="P11" s="217"/>
      <c r="Q11" s="217"/>
      <c r="R11" s="299" t="s">
        <v>1</v>
      </c>
      <c r="S11" s="215"/>
      <c r="T11" s="216"/>
      <c r="U11" s="259"/>
      <c r="V11" s="264"/>
      <c r="W11" s="265"/>
      <c r="X11" s="266"/>
    </row>
    <row r="12" spans="1:25" ht="15" thickBot="1" x14ac:dyDescent="0.4">
      <c r="A12" s="303"/>
      <c r="B12" s="306"/>
      <c r="C12" s="267"/>
      <c r="D12" s="270"/>
      <c r="E12" s="270"/>
      <c r="F12" s="272"/>
      <c r="G12" s="246"/>
      <c r="H12" s="249"/>
      <c r="I12" s="297"/>
      <c r="J12" s="249"/>
      <c r="K12" s="292" t="s">
        <v>45</v>
      </c>
      <c r="L12" s="255" t="s">
        <v>42</v>
      </c>
      <c r="M12" s="256"/>
      <c r="N12" s="256"/>
      <c r="O12" s="256"/>
      <c r="P12" s="257"/>
      <c r="Q12" s="294" t="s">
        <v>40</v>
      </c>
      <c r="R12" s="283"/>
      <c r="S12" s="217"/>
      <c r="T12" s="218"/>
      <c r="U12" s="259"/>
      <c r="V12" s="237" t="str">
        <f>IF($B$7=0,"",$B$7)</f>
        <v>nauk rolniczych, leśnych i weterynaryjnych</v>
      </c>
      <c r="W12" s="237" t="str">
        <f>IF($B$8=0,"",$B$8)</f>
        <v/>
      </c>
      <c r="X12" s="237" t="str">
        <f>IF($B$9=0,"",$B$9)</f>
        <v/>
      </c>
    </row>
    <row r="13" spans="1:25" ht="15.65" customHeight="1" thickBot="1" x14ac:dyDescent="0.4">
      <c r="A13" s="303"/>
      <c r="B13" s="306"/>
      <c r="C13" s="267"/>
      <c r="D13" s="270"/>
      <c r="E13" s="270"/>
      <c r="F13" s="272"/>
      <c r="G13" s="246"/>
      <c r="H13" s="249"/>
      <c r="I13" s="297"/>
      <c r="J13" s="249"/>
      <c r="K13" s="292"/>
      <c r="L13" s="240" t="s">
        <v>46</v>
      </c>
      <c r="M13" s="290" t="s">
        <v>9</v>
      </c>
      <c r="N13" s="252" t="s">
        <v>10</v>
      </c>
      <c r="O13" s="253"/>
      <c r="P13" s="254"/>
      <c r="Q13" s="294"/>
      <c r="R13" s="284" t="s">
        <v>42</v>
      </c>
      <c r="S13" s="285"/>
      <c r="T13" s="286"/>
      <c r="U13" s="259"/>
      <c r="V13" s="238"/>
      <c r="W13" s="238"/>
      <c r="X13" s="238"/>
    </row>
    <row r="14" spans="1:25" ht="64" customHeight="1" thickBot="1" x14ac:dyDescent="0.4">
      <c r="A14" s="304"/>
      <c r="B14" s="307"/>
      <c r="C14" s="268"/>
      <c r="D14" s="271"/>
      <c r="E14" s="271"/>
      <c r="F14" s="273"/>
      <c r="G14" s="247"/>
      <c r="H14" s="250"/>
      <c r="I14" s="298"/>
      <c r="J14" s="250"/>
      <c r="K14" s="293"/>
      <c r="L14" s="241"/>
      <c r="M14" s="291"/>
      <c r="N14" s="71" t="s">
        <v>8</v>
      </c>
      <c r="O14" s="72" t="s">
        <v>35</v>
      </c>
      <c r="P14" s="73" t="s">
        <v>36</v>
      </c>
      <c r="Q14" s="295"/>
      <c r="R14" s="74" t="s">
        <v>8</v>
      </c>
      <c r="S14" s="120" t="s">
        <v>37</v>
      </c>
      <c r="T14" s="75" t="s">
        <v>38</v>
      </c>
      <c r="U14" s="260"/>
      <c r="V14" s="239"/>
      <c r="W14" s="239"/>
      <c r="X14" s="239"/>
    </row>
    <row r="15" spans="1:25" ht="25.4" customHeight="1" x14ac:dyDescent="0.35">
      <c r="A15" s="231" t="s">
        <v>11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</row>
    <row r="16" spans="1:25" s="21" customFormat="1" ht="14.5" customHeight="1" x14ac:dyDescent="0.35">
      <c r="A16" s="200" t="s">
        <v>28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17"/>
    </row>
    <row r="17" spans="1:25" ht="14.5" customHeight="1" x14ac:dyDescent="0.35">
      <c r="A17" s="76" t="s">
        <v>120</v>
      </c>
      <c r="B17" s="77">
        <v>1</v>
      </c>
      <c r="C17" s="78">
        <v>2</v>
      </c>
      <c r="D17" s="69">
        <f t="shared" ref="D17:D20" si="0">IF(C17&gt;0,K17/(I17/C17),0)</f>
        <v>1.0333333333333334</v>
      </c>
      <c r="E17" s="69">
        <f t="shared" ref="E17:E20" si="1">IF(C17&gt;0,R17/(I17/C17),0)</f>
        <v>0.96666666666666667</v>
      </c>
      <c r="F17" s="79">
        <f t="shared" ref="F17:F20" si="2">IF(U17&gt;0,FLOOR((P17+T17)/U17,0.1),0)</f>
        <v>1.2000000000000002</v>
      </c>
      <c r="G17" s="22" t="s">
        <v>20</v>
      </c>
      <c r="H17" s="22" t="s">
        <v>19</v>
      </c>
      <c r="I17" s="80">
        <f>K17+R17</f>
        <v>60</v>
      </c>
      <c r="J17" s="26">
        <f>P17+T17</f>
        <v>38</v>
      </c>
      <c r="K17" s="80">
        <f>L17+Q17</f>
        <v>31</v>
      </c>
      <c r="L17" s="80">
        <f>M17+N17</f>
        <v>30</v>
      </c>
      <c r="M17" s="77"/>
      <c r="N17" s="81">
        <f t="shared" ref="N17:N20" si="3">O17+P17</f>
        <v>30</v>
      </c>
      <c r="O17" s="77"/>
      <c r="P17" s="77">
        <v>30</v>
      </c>
      <c r="Q17" s="77">
        <v>1</v>
      </c>
      <c r="R17" s="113">
        <f t="shared" ref="R17:R20" si="4">(C17*U17)-K17</f>
        <v>29</v>
      </c>
      <c r="S17" s="118">
        <v>21</v>
      </c>
      <c r="T17" s="111">
        <f t="shared" ref="T17:T20" si="5">R17-S17</f>
        <v>8</v>
      </c>
      <c r="U17" s="112">
        <v>30</v>
      </c>
      <c r="V17" s="82">
        <v>100</v>
      </c>
      <c r="W17" s="82"/>
      <c r="X17" s="82"/>
    </row>
    <row r="18" spans="1:25" ht="14.5" customHeight="1" x14ac:dyDescent="0.35">
      <c r="A18" s="110" t="s">
        <v>121</v>
      </c>
      <c r="B18" s="127">
        <v>1</v>
      </c>
      <c r="C18" s="78">
        <v>2</v>
      </c>
      <c r="D18" s="69">
        <f t="shared" si="0"/>
        <v>1.1111111111111112</v>
      </c>
      <c r="E18" s="69">
        <f t="shared" si="1"/>
        <v>0.88888888888888884</v>
      </c>
      <c r="F18" s="79">
        <f t="shared" si="2"/>
        <v>0</v>
      </c>
      <c r="G18" s="22" t="s">
        <v>20</v>
      </c>
      <c r="H18" s="22" t="s">
        <v>18</v>
      </c>
      <c r="I18" s="80">
        <f t="shared" ref="I18:I20" si="6">K18+R18</f>
        <v>54</v>
      </c>
      <c r="J18" s="26">
        <f t="shared" ref="J18:J20" si="7">P18+T18</f>
        <v>0</v>
      </c>
      <c r="K18" s="80">
        <f t="shared" ref="K18:K20" si="8">L18+Q18</f>
        <v>30</v>
      </c>
      <c r="L18" s="80">
        <f t="shared" ref="L18:L20" si="9">M18+N18</f>
        <v>30</v>
      </c>
      <c r="M18" s="77">
        <v>15</v>
      </c>
      <c r="N18" s="81">
        <f t="shared" si="3"/>
        <v>15</v>
      </c>
      <c r="O18" s="77">
        <v>15</v>
      </c>
      <c r="P18" s="77"/>
      <c r="Q18" s="77"/>
      <c r="R18" s="113">
        <f t="shared" si="4"/>
        <v>24</v>
      </c>
      <c r="S18" s="78">
        <v>24</v>
      </c>
      <c r="T18" s="111">
        <f t="shared" si="5"/>
        <v>0</v>
      </c>
      <c r="U18" s="116">
        <v>27</v>
      </c>
      <c r="V18" s="82">
        <v>100</v>
      </c>
      <c r="W18" s="82"/>
      <c r="X18" s="82"/>
    </row>
    <row r="19" spans="1:25" ht="28" customHeight="1" x14ac:dyDescent="0.35">
      <c r="A19" s="126" t="s">
        <v>192</v>
      </c>
      <c r="B19" s="106">
        <v>1</v>
      </c>
      <c r="C19" s="104">
        <v>2</v>
      </c>
      <c r="D19" s="69">
        <f t="shared" si="0"/>
        <v>1</v>
      </c>
      <c r="E19" s="69">
        <f t="shared" si="1"/>
        <v>1</v>
      </c>
      <c r="F19" s="69">
        <f t="shared" si="2"/>
        <v>0</v>
      </c>
      <c r="G19" s="105" t="s">
        <v>20</v>
      </c>
      <c r="H19" s="105" t="s">
        <v>19</v>
      </c>
      <c r="I19" s="26">
        <f t="shared" si="6"/>
        <v>60</v>
      </c>
      <c r="J19" s="26">
        <f t="shared" si="7"/>
        <v>0</v>
      </c>
      <c r="K19" s="26">
        <f t="shared" si="8"/>
        <v>30</v>
      </c>
      <c r="L19" s="26">
        <f t="shared" si="9"/>
        <v>30</v>
      </c>
      <c r="M19" s="103">
        <v>30</v>
      </c>
      <c r="N19" s="70">
        <f t="shared" si="3"/>
        <v>0</v>
      </c>
      <c r="O19" s="103"/>
      <c r="P19" s="103"/>
      <c r="Q19" s="103"/>
      <c r="R19" s="113">
        <f t="shared" si="4"/>
        <v>30</v>
      </c>
      <c r="S19" s="104">
        <v>30</v>
      </c>
      <c r="T19" s="111">
        <f t="shared" si="5"/>
        <v>0</v>
      </c>
      <c r="U19" s="112">
        <v>30</v>
      </c>
      <c r="V19" s="107">
        <v>100</v>
      </c>
      <c r="W19" s="107"/>
      <c r="X19" s="107"/>
    </row>
    <row r="20" spans="1:25" ht="14.5" customHeight="1" x14ac:dyDescent="0.35">
      <c r="A20" s="76"/>
      <c r="B20" s="77">
        <v>1</v>
      </c>
      <c r="C20" s="78"/>
      <c r="D20" s="69">
        <f t="shared" si="0"/>
        <v>0</v>
      </c>
      <c r="E20" s="69">
        <f t="shared" si="1"/>
        <v>0</v>
      </c>
      <c r="F20" s="79">
        <f t="shared" si="2"/>
        <v>0</v>
      </c>
      <c r="G20" s="22"/>
      <c r="H20" s="22"/>
      <c r="I20" s="80">
        <f t="shared" si="6"/>
        <v>0</v>
      </c>
      <c r="J20" s="26">
        <f t="shared" si="7"/>
        <v>0</v>
      </c>
      <c r="K20" s="80">
        <f t="shared" si="8"/>
        <v>0</v>
      </c>
      <c r="L20" s="80">
        <f t="shared" si="9"/>
        <v>0</v>
      </c>
      <c r="M20" s="77"/>
      <c r="N20" s="81">
        <f t="shared" si="3"/>
        <v>0</v>
      </c>
      <c r="O20" s="77"/>
      <c r="P20" s="77"/>
      <c r="Q20" s="77"/>
      <c r="R20" s="113">
        <f t="shared" si="4"/>
        <v>0</v>
      </c>
      <c r="S20" s="118"/>
      <c r="T20" s="111">
        <f t="shared" si="5"/>
        <v>0</v>
      </c>
      <c r="U20" s="112"/>
      <c r="V20" s="82"/>
      <c r="W20" s="82"/>
      <c r="X20" s="82"/>
    </row>
    <row r="21" spans="1:25" s="24" customFormat="1" ht="14.5" customHeight="1" x14ac:dyDescent="0.35">
      <c r="A21" s="84" t="s">
        <v>81</v>
      </c>
      <c r="B21" s="70">
        <v>1</v>
      </c>
      <c r="C21" s="23">
        <f>SUM(C17:C20)</f>
        <v>6</v>
      </c>
      <c r="D21" s="23">
        <f>SUM(D17:D20)</f>
        <v>3.1444444444444448</v>
      </c>
      <c r="E21" s="23">
        <f>SUM(E17:E20)</f>
        <v>2.8555555555555556</v>
      </c>
      <c r="F21" s="69" t="s">
        <v>13</v>
      </c>
      <c r="G21" s="70" t="s">
        <v>13</v>
      </c>
      <c r="H21" s="70" t="s">
        <v>13</v>
      </c>
      <c r="I21" s="23">
        <f>SUM(I17:I20)</f>
        <v>174</v>
      </c>
      <c r="J21" s="69" t="s">
        <v>13</v>
      </c>
      <c r="K21" s="23">
        <f>SUM(K17:K20)</f>
        <v>91</v>
      </c>
      <c r="L21" s="23">
        <f>SUM(L17:L20)</f>
        <v>90</v>
      </c>
      <c r="M21" s="23">
        <f>SUM(M17:M20)</f>
        <v>45</v>
      </c>
      <c r="N21" s="23">
        <f>SUM(N17:N20)</f>
        <v>45</v>
      </c>
      <c r="O21" s="23">
        <f>SUM(O17:O20)</f>
        <v>15</v>
      </c>
      <c r="P21" s="69" t="s">
        <v>13</v>
      </c>
      <c r="Q21" s="23">
        <f>SUM(Q17:Q20)</f>
        <v>1</v>
      </c>
      <c r="R21" s="23">
        <f>SUM(R17:R20)</f>
        <v>83</v>
      </c>
      <c r="S21" s="23">
        <f>SUM(S17:S20)</f>
        <v>75</v>
      </c>
      <c r="T21" s="69" t="s">
        <v>13</v>
      </c>
      <c r="U21" s="70" t="s">
        <v>13</v>
      </c>
      <c r="V21" s="70" t="s">
        <v>13</v>
      </c>
      <c r="W21" s="70" t="s">
        <v>13</v>
      </c>
      <c r="X21" s="70" t="s">
        <v>13</v>
      </c>
      <c r="Y21" s="17"/>
    </row>
    <row r="22" spans="1:25" s="24" customFormat="1" ht="14.5" customHeight="1" x14ac:dyDescent="0.35">
      <c r="A22" s="84" t="s">
        <v>26</v>
      </c>
      <c r="B22" s="70">
        <v>1</v>
      </c>
      <c r="C22" s="69" t="s">
        <v>13</v>
      </c>
      <c r="D22" s="69" t="s">
        <v>13</v>
      </c>
      <c r="E22" s="69" t="s">
        <v>13</v>
      </c>
      <c r="F22" s="23">
        <f>SUM(F17:F20)</f>
        <v>1.2000000000000002</v>
      </c>
      <c r="G22" s="70" t="s">
        <v>13</v>
      </c>
      <c r="H22" s="70" t="s">
        <v>13</v>
      </c>
      <c r="I22" s="70" t="s">
        <v>13</v>
      </c>
      <c r="J22" s="23">
        <f>SUM(J17:J20)</f>
        <v>38</v>
      </c>
      <c r="K22" s="70" t="s">
        <v>13</v>
      </c>
      <c r="L22" s="70" t="s">
        <v>13</v>
      </c>
      <c r="M22" s="70" t="s">
        <v>13</v>
      </c>
      <c r="N22" s="70" t="s">
        <v>13</v>
      </c>
      <c r="O22" s="70" t="s">
        <v>13</v>
      </c>
      <c r="P22" s="23">
        <f>SUM(P17:P20)</f>
        <v>30</v>
      </c>
      <c r="Q22" s="70" t="s">
        <v>13</v>
      </c>
      <c r="R22" s="70" t="s">
        <v>13</v>
      </c>
      <c r="S22" s="115" t="s">
        <v>13</v>
      </c>
      <c r="T22" s="23">
        <f>SUM(T17:T20)</f>
        <v>8</v>
      </c>
      <c r="U22" s="26" t="s">
        <v>13</v>
      </c>
      <c r="V22" s="70" t="s">
        <v>13</v>
      </c>
      <c r="W22" s="70" t="s">
        <v>13</v>
      </c>
      <c r="X22" s="70" t="s">
        <v>13</v>
      </c>
      <c r="Y22" s="17"/>
    </row>
    <row r="23" spans="1:25" s="24" customFormat="1" ht="14.5" customHeight="1" x14ac:dyDescent="0.35">
      <c r="A23" s="84" t="s">
        <v>82</v>
      </c>
      <c r="B23" s="70">
        <v>1</v>
      </c>
      <c r="C23" s="23">
        <f>SUMIF(H17:H20,"f",C17:C20)</f>
        <v>4</v>
      </c>
      <c r="D23" s="23">
        <f>SUMIF(H17:H20,"f",D17:D20)</f>
        <v>2.0333333333333332</v>
      </c>
      <c r="E23" s="23">
        <f>SUMIF(H17:H20,"f",E17:E20)</f>
        <v>1.9666666666666668</v>
      </c>
      <c r="F23" s="69" t="s">
        <v>13</v>
      </c>
      <c r="G23" s="70" t="s">
        <v>13</v>
      </c>
      <c r="H23" s="70" t="s">
        <v>13</v>
      </c>
      <c r="I23" s="23">
        <f>SUMIF(H17:H20,"f",I17:I20)</f>
        <v>120</v>
      </c>
      <c r="J23" s="70" t="s">
        <v>13</v>
      </c>
      <c r="K23" s="23">
        <f>SUMIF(H17:H20,"f",K17:K20)</f>
        <v>61</v>
      </c>
      <c r="L23" s="23">
        <f>SUMIF(H17:H20,"f",L17:L20)</f>
        <v>60</v>
      </c>
      <c r="M23" s="23">
        <f>SUMIF(H17:H20,"f",M17:M20)</f>
        <v>30</v>
      </c>
      <c r="N23" s="23">
        <f>SUMIF(H17:H20,"f",N17:N20)</f>
        <v>30</v>
      </c>
      <c r="O23" s="23">
        <f>SUMIF(H17:H20,"f",O17:O20)</f>
        <v>0</v>
      </c>
      <c r="P23" s="70" t="s">
        <v>13</v>
      </c>
      <c r="Q23" s="23">
        <f>SUMIF(H17:H20,"f",Q17:Q20)</f>
        <v>1</v>
      </c>
      <c r="R23" s="23">
        <f>SUMIF(H17:H20,"f",R17:R20)</f>
        <v>59</v>
      </c>
      <c r="S23" s="23">
        <f>SUMIF(H17:H20,"f",S17:S20)</f>
        <v>51</v>
      </c>
      <c r="T23" s="70" t="s">
        <v>13</v>
      </c>
      <c r="U23" s="70" t="s">
        <v>13</v>
      </c>
      <c r="V23" s="70" t="s">
        <v>13</v>
      </c>
      <c r="W23" s="70" t="s">
        <v>13</v>
      </c>
      <c r="X23" s="70" t="s">
        <v>13</v>
      </c>
      <c r="Y23" s="17"/>
    </row>
    <row r="24" spans="1:25" ht="14.5" customHeight="1" x14ac:dyDescent="0.35">
      <c r="A24" s="200" t="s">
        <v>29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</row>
    <row r="25" spans="1:25" ht="14.5" customHeight="1" x14ac:dyDescent="0.35">
      <c r="A25" s="76" t="s">
        <v>122</v>
      </c>
      <c r="B25" s="77">
        <v>1</v>
      </c>
      <c r="C25" s="78">
        <v>3</v>
      </c>
      <c r="D25" s="69">
        <f t="shared" ref="D25:D27" si="10">IF(C25&gt;0,K25/(I25/C25),0)</f>
        <v>2.08</v>
      </c>
      <c r="E25" s="69">
        <f t="shared" ref="E25:E27" si="11">IF(C25&gt;0,R25/(I25/C25),0)</f>
        <v>0.92</v>
      </c>
      <c r="F25" s="79">
        <f t="shared" ref="F25:F27" si="12">IF(U25&gt;0,FLOOR((P25+T25)/U25,0.1),0)</f>
        <v>0</v>
      </c>
      <c r="G25" s="22" t="s">
        <v>16</v>
      </c>
      <c r="H25" s="22" t="s">
        <v>18</v>
      </c>
      <c r="I25" s="80">
        <f>K25+R25</f>
        <v>75</v>
      </c>
      <c r="J25" s="26">
        <f>P25+T25</f>
        <v>0</v>
      </c>
      <c r="K25" s="80">
        <f>L25+Q25</f>
        <v>52</v>
      </c>
      <c r="L25" s="80">
        <f>M25+N25</f>
        <v>45</v>
      </c>
      <c r="M25" s="77">
        <v>15</v>
      </c>
      <c r="N25" s="81">
        <f t="shared" ref="N25:N27" si="13">O25+P25</f>
        <v>30</v>
      </c>
      <c r="O25" s="77">
        <v>30</v>
      </c>
      <c r="P25" s="77"/>
      <c r="Q25" s="77">
        <v>7</v>
      </c>
      <c r="R25" s="113">
        <f t="shared" ref="R25:R27" si="14">(C25*U25)-K25</f>
        <v>23</v>
      </c>
      <c r="S25" s="78">
        <v>23</v>
      </c>
      <c r="T25" s="111">
        <f t="shared" ref="T25:T27" si="15">R25-S25</f>
        <v>0</v>
      </c>
      <c r="U25" s="112">
        <v>25</v>
      </c>
      <c r="V25" s="82">
        <v>100</v>
      </c>
      <c r="W25" s="82"/>
      <c r="X25" s="82"/>
    </row>
    <row r="26" spans="1:25" ht="14.5" customHeight="1" x14ac:dyDescent="0.35">
      <c r="A26" s="76"/>
      <c r="B26" s="77">
        <v>1</v>
      </c>
      <c r="C26" s="78"/>
      <c r="D26" s="69">
        <f t="shared" si="10"/>
        <v>0</v>
      </c>
      <c r="E26" s="69">
        <f t="shared" si="11"/>
        <v>0</v>
      </c>
      <c r="F26" s="79">
        <f t="shared" si="12"/>
        <v>0</v>
      </c>
      <c r="G26" s="22"/>
      <c r="H26" s="22"/>
      <c r="I26" s="80">
        <f t="shared" ref="I26:I27" si="16">K26+R26</f>
        <v>0</v>
      </c>
      <c r="J26" s="26">
        <f t="shared" ref="J26:J27" si="17">P26+T26</f>
        <v>0</v>
      </c>
      <c r="K26" s="80">
        <f t="shared" ref="K26:K27" si="18">L26+Q26</f>
        <v>0</v>
      </c>
      <c r="L26" s="80">
        <f t="shared" ref="L26:L27" si="19">M26+N26</f>
        <v>0</v>
      </c>
      <c r="M26" s="77"/>
      <c r="N26" s="81">
        <f t="shared" si="13"/>
        <v>0</v>
      </c>
      <c r="O26" s="77"/>
      <c r="P26" s="77"/>
      <c r="Q26" s="77"/>
      <c r="R26" s="113">
        <f t="shared" si="14"/>
        <v>0</v>
      </c>
      <c r="S26" s="118"/>
      <c r="T26" s="111">
        <f t="shared" si="15"/>
        <v>0</v>
      </c>
      <c r="U26" s="112"/>
      <c r="V26" s="82"/>
      <c r="W26" s="82"/>
      <c r="X26" s="82"/>
    </row>
    <row r="27" spans="1:25" ht="14.5" customHeight="1" x14ac:dyDescent="0.35">
      <c r="A27" s="76"/>
      <c r="B27" s="77">
        <v>1</v>
      </c>
      <c r="C27" s="78"/>
      <c r="D27" s="69">
        <f t="shared" si="10"/>
        <v>0</v>
      </c>
      <c r="E27" s="69">
        <f t="shared" si="11"/>
        <v>0</v>
      </c>
      <c r="F27" s="79">
        <f t="shared" si="12"/>
        <v>0</v>
      </c>
      <c r="G27" s="22"/>
      <c r="H27" s="22"/>
      <c r="I27" s="80">
        <f t="shared" si="16"/>
        <v>0</v>
      </c>
      <c r="J27" s="26">
        <f t="shared" si="17"/>
        <v>0</v>
      </c>
      <c r="K27" s="80">
        <f t="shared" si="18"/>
        <v>0</v>
      </c>
      <c r="L27" s="80">
        <f t="shared" si="19"/>
        <v>0</v>
      </c>
      <c r="M27" s="77"/>
      <c r="N27" s="81">
        <f t="shared" si="13"/>
        <v>0</v>
      </c>
      <c r="O27" s="77"/>
      <c r="P27" s="77"/>
      <c r="Q27" s="77"/>
      <c r="R27" s="113">
        <f t="shared" si="14"/>
        <v>0</v>
      </c>
      <c r="S27" s="118"/>
      <c r="T27" s="111">
        <f t="shared" si="15"/>
        <v>0</v>
      </c>
      <c r="U27" s="112"/>
      <c r="V27" s="82"/>
      <c r="W27" s="82"/>
      <c r="X27" s="82"/>
    </row>
    <row r="28" spans="1:25" s="24" customFormat="1" ht="14.5" customHeight="1" x14ac:dyDescent="0.35">
      <c r="A28" s="84" t="s">
        <v>81</v>
      </c>
      <c r="B28" s="70">
        <v>1</v>
      </c>
      <c r="C28" s="23">
        <f>SUM(C25:C27)</f>
        <v>3</v>
      </c>
      <c r="D28" s="23">
        <f>SUM(D25:D27)</f>
        <v>2.08</v>
      </c>
      <c r="E28" s="23">
        <f>SUM(E25:E27)</f>
        <v>0.92</v>
      </c>
      <c r="F28" s="69" t="s">
        <v>13</v>
      </c>
      <c r="G28" s="70" t="s">
        <v>13</v>
      </c>
      <c r="H28" s="70" t="s">
        <v>13</v>
      </c>
      <c r="I28" s="23">
        <f>SUM(I25:I27)</f>
        <v>75</v>
      </c>
      <c r="J28" s="69" t="s">
        <v>13</v>
      </c>
      <c r="K28" s="23">
        <f>SUM(K25:K27)</f>
        <v>52</v>
      </c>
      <c r="L28" s="23">
        <f>SUM(L25:L27)</f>
        <v>45</v>
      </c>
      <c r="M28" s="23">
        <f>SUM(M25:M27)</f>
        <v>15</v>
      </c>
      <c r="N28" s="23">
        <f>SUM(N25:N27)</f>
        <v>30</v>
      </c>
      <c r="O28" s="23">
        <f>SUM(O25:O27)</f>
        <v>30</v>
      </c>
      <c r="P28" s="69" t="s">
        <v>13</v>
      </c>
      <c r="Q28" s="23">
        <f>SUM(Q25:Q27)</f>
        <v>7</v>
      </c>
      <c r="R28" s="23">
        <f>SUM(R25:R27)</f>
        <v>23</v>
      </c>
      <c r="S28" s="23">
        <f>SUM(S25:S27)</f>
        <v>23</v>
      </c>
      <c r="T28" s="69" t="s">
        <v>13</v>
      </c>
      <c r="U28" s="70" t="s">
        <v>13</v>
      </c>
      <c r="V28" s="70" t="s">
        <v>13</v>
      </c>
      <c r="W28" s="70" t="s">
        <v>13</v>
      </c>
      <c r="X28" s="70" t="s">
        <v>13</v>
      </c>
      <c r="Y28" s="17"/>
    </row>
    <row r="29" spans="1:25" s="24" customFormat="1" ht="14.5" customHeight="1" x14ac:dyDescent="0.35">
      <c r="A29" s="84" t="s">
        <v>26</v>
      </c>
      <c r="B29" s="70">
        <v>1</v>
      </c>
      <c r="C29" s="69" t="s">
        <v>13</v>
      </c>
      <c r="D29" s="69" t="s">
        <v>13</v>
      </c>
      <c r="E29" s="69" t="s">
        <v>13</v>
      </c>
      <c r="F29" s="23">
        <f>SUM(F25:F27)</f>
        <v>0</v>
      </c>
      <c r="G29" s="70" t="s">
        <v>13</v>
      </c>
      <c r="H29" s="70" t="s">
        <v>13</v>
      </c>
      <c r="I29" s="70" t="s">
        <v>13</v>
      </c>
      <c r="J29" s="23">
        <f>SUM(J25:J27)</f>
        <v>0</v>
      </c>
      <c r="K29" s="70" t="s">
        <v>13</v>
      </c>
      <c r="L29" s="70" t="s">
        <v>13</v>
      </c>
      <c r="M29" s="70" t="s">
        <v>13</v>
      </c>
      <c r="N29" s="70" t="s">
        <v>13</v>
      </c>
      <c r="O29" s="70" t="s">
        <v>13</v>
      </c>
      <c r="P29" s="23">
        <f>SUM(P25:P27)</f>
        <v>0</v>
      </c>
      <c r="Q29" s="70" t="s">
        <v>13</v>
      </c>
      <c r="R29" s="70" t="s">
        <v>13</v>
      </c>
      <c r="S29" s="115" t="s">
        <v>13</v>
      </c>
      <c r="T29" s="23">
        <f>SUM(T25:T27)</f>
        <v>0</v>
      </c>
      <c r="U29" s="26" t="s">
        <v>13</v>
      </c>
      <c r="V29" s="70" t="s">
        <v>13</v>
      </c>
      <c r="W29" s="70" t="s">
        <v>13</v>
      </c>
      <c r="X29" s="70" t="s">
        <v>13</v>
      </c>
      <c r="Y29" s="17"/>
    </row>
    <row r="30" spans="1:25" s="24" customFormat="1" ht="14.5" customHeight="1" x14ac:dyDescent="0.35">
      <c r="A30" s="84" t="s">
        <v>82</v>
      </c>
      <c r="B30" s="70">
        <v>1</v>
      </c>
      <c r="C30" s="23">
        <f>SUMIF(H25:H27,"f",C25:C27)</f>
        <v>0</v>
      </c>
      <c r="D30" s="23">
        <f>SUMIF(H25:H27,"f",D25:D27)</f>
        <v>0</v>
      </c>
      <c r="E30" s="23">
        <f>SUMIF(H25:H27,"f",E25:E27)</f>
        <v>0</v>
      </c>
      <c r="F30" s="69" t="s">
        <v>13</v>
      </c>
      <c r="G30" s="70" t="s">
        <v>13</v>
      </c>
      <c r="H30" s="70" t="s">
        <v>13</v>
      </c>
      <c r="I30" s="23">
        <f>SUMIF(H25:H27,"f",I25:I27)</f>
        <v>0</v>
      </c>
      <c r="J30" s="70" t="s">
        <v>13</v>
      </c>
      <c r="K30" s="23">
        <f>SUMIF(H25:H27,"f",K25:K27)</f>
        <v>0</v>
      </c>
      <c r="L30" s="23">
        <f>SUMIF(H25:H27,"f",L25:L27)</f>
        <v>0</v>
      </c>
      <c r="M30" s="23">
        <f>SUMIF(H25:H27,"f",M25:M27)</f>
        <v>0</v>
      </c>
      <c r="N30" s="23">
        <f>SUMIF(H25:H27,"f",N25:N27)</f>
        <v>0</v>
      </c>
      <c r="O30" s="23">
        <f>SUMIF(H25:H27,"f",O25:O27)</f>
        <v>0</v>
      </c>
      <c r="P30" s="70" t="s">
        <v>13</v>
      </c>
      <c r="Q30" s="23">
        <f>SUMIF(H25:H27,"f",Q25:Q27)</f>
        <v>0</v>
      </c>
      <c r="R30" s="23">
        <f>SUMIF(H25:H27,"f",R25:R27)</f>
        <v>0</v>
      </c>
      <c r="S30" s="23">
        <f>SUMIF(H25:H27,"f",S25:S27)</f>
        <v>0</v>
      </c>
      <c r="T30" s="70" t="s">
        <v>13</v>
      </c>
      <c r="U30" s="70" t="s">
        <v>13</v>
      </c>
      <c r="V30" s="70" t="s">
        <v>13</v>
      </c>
      <c r="W30" s="70" t="s">
        <v>13</v>
      </c>
      <c r="X30" s="70" t="s">
        <v>13</v>
      </c>
      <c r="Y30" s="17"/>
    </row>
    <row r="31" spans="1:25" ht="14.5" customHeight="1" x14ac:dyDescent="0.35">
      <c r="A31" s="200" t="s">
        <v>30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</row>
    <row r="32" spans="1:25" ht="14.5" customHeight="1" x14ac:dyDescent="0.35">
      <c r="A32" s="76" t="s">
        <v>123</v>
      </c>
      <c r="B32" s="77">
        <v>1</v>
      </c>
      <c r="C32" s="78">
        <v>3</v>
      </c>
      <c r="D32" s="69">
        <f t="shared" ref="D32:D38" si="20">IF(C32&gt;0,K32/(I32/C32),0)</f>
        <v>1.7692307692307692</v>
      </c>
      <c r="E32" s="69">
        <f t="shared" ref="E32:E38" si="21">IF(C32&gt;0,R32/(I32/C32),0)</f>
        <v>1.2307692307692308</v>
      </c>
      <c r="F32" s="79">
        <f t="shared" ref="F32:F38" si="22">IF(U32&gt;0,FLOOR((P32+T32)/U32,0.1),0)</f>
        <v>1.1000000000000001</v>
      </c>
      <c r="G32" s="22" t="s">
        <v>20</v>
      </c>
      <c r="H32" s="22" t="s">
        <v>18</v>
      </c>
      <c r="I32" s="80">
        <f>K32+R32</f>
        <v>78</v>
      </c>
      <c r="J32" s="26">
        <f>P32+T32</f>
        <v>30</v>
      </c>
      <c r="K32" s="80">
        <f>L32+Q32</f>
        <v>46</v>
      </c>
      <c r="L32" s="80">
        <f>M32+N32</f>
        <v>45</v>
      </c>
      <c r="M32" s="77">
        <v>15</v>
      </c>
      <c r="N32" s="81">
        <f t="shared" ref="N32:N38" si="23">O32+P32</f>
        <v>30</v>
      </c>
      <c r="O32" s="77"/>
      <c r="P32" s="77">
        <v>30</v>
      </c>
      <c r="Q32" s="77">
        <v>1</v>
      </c>
      <c r="R32" s="113">
        <f t="shared" ref="R32:R38" si="24">(C32*U32)-K32</f>
        <v>32</v>
      </c>
      <c r="S32" s="118">
        <v>32</v>
      </c>
      <c r="T32" s="111">
        <f t="shared" ref="T32:T38" si="25">R32-S32</f>
        <v>0</v>
      </c>
      <c r="U32" s="112">
        <v>26</v>
      </c>
      <c r="V32" s="82">
        <v>100</v>
      </c>
      <c r="W32" s="82"/>
      <c r="X32" s="82"/>
    </row>
    <row r="33" spans="1:28" ht="27.65" customHeight="1" x14ac:dyDescent="0.35">
      <c r="A33" s="102" t="s">
        <v>124</v>
      </c>
      <c r="B33" s="103">
        <v>1</v>
      </c>
      <c r="C33" s="104">
        <v>2</v>
      </c>
      <c r="D33" s="69">
        <f t="shared" si="20"/>
        <v>1.1923076923076923</v>
      </c>
      <c r="E33" s="69">
        <f t="shared" si="21"/>
        <v>0.80769230769230771</v>
      </c>
      <c r="F33" s="69">
        <f t="shared" si="22"/>
        <v>0</v>
      </c>
      <c r="G33" s="105" t="s">
        <v>20</v>
      </c>
      <c r="H33" s="105" t="s">
        <v>18</v>
      </c>
      <c r="I33" s="26">
        <f t="shared" ref="I33:I38" si="26">K33+R33</f>
        <v>52</v>
      </c>
      <c r="J33" s="26">
        <f t="shared" ref="J33:J38" si="27">P33+T33</f>
        <v>0</v>
      </c>
      <c r="K33" s="26">
        <f t="shared" ref="K33:K38" si="28">L33+Q33</f>
        <v>31</v>
      </c>
      <c r="L33" s="26">
        <f t="shared" ref="L33:L38" si="29">M33+N33</f>
        <v>30</v>
      </c>
      <c r="M33" s="103">
        <v>15</v>
      </c>
      <c r="N33" s="70">
        <f t="shared" si="23"/>
        <v>15</v>
      </c>
      <c r="O33" s="103">
        <v>15</v>
      </c>
      <c r="P33" s="103"/>
      <c r="Q33" s="103">
        <v>1</v>
      </c>
      <c r="R33" s="113">
        <f t="shared" si="24"/>
        <v>21</v>
      </c>
      <c r="S33" s="121">
        <v>21</v>
      </c>
      <c r="T33" s="111">
        <f t="shared" si="25"/>
        <v>0</v>
      </c>
      <c r="U33" s="112">
        <v>26</v>
      </c>
      <c r="V33" s="107">
        <v>100</v>
      </c>
      <c r="W33" s="107"/>
      <c r="X33" s="107"/>
    </row>
    <row r="34" spans="1:28" ht="17.5" customHeight="1" x14ac:dyDescent="0.35">
      <c r="A34" s="76"/>
      <c r="B34" s="77">
        <v>1</v>
      </c>
      <c r="C34" s="78"/>
      <c r="D34" s="69">
        <f t="shared" si="20"/>
        <v>0</v>
      </c>
      <c r="E34" s="69">
        <f t="shared" si="21"/>
        <v>0</v>
      </c>
      <c r="F34" s="79">
        <f t="shared" si="22"/>
        <v>0</v>
      </c>
      <c r="G34" s="22"/>
      <c r="H34" s="22"/>
      <c r="I34" s="80">
        <f t="shared" si="26"/>
        <v>0</v>
      </c>
      <c r="J34" s="26">
        <f t="shared" si="27"/>
        <v>0</v>
      </c>
      <c r="K34" s="80">
        <f t="shared" si="28"/>
        <v>0</v>
      </c>
      <c r="L34" s="80">
        <f t="shared" si="29"/>
        <v>0</v>
      </c>
      <c r="M34" s="77"/>
      <c r="N34" s="81">
        <f t="shared" si="23"/>
        <v>0</v>
      </c>
      <c r="O34" s="77"/>
      <c r="P34" s="77"/>
      <c r="Q34" s="77"/>
      <c r="R34" s="113">
        <f t="shared" si="24"/>
        <v>0</v>
      </c>
      <c r="S34" s="118"/>
      <c r="T34" s="111">
        <f t="shared" si="25"/>
        <v>0</v>
      </c>
      <c r="U34" s="112"/>
      <c r="V34" s="82"/>
      <c r="W34" s="82"/>
      <c r="X34" s="82"/>
    </row>
    <row r="35" spans="1:28" ht="14.5" customHeight="1" x14ac:dyDescent="0.35">
      <c r="A35" s="76"/>
      <c r="B35" s="77">
        <v>1</v>
      </c>
      <c r="C35" s="78"/>
      <c r="D35" s="69">
        <f t="shared" si="20"/>
        <v>0</v>
      </c>
      <c r="E35" s="69">
        <f t="shared" si="21"/>
        <v>0</v>
      </c>
      <c r="F35" s="79">
        <f t="shared" si="22"/>
        <v>0</v>
      </c>
      <c r="G35" s="22"/>
      <c r="H35" s="22"/>
      <c r="I35" s="80">
        <f t="shared" si="26"/>
        <v>0</v>
      </c>
      <c r="J35" s="26">
        <f t="shared" si="27"/>
        <v>0</v>
      </c>
      <c r="K35" s="80">
        <f t="shared" si="28"/>
        <v>0</v>
      </c>
      <c r="L35" s="80">
        <f t="shared" si="29"/>
        <v>0</v>
      </c>
      <c r="M35" s="77"/>
      <c r="N35" s="81">
        <f t="shared" si="23"/>
        <v>0</v>
      </c>
      <c r="O35" s="77"/>
      <c r="P35" s="77"/>
      <c r="Q35" s="77"/>
      <c r="R35" s="113">
        <f t="shared" si="24"/>
        <v>0</v>
      </c>
      <c r="S35" s="118"/>
      <c r="T35" s="111">
        <f t="shared" si="25"/>
        <v>0</v>
      </c>
      <c r="U35" s="112"/>
      <c r="V35" s="82"/>
      <c r="W35" s="82"/>
      <c r="X35" s="82"/>
    </row>
    <row r="36" spans="1:28" ht="14.5" customHeight="1" x14ac:dyDescent="0.35">
      <c r="A36" s="76"/>
      <c r="B36" s="77">
        <v>1</v>
      </c>
      <c r="C36" s="78"/>
      <c r="D36" s="69">
        <f t="shared" si="20"/>
        <v>0</v>
      </c>
      <c r="E36" s="69">
        <f t="shared" si="21"/>
        <v>0</v>
      </c>
      <c r="F36" s="79">
        <f t="shared" si="22"/>
        <v>0</v>
      </c>
      <c r="G36" s="22"/>
      <c r="H36" s="22"/>
      <c r="I36" s="80">
        <f t="shared" si="26"/>
        <v>0</v>
      </c>
      <c r="J36" s="26">
        <f t="shared" si="27"/>
        <v>0</v>
      </c>
      <c r="K36" s="80">
        <f t="shared" si="28"/>
        <v>0</v>
      </c>
      <c r="L36" s="80">
        <f t="shared" si="29"/>
        <v>0</v>
      </c>
      <c r="M36" s="77"/>
      <c r="N36" s="81">
        <f t="shared" si="23"/>
        <v>0</v>
      </c>
      <c r="O36" s="77"/>
      <c r="P36" s="77"/>
      <c r="Q36" s="77"/>
      <c r="R36" s="113">
        <f t="shared" si="24"/>
        <v>0</v>
      </c>
      <c r="S36" s="118"/>
      <c r="T36" s="111">
        <f t="shared" si="25"/>
        <v>0</v>
      </c>
      <c r="U36" s="112"/>
      <c r="V36" s="82"/>
      <c r="W36" s="82"/>
      <c r="X36" s="82"/>
    </row>
    <row r="37" spans="1:28" ht="14.5" customHeight="1" x14ac:dyDescent="0.35">
      <c r="A37" s="76"/>
      <c r="B37" s="77">
        <v>1</v>
      </c>
      <c r="C37" s="78"/>
      <c r="D37" s="69">
        <f t="shared" si="20"/>
        <v>0</v>
      </c>
      <c r="E37" s="69">
        <f t="shared" si="21"/>
        <v>0</v>
      </c>
      <c r="F37" s="79">
        <f t="shared" si="22"/>
        <v>0</v>
      </c>
      <c r="G37" s="22"/>
      <c r="H37" s="22"/>
      <c r="I37" s="80">
        <f t="shared" si="26"/>
        <v>0</v>
      </c>
      <c r="J37" s="26">
        <f t="shared" si="27"/>
        <v>0</v>
      </c>
      <c r="K37" s="80">
        <f t="shared" si="28"/>
        <v>0</v>
      </c>
      <c r="L37" s="80">
        <f t="shared" si="29"/>
        <v>0</v>
      </c>
      <c r="M37" s="77"/>
      <c r="N37" s="81">
        <f t="shared" si="23"/>
        <v>0</v>
      </c>
      <c r="O37" s="77"/>
      <c r="P37" s="77"/>
      <c r="Q37" s="77"/>
      <c r="R37" s="113">
        <f t="shared" si="24"/>
        <v>0</v>
      </c>
      <c r="S37" s="118"/>
      <c r="T37" s="111">
        <f t="shared" si="25"/>
        <v>0</v>
      </c>
      <c r="U37" s="112"/>
      <c r="V37" s="82"/>
      <c r="W37" s="82"/>
      <c r="X37" s="82"/>
    </row>
    <row r="38" spans="1:28" ht="14.5" customHeight="1" x14ac:dyDescent="0.35">
      <c r="A38" s="76"/>
      <c r="B38" s="77">
        <v>1</v>
      </c>
      <c r="C38" s="78"/>
      <c r="D38" s="69">
        <f t="shared" si="20"/>
        <v>0</v>
      </c>
      <c r="E38" s="69">
        <f t="shared" si="21"/>
        <v>0</v>
      </c>
      <c r="F38" s="79">
        <f t="shared" si="22"/>
        <v>0</v>
      </c>
      <c r="G38" s="22"/>
      <c r="H38" s="22"/>
      <c r="I38" s="80">
        <f t="shared" si="26"/>
        <v>0</v>
      </c>
      <c r="J38" s="26">
        <f t="shared" si="27"/>
        <v>0</v>
      </c>
      <c r="K38" s="80">
        <f t="shared" si="28"/>
        <v>0</v>
      </c>
      <c r="L38" s="80">
        <f t="shared" si="29"/>
        <v>0</v>
      </c>
      <c r="M38" s="77"/>
      <c r="N38" s="81">
        <f t="shared" si="23"/>
        <v>0</v>
      </c>
      <c r="O38" s="77"/>
      <c r="P38" s="77"/>
      <c r="Q38" s="77"/>
      <c r="R38" s="113">
        <f t="shared" si="24"/>
        <v>0</v>
      </c>
      <c r="S38" s="118"/>
      <c r="T38" s="111">
        <f t="shared" si="25"/>
        <v>0</v>
      </c>
      <c r="U38" s="112"/>
      <c r="V38" s="82"/>
      <c r="W38" s="82"/>
      <c r="X38" s="82"/>
    </row>
    <row r="39" spans="1:28" s="24" customFormat="1" ht="14.5" customHeight="1" x14ac:dyDescent="0.35">
      <c r="A39" s="84" t="s">
        <v>81</v>
      </c>
      <c r="B39" s="70">
        <v>1</v>
      </c>
      <c r="C39" s="23">
        <f>SUM(C32:C38)</f>
        <v>5</v>
      </c>
      <c r="D39" s="23">
        <f>SUM(D32:D38)</f>
        <v>2.9615384615384617</v>
      </c>
      <c r="E39" s="23">
        <f>SUM(E32:E38)</f>
        <v>2.0384615384615383</v>
      </c>
      <c r="F39" s="69" t="s">
        <v>13</v>
      </c>
      <c r="G39" s="70" t="s">
        <v>13</v>
      </c>
      <c r="H39" s="70" t="s">
        <v>13</v>
      </c>
      <c r="I39" s="23">
        <f>SUM(I32:I38)</f>
        <v>130</v>
      </c>
      <c r="J39" s="69" t="s">
        <v>13</v>
      </c>
      <c r="K39" s="23">
        <f>SUM(K32:K38)</f>
        <v>77</v>
      </c>
      <c r="L39" s="23">
        <f>SUM(L32:L38)</f>
        <v>75</v>
      </c>
      <c r="M39" s="23">
        <f>SUM(M32:M38)</f>
        <v>30</v>
      </c>
      <c r="N39" s="23">
        <f>SUM(N32:N38)</f>
        <v>45</v>
      </c>
      <c r="O39" s="23">
        <f>SUM(O32:O38)</f>
        <v>15</v>
      </c>
      <c r="P39" s="69" t="s">
        <v>13</v>
      </c>
      <c r="Q39" s="23">
        <f>SUM(Q32:Q38)</f>
        <v>2</v>
      </c>
      <c r="R39" s="23">
        <f>SUM(R32:R38)</f>
        <v>53</v>
      </c>
      <c r="S39" s="23">
        <f>SUM(S32:S38)</f>
        <v>53</v>
      </c>
      <c r="T39" s="69" t="s">
        <v>13</v>
      </c>
      <c r="U39" s="70" t="s">
        <v>13</v>
      </c>
      <c r="V39" s="70" t="s">
        <v>13</v>
      </c>
      <c r="W39" s="70" t="s">
        <v>13</v>
      </c>
      <c r="X39" s="70" t="s">
        <v>13</v>
      </c>
      <c r="Y39" s="17"/>
      <c r="Z39" s="17"/>
      <c r="AA39" s="17"/>
      <c r="AB39" s="17"/>
    </row>
    <row r="40" spans="1:28" s="24" customFormat="1" ht="14.5" customHeight="1" x14ac:dyDescent="0.35">
      <c r="A40" s="84" t="s">
        <v>26</v>
      </c>
      <c r="B40" s="70">
        <v>1</v>
      </c>
      <c r="C40" s="69" t="s">
        <v>13</v>
      </c>
      <c r="D40" s="69" t="s">
        <v>13</v>
      </c>
      <c r="E40" s="69" t="s">
        <v>13</v>
      </c>
      <c r="F40" s="23">
        <f>SUM(F32:F38)</f>
        <v>1.1000000000000001</v>
      </c>
      <c r="G40" s="70" t="s">
        <v>13</v>
      </c>
      <c r="H40" s="70" t="s">
        <v>13</v>
      </c>
      <c r="I40" s="70" t="s">
        <v>13</v>
      </c>
      <c r="J40" s="23">
        <f>SUM(J32:J38)</f>
        <v>30</v>
      </c>
      <c r="K40" s="70" t="s">
        <v>13</v>
      </c>
      <c r="L40" s="70" t="s">
        <v>13</v>
      </c>
      <c r="M40" s="70" t="s">
        <v>13</v>
      </c>
      <c r="N40" s="70" t="s">
        <v>13</v>
      </c>
      <c r="O40" s="70" t="s">
        <v>13</v>
      </c>
      <c r="P40" s="23">
        <f>SUM(P32:P38)</f>
        <v>30</v>
      </c>
      <c r="Q40" s="70" t="s">
        <v>13</v>
      </c>
      <c r="R40" s="70" t="s">
        <v>13</v>
      </c>
      <c r="S40" s="115" t="s">
        <v>13</v>
      </c>
      <c r="T40" s="23">
        <f>SUM(T32:T38)</f>
        <v>0</v>
      </c>
      <c r="U40" s="26" t="s">
        <v>13</v>
      </c>
      <c r="V40" s="70" t="s">
        <v>13</v>
      </c>
      <c r="W40" s="70" t="s">
        <v>13</v>
      </c>
      <c r="X40" s="70" t="s">
        <v>13</v>
      </c>
      <c r="Y40" s="17"/>
      <c r="Z40" s="17"/>
      <c r="AA40" s="17"/>
      <c r="AB40" s="17"/>
    </row>
    <row r="41" spans="1:28" s="24" customFormat="1" ht="14.5" customHeight="1" x14ac:dyDescent="0.35">
      <c r="A41" s="84" t="s">
        <v>82</v>
      </c>
      <c r="B41" s="70">
        <v>1</v>
      </c>
      <c r="C41" s="23">
        <f>SUMIF(H32:H38,"f",C32:C38)</f>
        <v>0</v>
      </c>
      <c r="D41" s="23">
        <f>SUMIF(H32:H38,"f",D32:D38)</f>
        <v>0</v>
      </c>
      <c r="E41" s="23">
        <f>SUMIF(H32:H38,"f",E32:E38)</f>
        <v>0</v>
      </c>
      <c r="F41" s="69" t="s">
        <v>13</v>
      </c>
      <c r="G41" s="70" t="s">
        <v>13</v>
      </c>
      <c r="H41" s="70" t="s">
        <v>13</v>
      </c>
      <c r="I41" s="23">
        <f>SUMIF(H32:H38,"f",I32:I38)</f>
        <v>0</v>
      </c>
      <c r="J41" s="70" t="s">
        <v>13</v>
      </c>
      <c r="K41" s="23">
        <f>SUMIF(H32:H38,"f",K32:K38)</f>
        <v>0</v>
      </c>
      <c r="L41" s="23">
        <f>SUMIF(H32:H38,"f",L32:L38)</f>
        <v>0</v>
      </c>
      <c r="M41" s="23">
        <f>SUMIF(H32:H38,"f",M32:M38)</f>
        <v>0</v>
      </c>
      <c r="N41" s="23">
        <f>SUMIF(H32:H38,"f",N32:N38)</f>
        <v>0</v>
      </c>
      <c r="O41" s="23">
        <f>SUMIF(H32:H38,"f",O32:O38)</f>
        <v>0</v>
      </c>
      <c r="P41" s="70" t="s">
        <v>13</v>
      </c>
      <c r="Q41" s="23">
        <f>SUMIF(H32:H38,"f",Q32:Q38)</f>
        <v>0</v>
      </c>
      <c r="R41" s="23">
        <f>SUMIF(H32:H38,"f",R32:R38)</f>
        <v>0</v>
      </c>
      <c r="S41" s="23">
        <f>SUMIF(H32:H38,"f",S32:S38)</f>
        <v>0</v>
      </c>
      <c r="T41" s="70" t="s">
        <v>13</v>
      </c>
      <c r="U41" s="70" t="s">
        <v>13</v>
      </c>
      <c r="V41" s="70" t="s">
        <v>13</v>
      </c>
      <c r="W41" s="70" t="s">
        <v>13</v>
      </c>
      <c r="X41" s="70" t="s">
        <v>13</v>
      </c>
      <c r="Y41" s="17"/>
      <c r="Z41" s="17"/>
      <c r="AA41" s="17"/>
      <c r="AB41" s="17"/>
    </row>
    <row r="42" spans="1:28" ht="14.5" customHeight="1" x14ac:dyDescent="0.35">
      <c r="A42" s="200" t="s">
        <v>31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</row>
    <row r="43" spans="1:28" ht="14.5" customHeight="1" x14ac:dyDescent="0.35">
      <c r="A43" s="122" t="s">
        <v>170</v>
      </c>
      <c r="B43" s="106">
        <v>1</v>
      </c>
      <c r="C43" s="104">
        <v>1.5</v>
      </c>
      <c r="D43" s="69">
        <f t="shared" ref="D43:D49" si="30">IF(C43&gt;0,K43/(I43/C43),0)</f>
        <v>1.1923076923076923</v>
      </c>
      <c r="E43" s="69">
        <f t="shared" ref="E43:E49" si="31">IF(C43&gt;0,R43/(I43/C43),0)</f>
        <v>0.30769230769230771</v>
      </c>
      <c r="F43" s="69">
        <f t="shared" ref="F43:F49" si="32">IF(U43&gt;0,FLOOR((P43+T43)/U43,0.1),0)</f>
        <v>1</v>
      </c>
      <c r="G43" s="105" t="s">
        <v>16</v>
      </c>
      <c r="H43" s="105" t="s">
        <v>18</v>
      </c>
      <c r="I43" s="26">
        <f>K43+R43</f>
        <v>39</v>
      </c>
      <c r="J43" s="26">
        <f>P43+T43</f>
        <v>28</v>
      </c>
      <c r="K43" s="26">
        <f>L43+Q43</f>
        <v>31</v>
      </c>
      <c r="L43" s="26">
        <f>M43+N43</f>
        <v>30</v>
      </c>
      <c r="M43" s="103">
        <v>10</v>
      </c>
      <c r="N43" s="70">
        <f t="shared" ref="N43:N49" si="33">O43+P43</f>
        <v>20</v>
      </c>
      <c r="O43" s="103"/>
      <c r="P43" s="103">
        <v>20</v>
      </c>
      <c r="Q43" s="103">
        <v>1</v>
      </c>
      <c r="R43" s="113">
        <f t="shared" ref="R43:R46" si="34">(C43*U43)-K43</f>
        <v>8</v>
      </c>
      <c r="S43" s="121"/>
      <c r="T43" s="111">
        <f t="shared" ref="T43:T46" si="35">R43-S43</f>
        <v>8</v>
      </c>
      <c r="U43" s="116">
        <v>26</v>
      </c>
      <c r="V43" s="107">
        <v>100</v>
      </c>
      <c r="W43" s="107"/>
      <c r="X43" s="107"/>
    </row>
    <row r="44" spans="1:28" ht="14.5" customHeight="1" x14ac:dyDescent="0.35">
      <c r="A44" s="76" t="s">
        <v>126</v>
      </c>
      <c r="B44" s="77">
        <v>1</v>
      </c>
      <c r="C44" s="78">
        <v>2.5</v>
      </c>
      <c r="D44" s="130">
        <f t="shared" si="30"/>
        <v>1.9230769230769231</v>
      </c>
      <c r="E44" s="130">
        <f t="shared" si="31"/>
        <v>0.57692307692307687</v>
      </c>
      <c r="F44" s="79">
        <f t="shared" si="32"/>
        <v>1.4000000000000001</v>
      </c>
      <c r="G44" s="22" t="s">
        <v>16</v>
      </c>
      <c r="H44" s="22" t="s">
        <v>18</v>
      </c>
      <c r="I44" s="80">
        <f t="shared" ref="I44" si="36">K44+R44</f>
        <v>65</v>
      </c>
      <c r="J44" s="26">
        <f t="shared" ref="J44" si="37">P44+T44</f>
        <v>37</v>
      </c>
      <c r="K44" s="80">
        <f t="shared" ref="K44" si="38">L44+Q44</f>
        <v>50</v>
      </c>
      <c r="L44" s="80">
        <f t="shared" ref="L44" si="39">M44+N44</f>
        <v>45</v>
      </c>
      <c r="M44" s="77">
        <v>15</v>
      </c>
      <c r="N44" s="81">
        <f t="shared" si="33"/>
        <v>30</v>
      </c>
      <c r="O44" s="77"/>
      <c r="P44" s="77">
        <v>30</v>
      </c>
      <c r="Q44" s="77">
        <v>5</v>
      </c>
      <c r="R44" s="113">
        <f t="shared" si="34"/>
        <v>15</v>
      </c>
      <c r="S44" s="118">
        <v>8</v>
      </c>
      <c r="T44" s="111">
        <f t="shared" si="35"/>
        <v>7</v>
      </c>
      <c r="U44" s="112">
        <v>26</v>
      </c>
      <c r="V44" s="82">
        <v>100</v>
      </c>
      <c r="W44" s="82"/>
      <c r="X44" s="82"/>
    </row>
    <row r="45" spans="1:28" ht="14.5" customHeight="1" x14ac:dyDescent="0.35">
      <c r="A45" s="122" t="s">
        <v>172</v>
      </c>
      <c r="B45" s="106">
        <v>1</v>
      </c>
      <c r="C45" s="104">
        <v>1.5</v>
      </c>
      <c r="D45" s="69">
        <f t="shared" si="30"/>
        <v>1.1923076923076923</v>
      </c>
      <c r="E45" s="69">
        <f t="shared" si="31"/>
        <v>0.30769230769230771</v>
      </c>
      <c r="F45" s="69">
        <f t="shared" si="32"/>
        <v>0.8</v>
      </c>
      <c r="G45" s="105" t="s">
        <v>20</v>
      </c>
      <c r="H45" s="105" t="s">
        <v>18</v>
      </c>
      <c r="I45" s="26">
        <f t="shared" ref="I45:I49" si="40">K45+R45</f>
        <v>39</v>
      </c>
      <c r="J45" s="26">
        <f t="shared" ref="J45:J49" si="41">P45+T45</f>
        <v>23</v>
      </c>
      <c r="K45" s="26">
        <f t="shared" ref="K45:K49" si="42">L45+Q45</f>
        <v>31</v>
      </c>
      <c r="L45" s="26">
        <f t="shared" ref="L45:L49" si="43">M45+N45</f>
        <v>30</v>
      </c>
      <c r="M45" s="103">
        <v>15</v>
      </c>
      <c r="N45" s="70">
        <f t="shared" si="33"/>
        <v>15</v>
      </c>
      <c r="O45" s="103"/>
      <c r="P45" s="103">
        <v>15</v>
      </c>
      <c r="Q45" s="103">
        <v>1</v>
      </c>
      <c r="R45" s="113">
        <f t="shared" si="34"/>
        <v>8</v>
      </c>
      <c r="S45" s="121"/>
      <c r="T45" s="111">
        <f t="shared" si="35"/>
        <v>8</v>
      </c>
      <c r="U45" s="112">
        <v>26</v>
      </c>
      <c r="V45" s="107">
        <v>100</v>
      </c>
      <c r="W45" s="107"/>
      <c r="X45" s="107"/>
    </row>
    <row r="46" spans="1:28" ht="27.65" customHeight="1" x14ac:dyDescent="0.35">
      <c r="A46" s="102" t="s">
        <v>173</v>
      </c>
      <c r="B46" s="103">
        <v>1</v>
      </c>
      <c r="C46" s="104">
        <v>1.5</v>
      </c>
      <c r="D46" s="69">
        <f t="shared" si="30"/>
        <v>1.1071428571428572</v>
      </c>
      <c r="E46" s="69">
        <f t="shared" si="31"/>
        <v>0.39285714285714285</v>
      </c>
      <c r="F46" s="69">
        <f t="shared" si="32"/>
        <v>0.70000000000000007</v>
      </c>
      <c r="G46" s="105" t="s">
        <v>20</v>
      </c>
      <c r="H46" s="105" t="s">
        <v>18</v>
      </c>
      <c r="I46" s="26">
        <f t="shared" si="40"/>
        <v>42</v>
      </c>
      <c r="J46" s="26">
        <f t="shared" si="41"/>
        <v>20</v>
      </c>
      <c r="K46" s="26">
        <f t="shared" si="42"/>
        <v>31</v>
      </c>
      <c r="L46" s="26">
        <f t="shared" si="43"/>
        <v>30</v>
      </c>
      <c r="M46" s="103">
        <v>10</v>
      </c>
      <c r="N46" s="70">
        <f t="shared" si="33"/>
        <v>20</v>
      </c>
      <c r="O46" s="103"/>
      <c r="P46" s="103">
        <v>20</v>
      </c>
      <c r="Q46" s="103">
        <v>1</v>
      </c>
      <c r="R46" s="113">
        <f t="shared" si="34"/>
        <v>11</v>
      </c>
      <c r="S46" s="121">
        <v>11</v>
      </c>
      <c r="T46" s="111">
        <f t="shared" si="35"/>
        <v>0</v>
      </c>
      <c r="U46" s="112">
        <v>28</v>
      </c>
      <c r="V46" s="107">
        <v>100</v>
      </c>
      <c r="W46" s="107"/>
      <c r="X46" s="107"/>
    </row>
    <row r="47" spans="1:28" ht="14.5" customHeight="1" x14ac:dyDescent="0.35">
      <c r="A47" s="76"/>
      <c r="B47" s="103">
        <v>1</v>
      </c>
      <c r="C47" s="104"/>
      <c r="D47" s="69">
        <f t="shared" si="30"/>
        <v>0</v>
      </c>
      <c r="E47" s="69">
        <f t="shared" si="31"/>
        <v>0</v>
      </c>
      <c r="F47" s="69">
        <f t="shared" si="32"/>
        <v>0</v>
      </c>
      <c r="G47" s="105"/>
      <c r="H47" s="105"/>
      <c r="I47" s="26">
        <f t="shared" si="40"/>
        <v>0</v>
      </c>
      <c r="J47" s="26">
        <f t="shared" si="41"/>
        <v>0</v>
      </c>
      <c r="K47" s="26">
        <f t="shared" si="42"/>
        <v>0</v>
      </c>
      <c r="L47" s="26">
        <f t="shared" si="43"/>
        <v>0</v>
      </c>
      <c r="M47" s="103"/>
      <c r="N47" s="70">
        <f t="shared" si="33"/>
        <v>0</v>
      </c>
      <c r="O47" s="103"/>
      <c r="P47" s="103"/>
      <c r="Q47" s="103"/>
      <c r="R47" s="113">
        <f t="shared" ref="R47:R49" si="44">(C47*U47)-K47</f>
        <v>0</v>
      </c>
      <c r="S47" s="118"/>
      <c r="T47" s="111">
        <f t="shared" ref="T47:T49" si="45">R47-S47</f>
        <v>0</v>
      </c>
      <c r="U47" s="112"/>
      <c r="V47" s="107"/>
      <c r="W47" s="107"/>
      <c r="X47" s="107"/>
    </row>
    <row r="48" spans="1:28" ht="14.5" customHeight="1" x14ac:dyDescent="0.35">
      <c r="A48" s="76"/>
      <c r="B48" s="77">
        <v>1</v>
      </c>
      <c r="C48" s="78"/>
      <c r="D48" s="69">
        <f t="shared" si="30"/>
        <v>0</v>
      </c>
      <c r="E48" s="69">
        <f t="shared" si="31"/>
        <v>0</v>
      </c>
      <c r="F48" s="79">
        <f t="shared" si="32"/>
        <v>0</v>
      </c>
      <c r="G48" s="22"/>
      <c r="H48" s="22"/>
      <c r="I48" s="80">
        <f t="shared" si="40"/>
        <v>0</v>
      </c>
      <c r="J48" s="26">
        <f t="shared" si="41"/>
        <v>0</v>
      </c>
      <c r="K48" s="80">
        <f t="shared" si="42"/>
        <v>0</v>
      </c>
      <c r="L48" s="80">
        <f t="shared" si="43"/>
        <v>0</v>
      </c>
      <c r="M48" s="77"/>
      <c r="N48" s="81">
        <f t="shared" si="33"/>
        <v>0</v>
      </c>
      <c r="O48" s="77"/>
      <c r="P48" s="77"/>
      <c r="Q48" s="77"/>
      <c r="R48" s="113">
        <f t="shared" si="44"/>
        <v>0</v>
      </c>
      <c r="S48" s="118"/>
      <c r="T48" s="111">
        <f t="shared" si="45"/>
        <v>0</v>
      </c>
      <c r="U48" s="112"/>
      <c r="V48" s="82"/>
      <c r="W48" s="82"/>
      <c r="X48" s="82"/>
    </row>
    <row r="49" spans="1:28" ht="14.5" customHeight="1" x14ac:dyDescent="0.35">
      <c r="A49" s="76"/>
      <c r="B49" s="77">
        <v>1</v>
      </c>
      <c r="C49" s="78"/>
      <c r="D49" s="69">
        <f t="shared" si="30"/>
        <v>0</v>
      </c>
      <c r="E49" s="69">
        <f t="shared" si="31"/>
        <v>0</v>
      </c>
      <c r="F49" s="79">
        <f t="shared" si="32"/>
        <v>0</v>
      </c>
      <c r="G49" s="22"/>
      <c r="H49" s="22"/>
      <c r="I49" s="80">
        <f t="shared" si="40"/>
        <v>0</v>
      </c>
      <c r="J49" s="26">
        <f t="shared" si="41"/>
        <v>0</v>
      </c>
      <c r="K49" s="80">
        <f t="shared" si="42"/>
        <v>0</v>
      </c>
      <c r="L49" s="80">
        <f t="shared" si="43"/>
        <v>0</v>
      </c>
      <c r="M49" s="77"/>
      <c r="N49" s="81">
        <f t="shared" si="33"/>
        <v>0</v>
      </c>
      <c r="O49" s="77"/>
      <c r="P49" s="77"/>
      <c r="Q49" s="77"/>
      <c r="R49" s="113">
        <f t="shared" si="44"/>
        <v>0</v>
      </c>
      <c r="S49" s="118"/>
      <c r="T49" s="111">
        <f t="shared" si="45"/>
        <v>0</v>
      </c>
      <c r="U49" s="112"/>
      <c r="V49" s="82"/>
      <c r="W49" s="82"/>
      <c r="X49" s="82"/>
    </row>
    <row r="50" spans="1:28" s="24" customFormat="1" ht="14.5" customHeight="1" x14ac:dyDescent="0.35">
      <c r="A50" s="84" t="s">
        <v>81</v>
      </c>
      <c r="B50" s="70">
        <v>1</v>
      </c>
      <c r="C50" s="23">
        <f>SUM(C43:C49)</f>
        <v>7</v>
      </c>
      <c r="D50" s="23">
        <f>SUM(D43:D49)</f>
        <v>5.4148351648351642</v>
      </c>
      <c r="E50" s="23">
        <f>SUM(E43:E49)</f>
        <v>1.5851648351648351</v>
      </c>
      <c r="F50" s="69" t="s">
        <v>13</v>
      </c>
      <c r="G50" s="70" t="s">
        <v>13</v>
      </c>
      <c r="H50" s="70" t="s">
        <v>13</v>
      </c>
      <c r="I50" s="23">
        <f>SUM(I43:I49)</f>
        <v>185</v>
      </c>
      <c r="J50" s="69" t="s">
        <v>13</v>
      </c>
      <c r="K50" s="23">
        <f>SUM(K43:K49)</f>
        <v>143</v>
      </c>
      <c r="L50" s="23">
        <f>SUM(L43:L49)</f>
        <v>135</v>
      </c>
      <c r="M50" s="23">
        <f>SUM(M43:M49)</f>
        <v>50</v>
      </c>
      <c r="N50" s="23">
        <f>SUM(N43:N49)</f>
        <v>85</v>
      </c>
      <c r="O50" s="23">
        <f>SUM(O43:O49)</f>
        <v>0</v>
      </c>
      <c r="P50" s="69" t="s">
        <v>13</v>
      </c>
      <c r="Q50" s="23">
        <f>SUM(Q43:Q49)</f>
        <v>8</v>
      </c>
      <c r="R50" s="23">
        <f>SUM(R43:R49)</f>
        <v>42</v>
      </c>
      <c r="S50" s="23">
        <f>SUM(S43:S49)</f>
        <v>19</v>
      </c>
      <c r="T50" s="69" t="s">
        <v>13</v>
      </c>
      <c r="U50" s="70" t="s">
        <v>13</v>
      </c>
      <c r="V50" s="70" t="s">
        <v>13</v>
      </c>
      <c r="W50" s="70" t="s">
        <v>13</v>
      </c>
      <c r="X50" s="70" t="s">
        <v>13</v>
      </c>
      <c r="Y50" s="17"/>
      <c r="Z50" s="17"/>
      <c r="AA50" s="17"/>
      <c r="AB50" s="17"/>
    </row>
    <row r="51" spans="1:28" s="24" customFormat="1" ht="14.5" customHeight="1" x14ac:dyDescent="0.35">
      <c r="A51" s="84" t="s">
        <v>26</v>
      </c>
      <c r="B51" s="70">
        <v>1</v>
      </c>
      <c r="C51" s="69" t="s">
        <v>13</v>
      </c>
      <c r="D51" s="69" t="s">
        <v>13</v>
      </c>
      <c r="E51" s="69" t="s">
        <v>13</v>
      </c>
      <c r="F51" s="23">
        <f>SUM(F43:F49)</f>
        <v>3.9000000000000004</v>
      </c>
      <c r="G51" s="70" t="s">
        <v>13</v>
      </c>
      <c r="H51" s="70" t="s">
        <v>13</v>
      </c>
      <c r="I51" s="70" t="s">
        <v>13</v>
      </c>
      <c r="J51" s="23">
        <f>SUM(J43:J49)</f>
        <v>108</v>
      </c>
      <c r="K51" s="70" t="s">
        <v>13</v>
      </c>
      <c r="L51" s="70" t="s">
        <v>13</v>
      </c>
      <c r="M51" s="70" t="s">
        <v>13</v>
      </c>
      <c r="N51" s="70" t="s">
        <v>13</v>
      </c>
      <c r="O51" s="70" t="s">
        <v>13</v>
      </c>
      <c r="P51" s="23">
        <f>SUM(P43:P49)</f>
        <v>85</v>
      </c>
      <c r="Q51" s="70" t="s">
        <v>13</v>
      </c>
      <c r="R51" s="70" t="s">
        <v>13</v>
      </c>
      <c r="S51" s="115" t="s">
        <v>13</v>
      </c>
      <c r="T51" s="23">
        <f>SUM(T43:T49)</f>
        <v>23</v>
      </c>
      <c r="U51" s="26" t="s">
        <v>13</v>
      </c>
      <c r="V51" s="70" t="s">
        <v>13</v>
      </c>
      <c r="W51" s="70" t="s">
        <v>13</v>
      </c>
      <c r="X51" s="70" t="s">
        <v>13</v>
      </c>
      <c r="Y51" s="17"/>
      <c r="Z51" s="17"/>
      <c r="AA51" s="17"/>
      <c r="AB51" s="17"/>
    </row>
    <row r="52" spans="1:28" s="24" customFormat="1" ht="14.5" customHeight="1" x14ac:dyDescent="0.35">
      <c r="A52" s="84" t="s">
        <v>82</v>
      </c>
      <c r="B52" s="70">
        <v>1</v>
      </c>
      <c r="C52" s="23">
        <f>SUMIF(H43:H49,"f",C43:C49)</f>
        <v>0</v>
      </c>
      <c r="D52" s="23">
        <f>SUMIF(H43:H49,"f",D43:D49)</f>
        <v>0</v>
      </c>
      <c r="E52" s="23">
        <f>SUMIF(H43:H49,"f",E43:E49)</f>
        <v>0</v>
      </c>
      <c r="F52" s="69" t="s">
        <v>13</v>
      </c>
      <c r="G52" s="70" t="s">
        <v>13</v>
      </c>
      <c r="H52" s="70" t="s">
        <v>13</v>
      </c>
      <c r="I52" s="23">
        <f>SUMIF(H43:H49,"f",I43:I49)</f>
        <v>0</v>
      </c>
      <c r="J52" s="70" t="s">
        <v>13</v>
      </c>
      <c r="K52" s="23">
        <f>SUMIF(H43:H49,"f",K43:K49)</f>
        <v>0</v>
      </c>
      <c r="L52" s="23">
        <f>SUMIF(H43:H49,"f",L43:L49)</f>
        <v>0</v>
      </c>
      <c r="M52" s="23">
        <f>SUMIF(H43:H49,"f",M43:M49)</f>
        <v>0</v>
      </c>
      <c r="N52" s="23">
        <f>SUMIF(H43:H49,"f",N43:N49)</f>
        <v>0</v>
      </c>
      <c r="O52" s="23">
        <f>SUMIF(H43:H49,"f",O43:O49)</f>
        <v>0</v>
      </c>
      <c r="P52" s="70" t="s">
        <v>13</v>
      </c>
      <c r="Q52" s="23">
        <f>SUMIF(H43:H49,"f",Q43:Q49)</f>
        <v>0</v>
      </c>
      <c r="R52" s="23">
        <f>SUMIF(H43:H49,"f",R43:R49)</f>
        <v>0</v>
      </c>
      <c r="S52" s="23">
        <f>SUMIF(H43:H49,"f",S43:S49)</f>
        <v>0</v>
      </c>
      <c r="T52" s="70" t="s">
        <v>13</v>
      </c>
      <c r="U52" s="70" t="s">
        <v>13</v>
      </c>
      <c r="V52" s="70" t="s">
        <v>13</v>
      </c>
      <c r="W52" s="70" t="s">
        <v>13</v>
      </c>
      <c r="X52" s="70" t="s">
        <v>13</v>
      </c>
      <c r="Y52" s="17"/>
      <c r="Z52" s="17"/>
      <c r="AA52" s="17"/>
      <c r="AB52" s="17"/>
    </row>
    <row r="53" spans="1:28" ht="14.5" customHeight="1" x14ac:dyDescent="0.35">
      <c r="A53" s="200" t="s">
        <v>34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</row>
    <row r="54" spans="1:28" ht="14.5" customHeight="1" x14ac:dyDescent="0.35">
      <c r="A54" s="122" t="s">
        <v>199</v>
      </c>
      <c r="B54" s="77">
        <v>1</v>
      </c>
      <c r="C54" s="78">
        <v>3</v>
      </c>
      <c r="D54" s="69">
        <f t="shared" ref="D54:D55" si="46">IF(C54&gt;0,K54/(I54/C54),0)</f>
        <v>1.8</v>
      </c>
      <c r="E54" s="69">
        <f t="shared" ref="E54:E55" si="47">IF(C54&gt;0,R54/(I54/C54),0)</f>
        <v>1.2</v>
      </c>
      <c r="F54" s="79">
        <f t="shared" ref="F54:F55" si="48">IF(U54&gt;0,FLOOR((P54+T54)/U54,0.1),0)</f>
        <v>0.60000000000000009</v>
      </c>
      <c r="G54" s="22" t="s">
        <v>20</v>
      </c>
      <c r="H54" s="22" t="s">
        <v>19</v>
      </c>
      <c r="I54" s="80">
        <f>K54+R54</f>
        <v>75</v>
      </c>
      <c r="J54" s="26">
        <f>P54+T54</f>
        <v>15</v>
      </c>
      <c r="K54" s="80">
        <f>L54+Q54</f>
        <v>45</v>
      </c>
      <c r="L54" s="80">
        <f>M54+N54</f>
        <v>45</v>
      </c>
      <c r="M54" s="77"/>
      <c r="N54" s="81">
        <f t="shared" ref="N54:N55" si="49">O54+P54</f>
        <v>45</v>
      </c>
      <c r="O54" s="77">
        <v>45</v>
      </c>
      <c r="P54" s="77"/>
      <c r="Q54" s="77"/>
      <c r="R54" s="113">
        <f t="shared" ref="R54:R55" si="50">(C54*U54)-K54</f>
        <v>30</v>
      </c>
      <c r="S54" s="118">
        <v>15</v>
      </c>
      <c r="T54" s="111">
        <f t="shared" ref="T54:T55" si="51">R54-S54</f>
        <v>15</v>
      </c>
      <c r="U54" s="112">
        <v>25</v>
      </c>
      <c r="V54" s="82">
        <v>100</v>
      </c>
      <c r="W54" s="82"/>
      <c r="X54" s="82"/>
    </row>
    <row r="55" spans="1:28" ht="14.5" customHeight="1" x14ac:dyDescent="0.35">
      <c r="A55" s="76"/>
      <c r="B55" s="77">
        <v>1</v>
      </c>
      <c r="C55" s="78"/>
      <c r="D55" s="69">
        <f t="shared" si="46"/>
        <v>0</v>
      </c>
      <c r="E55" s="69">
        <f t="shared" si="47"/>
        <v>0</v>
      </c>
      <c r="F55" s="79">
        <f t="shared" si="48"/>
        <v>0</v>
      </c>
      <c r="G55" s="22"/>
      <c r="H55" s="22"/>
      <c r="I55" s="80">
        <f t="shared" ref="I55" si="52">K55+R55</f>
        <v>0</v>
      </c>
      <c r="J55" s="26">
        <f t="shared" ref="J55" si="53">P55+T55</f>
        <v>0</v>
      </c>
      <c r="K55" s="80">
        <f t="shared" ref="K55" si="54">L55+Q55</f>
        <v>0</v>
      </c>
      <c r="L55" s="80">
        <f t="shared" ref="L55" si="55">M55+N55</f>
        <v>0</v>
      </c>
      <c r="M55" s="77"/>
      <c r="N55" s="81">
        <f t="shared" si="49"/>
        <v>0</v>
      </c>
      <c r="O55" s="77"/>
      <c r="P55" s="77"/>
      <c r="Q55" s="77"/>
      <c r="R55" s="113">
        <f t="shared" si="50"/>
        <v>0</v>
      </c>
      <c r="S55" s="118"/>
      <c r="T55" s="111">
        <f t="shared" si="51"/>
        <v>0</v>
      </c>
      <c r="U55" s="112"/>
      <c r="V55" s="82"/>
      <c r="W55" s="82"/>
      <c r="X55" s="82"/>
    </row>
    <row r="56" spans="1:28" s="24" customFormat="1" ht="14.5" customHeight="1" x14ac:dyDescent="0.35">
      <c r="A56" s="84" t="s">
        <v>81</v>
      </c>
      <c r="B56" s="70">
        <v>1</v>
      </c>
      <c r="C56" s="23">
        <f>SUM(C54:C55)</f>
        <v>3</v>
      </c>
      <c r="D56" s="23">
        <f>SUM(D54:D55)</f>
        <v>1.8</v>
      </c>
      <c r="E56" s="23">
        <f>SUM(E54:E55)</f>
        <v>1.2</v>
      </c>
      <c r="F56" s="69" t="s">
        <v>13</v>
      </c>
      <c r="G56" s="70" t="s">
        <v>13</v>
      </c>
      <c r="H56" s="70" t="s">
        <v>13</v>
      </c>
      <c r="I56" s="23">
        <f>SUM(I54:I55)</f>
        <v>75</v>
      </c>
      <c r="J56" s="69" t="s">
        <v>13</v>
      </c>
      <c r="K56" s="23">
        <f>SUM(K54:K55)</f>
        <v>45</v>
      </c>
      <c r="L56" s="23">
        <f>SUM(L54:L55)</f>
        <v>45</v>
      </c>
      <c r="M56" s="23">
        <f>SUM(M54:M55)</f>
        <v>0</v>
      </c>
      <c r="N56" s="23">
        <f>SUM(N54:N55)</f>
        <v>45</v>
      </c>
      <c r="O56" s="23">
        <f>SUM(O54:O55)</f>
        <v>45</v>
      </c>
      <c r="P56" s="69" t="s">
        <v>13</v>
      </c>
      <c r="Q56" s="23">
        <f>SUM(Q54:Q55)</f>
        <v>0</v>
      </c>
      <c r="R56" s="23">
        <f>SUM(R54:R55)</f>
        <v>30</v>
      </c>
      <c r="S56" s="23">
        <f>SUM(S54:S55)</f>
        <v>15</v>
      </c>
      <c r="T56" s="69" t="s">
        <v>13</v>
      </c>
      <c r="U56" s="70" t="s">
        <v>13</v>
      </c>
      <c r="V56" s="70" t="s">
        <v>13</v>
      </c>
      <c r="W56" s="70" t="s">
        <v>13</v>
      </c>
      <c r="X56" s="70" t="s">
        <v>13</v>
      </c>
      <c r="Y56" s="17"/>
      <c r="Z56" s="17"/>
      <c r="AA56" s="17"/>
      <c r="AB56" s="17"/>
    </row>
    <row r="57" spans="1:28" s="24" customFormat="1" ht="14.5" customHeight="1" x14ac:dyDescent="0.35">
      <c r="A57" s="84" t="s">
        <v>26</v>
      </c>
      <c r="B57" s="70">
        <v>1</v>
      </c>
      <c r="C57" s="69" t="s">
        <v>13</v>
      </c>
      <c r="D57" s="69" t="s">
        <v>13</v>
      </c>
      <c r="E57" s="69" t="s">
        <v>13</v>
      </c>
      <c r="F57" s="23">
        <f>SUM(F54:F55)</f>
        <v>0.60000000000000009</v>
      </c>
      <c r="G57" s="70" t="s">
        <v>13</v>
      </c>
      <c r="H57" s="70" t="s">
        <v>13</v>
      </c>
      <c r="I57" s="70" t="s">
        <v>13</v>
      </c>
      <c r="J57" s="23">
        <f>SUM(J54:J55)</f>
        <v>15</v>
      </c>
      <c r="K57" s="70" t="s">
        <v>13</v>
      </c>
      <c r="L57" s="70" t="s">
        <v>13</v>
      </c>
      <c r="M57" s="70" t="s">
        <v>13</v>
      </c>
      <c r="N57" s="70" t="s">
        <v>13</v>
      </c>
      <c r="O57" s="70" t="s">
        <v>13</v>
      </c>
      <c r="P57" s="23">
        <f>SUM(P54:P55)</f>
        <v>0</v>
      </c>
      <c r="Q57" s="70" t="s">
        <v>13</v>
      </c>
      <c r="R57" s="70" t="s">
        <v>13</v>
      </c>
      <c r="S57" s="115" t="s">
        <v>13</v>
      </c>
      <c r="T57" s="23">
        <f>SUM(T54:T55)</f>
        <v>15</v>
      </c>
      <c r="U57" s="26" t="s">
        <v>13</v>
      </c>
      <c r="V57" s="70" t="s">
        <v>13</v>
      </c>
      <c r="W57" s="70" t="s">
        <v>13</v>
      </c>
      <c r="X57" s="70" t="s">
        <v>13</v>
      </c>
      <c r="Y57" s="17"/>
      <c r="Z57" s="17"/>
      <c r="AA57" s="17"/>
      <c r="AB57" s="17"/>
    </row>
    <row r="58" spans="1:28" s="24" customFormat="1" ht="14.5" customHeight="1" x14ac:dyDescent="0.35">
      <c r="A58" s="84" t="s">
        <v>82</v>
      </c>
      <c r="B58" s="70">
        <v>1</v>
      </c>
      <c r="C58" s="23">
        <f>SUMIF(H54:H55,"f",C54:C55)</f>
        <v>3</v>
      </c>
      <c r="D58" s="23">
        <f>SUMIF(H54:H55,"f",D54:D55)</f>
        <v>1.8</v>
      </c>
      <c r="E58" s="23">
        <f>SUMIF(H54:H55,"f",E54:E55)</f>
        <v>1.2</v>
      </c>
      <c r="F58" s="69" t="s">
        <v>13</v>
      </c>
      <c r="G58" s="70" t="s">
        <v>13</v>
      </c>
      <c r="H58" s="70" t="s">
        <v>13</v>
      </c>
      <c r="I58" s="23">
        <f>SUMIF(H54:H55,"f",I54:I55)</f>
        <v>75</v>
      </c>
      <c r="J58" s="70" t="s">
        <v>13</v>
      </c>
      <c r="K58" s="23">
        <f>SUMIF(H54:H55,"f",K54:K55)</f>
        <v>45</v>
      </c>
      <c r="L58" s="23">
        <f>SUMIF(H54:H55,"f",L54:L55)</f>
        <v>45</v>
      </c>
      <c r="M58" s="23">
        <f>SUMIF(H54:H55,"f",M54:M55)</f>
        <v>0</v>
      </c>
      <c r="N58" s="23">
        <f>SUMIF(H54:H55,"f",N54:N55)</f>
        <v>45</v>
      </c>
      <c r="O58" s="23">
        <f>SUMIF(H54:H55,"f",O54:O55)</f>
        <v>45</v>
      </c>
      <c r="P58" s="70" t="s">
        <v>13</v>
      </c>
      <c r="Q58" s="23">
        <f>SUMIF(H54:H55,"f",Q54:Q55)</f>
        <v>0</v>
      </c>
      <c r="R58" s="23">
        <f>SUMIF(H54:H55,"f",R54:R55)</f>
        <v>30</v>
      </c>
      <c r="S58" s="23">
        <f>SUMIF(H54:H55,"f",S54:S55)</f>
        <v>15</v>
      </c>
      <c r="T58" s="70" t="s">
        <v>13</v>
      </c>
      <c r="U58" s="70" t="s">
        <v>13</v>
      </c>
      <c r="V58" s="70" t="s">
        <v>13</v>
      </c>
      <c r="W58" s="70" t="s">
        <v>13</v>
      </c>
      <c r="X58" s="70" t="s">
        <v>13</v>
      </c>
      <c r="Y58" s="17"/>
      <c r="Z58" s="17"/>
      <c r="AA58" s="17"/>
      <c r="AB58" s="17"/>
    </row>
    <row r="59" spans="1:28" ht="14.5" customHeight="1" x14ac:dyDescent="0.35">
      <c r="A59" s="200" t="s">
        <v>32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</row>
    <row r="60" spans="1:28" ht="14.5" customHeight="1" x14ac:dyDescent="0.35">
      <c r="A60" s="76" t="s">
        <v>129</v>
      </c>
      <c r="B60" s="77">
        <v>1</v>
      </c>
      <c r="C60" s="78">
        <v>0.5</v>
      </c>
      <c r="D60" s="69">
        <f t="shared" ref="D60:D64" si="56">IF(C60&gt;0,K60/(I60/C60),0)</f>
        <v>0.16</v>
      </c>
      <c r="E60" s="69">
        <f t="shared" ref="E60:E64" si="57">IF(C60&gt;0,R60/(I60/C60),0)</f>
        <v>0.34</v>
      </c>
      <c r="F60" s="79">
        <f t="shared" ref="F60:F64" si="58">IF(U60&gt;0,FLOOR((P60+T60)/U60,0.1),0)</f>
        <v>0</v>
      </c>
      <c r="G60" s="22" t="s">
        <v>15</v>
      </c>
      <c r="H60" s="22" t="s">
        <v>18</v>
      </c>
      <c r="I60" s="80">
        <f>K60+R60</f>
        <v>12.5</v>
      </c>
      <c r="J60" s="26">
        <f>P60+T60</f>
        <v>0</v>
      </c>
      <c r="K60" s="80">
        <f>L60+Q60</f>
        <v>4</v>
      </c>
      <c r="L60" s="80">
        <f>M60+N60</f>
        <v>4</v>
      </c>
      <c r="M60" s="77">
        <v>4</v>
      </c>
      <c r="N60" s="81">
        <f t="shared" ref="N60:N64" si="59">O60+P60</f>
        <v>0</v>
      </c>
      <c r="O60" s="77"/>
      <c r="P60" s="77"/>
      <c r="Q60" s="77"/>
      <c r="R60" s="113">
        <f t="shared" ref="R60:R64" si="60">(C60*U60)-K60</f>
        <v>8.5</v>
      </c>
      <c r="S60" s="118">
        <v>8.5</v>
      </c>
      <c r="T60" s="111">
        <f t="shared" ref="T60:T64" si="61">R60-S60</f>
        <v>0</v>
      </c>
      <c r="U60" s="116">
        <v>25</v>
      </c>
      <c r="V60" s="82">
        <v>100</v>
      </c>
      <c r="W60" s="82"/>
      <c r="X60" s="82"/>
    </row>
    <row r="61" spans="1:28" ht="14.5" customHeight="1" x14ac:dyDescent="0.35">
      <c r="A61" s="76" t="s">
        <v>130</v>
      </c>
      <c r="B61" s="77">
        <v>1</v>
      </c>
      <c r="C61" s="109">
        <v>0.25</v>
      </c>
      <c r="D61" s="69">
        <f t="shared" si="56"/>
        <v>6.6666666666666666E-2</v>
      </c>
      <c r="E61" s="69">
        <f t="shared" si="57"/>
        <v>0.18333333333333332</v>
      </c>
      <c r="F61" s="79">
        <f t="shared" si="58"/>
        <v>0</v>
      </c>
      <c r="G61" s="22" t="s">
        <v>15</v>
      </c>
      <c r="H61" s="22" t="s">
        <v>18</v>
      </c>
      <c r="I61" s="80">
        <f t="shared" ref="I61:I64" si="62">K61+R61</f>
        <v>7.5</v>
      </c>
      <c r="J61" s="26">
        <f t="shared" ref="J61:J64" si="63">P61+T61</f>
        <v>0</v>
      </c>
      <c r="K61" s="80">
        <f t="shared" ref="K61:K64" si="64">L61+Q61</f>
        <v>2</v>
      </c>
      <c r="L61" s="80">
        <f t="shared" ref="L61:L64" si="65">M61+N61</f>
        <v>2</v>
      </c>
      <c r="M61" s="77">
        <v>2</v>
      </c>
      <c r="N61" s="81">
        <f t="shared" si="59"/>
        <v>0</v>
      </c>
      <c r="O61" s="77"/>
      <c r="P61" s="77"/>
      <c r="Q61" s="77"/>
      <c r="R61" s="113">
        <f t="shared" si="60"/>
        <v>5.5</v>
      </c>
      <c r="S61" s="118">
        <v>5.5</v>
      </c>
      <c r="T61" s="111">
        <f t="shared" si="61"/>
        <v>0</v>
      </c>
      <c r="U61" s="116">
        <v>30</v>
      </c>
      <c r="V61" s="82">
        <v>100</v>
      </c>
      <c r="W61" s="82"/>
      <c r="X61" s="82"/>
    </row>
    <row r="62" spans="1:28" ht="14.5" customHeight="1" x14ac:dyDescent="0.35">
      <c r="A62" s="76" t="s">
        <v>131</v>
      </c>
      <c r="B62" s="77">
        <v>1</v>
      </c>
      <c r="C62" s="109">
        <v>0.25</v>
      </c>
      <c r="D62" s="69">
        <f t="shared" si="56"/>
        <v>6.6666666666666666E-2</v>
      </c>
      <c r="E62" s="69">
        <f t="shared" si="57"/>
        <v>0.18333333333333332</v>
      </c>
      <c r="F62" s="79">
        <f t="shared" si="58"/>
        <v>0</v>
      </c>
      <c r="G62" s="22" t="s">
        <v>15</v>
      </c>
      <c r="H62" s="22" t="s">
        <v>18</v>
      </c>
      <c r="I62" s="80">
        <f t="shared" si="62"/>
        <v>7.5</v>
      </c>
      <c r="J62" s="26">
        <f t="shared" si="63"/>
        <v>0</v>
      </c>
      <c r="K62" s="80">
        <f t="shared" si="64"/>
        <v>2</v>
      </c>
      <c r="L62" s="80">
        <f t="shared" si="65"/>
        <v>2</v>
      </c>
      <c r="M62" s="77">
        <v>2</v>
      </c>
      <c r="N62" s="81">
        <f t="shared" si="59"/>
        <v>0</v>
      </c>
      <c r="O62" s="77"/>
      <c r="P62" s="77"/>
      <c r="Q62" s="77"/>
      <c r="R62" s="113">
        <f t="shared" si="60"/>
        <v>5.5</v>
      </c>
      <c r="S62" s="118">
        <v>5.5</v>
      </c>
      <c r="T62" s="111">
        <f t="shared" si="61"/>
        <v>0</v>
      </c>
      <c r="U62" s="116">
        <v>30</v>
      </c>
      <c r="V62" s="82">
        <v>100</v>
      </c>
      <c r="W62" s="82"/>
      <c r="X62" s="82"/>
    </row>
    <row r="63" spans="1:28" ht="14.5" customHeight="1" x14ac:dyDescent="0.35">
      <c r="A63" s="76" t="s">
        <v>132</v>
      </c>
      <c r="B63" s="77">
        <v>1</v>
      </c>
      <c r="C63" s="78">
        <v>0.5</v>
      </c>
      <c r="D63" s="69">
        <f t="shared" si="56"/>
        <v>0.16</v>
      </c>
      <c r="E63" s="69">
        <f t="shared" si="57"/>
        <v>0.34</v>
      </c>
      <c r="F63" s="79">
        <f t="shared" si="58"/>
        <v>0</v>
      </c>
      <c r="G63" s="22" t="s">
        <v>15</v>
      </c>
      <c r="H63" s="22" t="s">
        <v>18</v>
      </c>
      <c r="I63" s="80">
        <f t="shared" si="62"/>
        <v>12.5</v>
      </c>
      <c r="J63" s="26">
        <f t="shared" si="63"/>
        <v>0</v>
      </c>
      <c r="K63" s="80">
        <f t="shared" si="64"/>
        <v>4</v>
      </c>
      <c r="L63" s="80">
        <f t="shared" si="65"/>
        <v>4</v>
      </c>
      <c r="M63" s="77">
        <v>4</v>
      </c>
      <c r="N63" s="81">
        <f t="shared" si="59"/>
        <v>0</v>
      </c>
      <c r="O63" s="77"/>
      <c r="P63" s="77"/>
      <c r="Q63" s="77"/>
      <c r="R63" s="113">
        <f t="shared" si="60"/>
        <v>8.5</v>
      </c>
      <c r="S63" s="118">
        <v>8.5</v>
      </c>
      <c r="T63" s="111">
        <f t="shared" si="61"/>
        <v>0</v>
      </c>
      <c r="U63" s="116">
        <v>25</v>
      </c>
      <c r="V63" s="82">
        <v>100</v>
      </c>
      <c r="W63" s="82"/>
      <c r="X63" s="82"/>
    </row>
    <row r="64" spans="1:28" ht="14.5" customHeight="1" x14ac:dyDescent="0.35">
      <c r="A64" s="76" t="s">
        <v>133</v>
      </c>
      <c r="B64" s="77">
        <v>1</v>
      </c>
      <c r="C64" s="78">
        <v>0.5</v>
      </c>
      <c r="D64" s="69">
        <f t="shared" si="56"/>
        <v>0.16</v>
      </c>
      <c r="E64" s="69">
        <f t="shared" si="57"/>
        <v>0.34</v>
      </c>
      <c r="F64" s="79">
        <f t="shared" si="58"/>
        <v>0</v>
      </c>
      <c r="G64" s="22" t="s">
        <v>15</v>
      </c>
      <c r="H64" s="22" t="s">
        <v>18</v>
      </c>
      <c r="I64" s="80">
        <f t="shared" si="62"/>
        <v>12.5</v>
      </c>
      <c r="J64" s="26">
        <f t="shared" si="63"/>
        <v>0</v>
      </c>
      <c r="K64" s="80">
        <f t="shared" si="64"/>
        <v>4</v>
      </c>
      <c r="L64" s="80">
        <f t="shared" si="65"/>
        <v>4</v>
      </c>
      <c r="M64" s="77">
        <v>4</v>
      </c>
      <c r="N64" s="81">
        <f t="shared" si="59"/>
        <v>0</v>
      </c>
      <c r="O64" s="77"/>
      <c r="P64" s="77"/>
      <c r="Q64" s="77"/>
      <c r="R64" s="113">
        <f t="shared" si="60"/>
        <v>8.5</v>
      </c>
      <c r="S64" s="118">
        <v>8.5</v>
      </c>
      <c r="T64" s="111">
        <f t="shared" si="61"/>
        <v>0</v>
      </c>
      <c r="U64" s="116">
        <v>25</v>
      </c>
      <c r="V64" s="82">
        <v>100</v>
      </c>
      <c r="W64" s="82"/>
      <c r="X64" s="82"/>
    </row>
    <row r="65" spans="1:28" s="24" customFormat="1" ht="14.5" customHeight="1" x14ac:dyDescent="0.35">
      <c r="A65" s="84" t="s">
        <v>81</v>
      </c>
      <c r="B65" s="70">
        <v>1</v>
      </c>
      <c r="C65" s="23">
        <f>SUM(C60:C64)</f>
        <v>2</v>
      </c>
      <c r="D65" s="23">
        <f>SUM(D60:D64)</f>
        <v>0.6133333333333334</v>
      </c>
      <c r="E65" s="23">
        <f>SUM(E60:E64)</f>
        <v>1.3866666666666667</v>
      </c>
      <c r="F65" s="69" t="s">
        <v>13</v>
      </c>
      <c r="G65" s="70" t="s">
        <v>13</v>
      </c>
      <c r="H65" s="70" t="s">
        <v>13</v>
      </c>
      <c r="I65" s="23">
        <f>SUM(I60:I64)</f>
        <v>52.5</v>
      </c>
      <c r="J65" s="69" t="s">
        <v>13</v>
      </c>
      <c r="K65" s="23">
        <f>SUM(K60:K64)</f>
        <v>16</v>
      </c>
      <c r="L65" s="23">
        <f>SUM(L60:L64)</f>
        <v>16</v>
      </c>
      <c r="M65" s="23">
        <f>SUM(M60:M64)</f>
        <v>16</v>
      </c>
      <c r="N65" s="23">
        <f>SUM(N60:N64)</f>
        <v>0</v>
      </c>
      <c r="O65" s="23">
        <f>SUM(O60:O64)</f>
        <v>0</v>
      </c>
      <c r="P65" s="69" t="s">
        <v>13</v>
      </c>
      <c r="Q65" s="23">
        <f>SUM(Q60:Q64)</f>
        <v>0</v>
      </c>
      <c r="R65" s="23">
        <f>SUM(R60:R64)</f>
        <v>36.5</v>
      </c>
      <c r="S65" s="23">
        <f>SUM(S60:S64)</f>
        <v>36.5</v>
      </c>
      <c r="T65" s="69" t="s">
        <v>13</v>
      </c>
      <c r="U65" s="70" t="s">
        <v>13</v>
      </c>
      <c r="V65" s="70" t="s">
        <v>13</v>
      </c>
      <c r="W65" s="70" t="s">
        <v>13</v>
      </c>
      <c r="X65" s="70" t="s">
        <v>13</v>
      </c>
      <c r="Y65" s="17"/>
      <c r="Z65" s="17"/>
      <c r="AA65" s="17"/>
      <c r="AB65" s="17"/>
    </row>
    <row r="66" spans="1:28" s="24" customFormat="1" ht="14.5" customHeight="1" x14ac:dyDescent="0.35">
      <c r="A66" s="84" t="s">
        <v>26</v>
      </c>
      <c r="B66" s="70">
        <v>1</v>
      </c>
      <c r="C66" s="69" t="s">
        <v>13</v>
      </c>
      <c r="D66" s="69" t="s">
        <v>13</v>
      </c>
      <c r="E66" s="69" t="s">
        <v>13</v>
      </c>
      <c r="F66" s="23">
        <f>SUM(F60:F64)</f>
        <v>0</v>
      </c>
      <c r="G66" s="70" t="s">
        <v>13</v>
      </c>
      <c r="H66" s="70" t="s">
        <v>13</v>
      </c>
      <c r="I66" s="70" t="s">
        <v>13</v>
      </c>
      <c r="J66" s="23">
        <f>SUM(J60:J64)</f>
        <v>0</v>
      </c>
      <c r="K66" s="70" t="s">
        <v>13</v>
      </c>
      <c r="L66" s="70" t="s">
        <v>13</v>
      </c>
      <c r="M66" s="70" t="s">
        <v>13</v>
      </c>
      <c r="N66" s="70" t="s">
        <v>13</v>
      </c>
      <c r="O66" s="70" t="s">
        <v>13</v>
      </c>
      <c r="P66" s="23">
        <f>SUM(P60:P64)</f>
        <v>0</v>
      </c>
      <c r="Q66" s="70" t="s">
        <v>13</v>
      </c>
      <c r="R66" s="70" t="s">
        <v>13</v>
      </c>
      <c r="S66" s="115" t="s">
        <v>13</v>
      </c>
      <c r="T66" s="23">
        <f>SUM(T60:T64)</f>
        <v>0</v>
      </c>
      <c r="U66" s="26" t="s">
        <v>13</v>
      </c>
      <c r="V66" s="70" t="s">
        <v>13</v>
      </c>
      <c r="W66" s="70" t="s">
        <v>13</v>
      </c>
      <c r="X66" s="70" t="s">
        <v>13</v>
      </c>
      <c r="Y66" s="17"/>
      <c r="Z66" s="17"/>
      <c r="AA66" s="17"/>
      <c r="AB66" s="17"/>
    </row>
    <row r="67" spans="1:28" s="24" customFormat="1" ht="14.5" customHeight="1" x14ac:dyDescent="0.35">
      <c r="A67" s="84" t="s">
        <v>82</v>
      </c>
      <c r="B67" s="70">
        <v>1</v>
      </c>
      <c r="C67" s="23">
        <f>SUMIF(H60:H64,"f",C60:C64)</f>
        <v>0</v>
      </c>
      <c r="D67" s="23">
        <f>SUMIF(H60:H64,"f",D60:D64)</f>
        <v>0</v>
      </c>
      <c r="E67" s="23">
        <f>SUMIF(H60:H64,"f",E60:E64)</f>
        <v>0</v>
      </c>
      <c r="F67" s="69" t="s">
        <v>13</v>
      </c>
      <c r="G67" s="70" t="s">
        <v>13</v>
      </c>
      <c r="H67" s="70" t="s">
        <v>13</v>
      </c>
      <c r="I67" s="23">
        <f>SUMIF(H60:H64,"f",I60:I64)</f>
        <v>0</v>
      </c>
      <c r="J67" s="70" t="s">
        <v>13</v>
      </c>
      <c r="K67" s="23">
        <f>SUMIF(H60:H64,"f",K60:K64)</f>
        <v>0</v>
      </c>
      <c r="L67" s="23">
        <f>SUMIF(H60:H64,"f",L60:L64)</f>
        <v>0</v>
      </c>
      <c r="M67" s="23">
        <f>SUMIF(H60:H64,"f",M60:M64)</f>
        <v>0</v>
      </c>
      <c r="N67" s="23">
        <f>SUMIF(H60:H64,"f",N60:N64)</f>
        <v>0</v>
      </c>
      <c r="O67" s="23">
        <f>SUMIF(H60:H64,"f",O60:O64)</f>
        <v>0</v>
      </c>
      <c r="P67" s="70" t="s">
        <v>13</v>
      </c>
      <c r="Q67" s="23">
        <f>SUMIF(H60:H64,"f",Q60:Q64)</f>
        <v>0</v>
      </c>
      <c r="R67" s="23">
        <f>SUMIF(H60:H64,"f",R60:R64)</f>
        <v>0</v>
      </c>
      <c r="S67" s="23">
        <f>SUMIF(H60:H64,"f",S60:S64)</f>
        <v>0</v>
      </c>
      <c r="T67" s="70" t="s">
        <v>13</v>
      </c>
      <c r="U67" s="70" t="s">
        <v>13</v>
      </c>
      <c r="V67" s="70" t="s">
        <v>13</v>
      </c>
      <c r="W67" s="70" t="s">
        <v>13</v>
      </c>
      <c r="X67" s="70" t="s">
        <v>13</v>
      </c>
      <c r="Y67" s="17"/>
      <c r="Z67" s="17"/>
      <c r="AA67" s="17"/>
      <c r="AB67" s="17"/>
    </row>
    <row r="68" spans="1:28" ht="14.5" customHeight="1" x14ac:dyDescent="0.35">
      <c r="A68" s="200" t="s">
        <v>33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</row>
    <row r="69" spans="1:28" ht="14.5" customHeight="1" x14ac:dyDescent="0.35">
      <c r="A69" s="122" t="s">
        <v>169</v>
      </c>
      <c r="B69" s="77">
        <v>1</v>
      </c>
      <c r="C69" s="78">
        <v>4</v>
      </c>
      <c r="D69" s="69">
        <f t="shared" ref="D69:D70" si="66">IF(C69&gt;0,K69/(I69/C69),0)</f>
        <v>2.5</v>
      </c>
      <c r="E69" s="69">
        <f t="shared" ref="E69:E70" si="67">IF(C69&gt;0,R69/(I69/C69),0)</f>
        <v>1.5</v>
      </c>
      <c r="F69" s="79">
        <f t="shared" ref="F69:F70" si="68">IF(U69&gt;0,FLOOR((P69+T69)/U69,0.1),0)</f>
        <v>1.5</v>
      </c>
      <c r="G69" s="22" t="s">
        <v>15</v>
      </c>
      <c r="H69" s="22" t="s">
        <v>19</v>
      </c>
      <c r="I69" s="80">
        <f>K69+R69</f>
        <v>160</v>
      </c>
      <c r="J69" s="26">
        <f>P69+T69</f>
        <v>60</v>
      </c>
      <c r="K69" s="80">
        <f>L69+Q69</f>
        <v>100</v>
      </c>
      <c r="L69" s="80">
        <f>M69+N69</f>
        <v>0</v>
      </c>
      <c r="M69" s="77"/>
      <c r="N69" s="81">
        <f t="shared" ref="N69:N70" si="69">O69+P69</f>
        <v>0</v>
      </c>
      <c r="O69" s="77"/>
      <c r="P69" s="77"/>
      <c r="Q69" s="77">
        <v>100</v>
      </c>
      <c r="R69" s="113">
        <f t="shared" ref="R69:R70" si="70">(C69*U69)-K69</f>
        <v>60</v>
      </c>
      <c r="S69" s="118"/>
      <c r="T69" s="111">
        <f t="shared" ref="T69:T70" si="71">R69-S69</f>
        <v>60</v>
      </c>
      <c r="U69" s="117">
        <v>40</v>
      </c>
      <c r="V69" s="82">
        <v>100</v>
      </c>
      <c r="W69" s="82"/>
      <c r="X69" s="82"/>
    </row>
    <row r="70" spans="1:28" ht="14.5" customHeight="1" x14ac:dyDescent="0.35">
      <c r="A70" s="76"/>
      <c r="B70" s="77">
        <v>1</v>
      </c>
      <c r="C70" s="78"/>
      <c r="D70" s="69">
        <f t="shared" si="66"/>
        <v>0</v>
      </c>
      <c r="E70" s="69">
        <f t="shared" si="67"/>
        <v>0</v>
      </c>
      <c r="F70" s="79">
        <f t="shared" si="68"/>
        <v>0</v>
      </c>
      <c r="G70" s="22"/>
      <c r="H70" s="22"/>
      <c r="I70" s="80">
        <f t="shared" ref="I70" si="72">K70+R70</f>
        <v>0</v>
      </c>
      <c r="J70" s="26">
        <f t="shared" ref="J70" si="73">P70+T70</f>
        <v>0</v>
      </c>
      <c r="K70" s="80">
        <f t="shared" ref="K70" si="74">L70+Q70</f>
        <v>0</v>
      </c>
      <c r="L70" s="80">
        <f t="shared" ref="L70" si="75">M70+N70</f>
        <v>0</v>
      </c>
      <c r="M70" s="77"/>
      <c r="N70" s="81">
        <f t="shared" si="69"/>
        <v>0</v>
      </c>
      <c r="O70" s="77"/>
      <c r="P70" s="77"/>
      <c r="Q70" s="77"/>
      <c r="R70" s="113">
        <f t="shared" si="70"/>
        <v>0</v>
      </c>
      <c r="S70" s="118"/>
      <c r="T70" s="111">
        <f t="shared" si="71"/>
        <v>0</v>
      </c>
      <c r="U70" s="112"/>
      <c r="V70" s="82"/>
      <c r="W70" s="82"/>
      <c r="X70" s="82"/>
    </row>
    <row r="71" spans="1:28" s="24" customFormat="1" ht="14.5" customHeight="1" x14ac:dyDescent="0.35">
      <c r="A71" s="84" t="s">
        <v>81</v>
      </c>
      <c r="B71" s="70">
        <v>1</v>
      </c>
      <c r="C71" s="23">
        <f>SUM(C69:C70)</f>
        <v>4</v>
      </c>
      <c r="D71" s="23">
        <f>SUM(D69:D70)</f>
        <v>2.5</v>
      </c>
      <c r="E71" s="23">
        <f>SUM(E69:E70)</f>
        <v>1.5</v>
      </c>
      <c r="F71" s="69" t="s">
        <v>13</v>
      </c>
      <c r="G71" s="70" t="s">
        <v>13</v>
      </c>
      <c r="H71" s="70" t="s">
        <v>13</v>
      </c>
      <c r="I71" s="23">
        <f>SUM(I69:I70)</f>
        <v>160</v>
      </c>
      <c r="J71" s="69" t="s">
        <v>13</v>
      </c>
      <c r="K71" s="23">
        <f>SUM(K69:K70)</f>
        <v>100</v>
      </c>
      <c r="L71" s="23">
        <f>SUM(L69:L70)</f>
        <v>0</v>
      </c>
      <c r="M71" s="23">
        <f>SUM(M69:M70)</f>
        <v>0</v>
      </c>
      <c r="N71" s="23">
        <f>SUM(N69:N70)</f>
        <v>0</v>
      </c>
      <c r="O71" s="23">
        <f>SUM(O69:O70)</f>
        <v>0</v>
      </c>
      <c r="P71" s="69" t="s">
        <v>13</v>
      </c>
      <c r="Q71" s="23">
        <f>SUM(Q69:Q70)</f>
        <v>100</v>
      </c>
      <c r="R71" s="23">
        <f>SUM(R69:R70)</f>
        <v>60</v>
      </c>
      <c r="S71" s="23">
        <f>SUM(S69:S70)</f>
        <v>0</v>
      </c>
      <c r="T71" s="69" t="s">
        <v>13</v>
      </c>
      <c r="U71" s="70" t="s">
        <v>13</v>
      </c>
      <c r="V71" s="70" t="s">
        <v>13</v>
      </c>
      <c r="W71" s="70" t="s">
        <v>13</v>
      </c>
      <c r="X71" s="70" t="s">
        <v>13</v>
      </c>
      <c r="Y71" s="17"/>
      <c r="Z71" s="17"/>
      <c r="AA71" s="17"/>
      <c r="AB71" s="17"/>
    </row>
    <row r="72" spans="1:28" s="24" customFormat="1" ht="14.5" customHeight="1" x14ac:dyDescent="0.35">
      <c r="A72" s="84" t="s">
        <v>26</v>
      </c>
      <c r="B72" s="70">
        <v>1</v>
      </c>
      <c r="C72" s="69" t="s">
        <v>13</v>
      </c>
      <c r="D72" s="69" t="s">
        <v>13</v>
      </c>
      <c r="E72" s="69" t="s">
        <v>13</v>
      </c>
      <c r="F72" s="23">
        <f>SUM(F69:F70)</f>
        <v>1.5</v>
      </c>
      <c r="G72" s="70" t="s">
        <v>13</v>
      </c>
      <c r="H72" s="70" t="s">
        <v>13</v>
      </c>
      <c r="I72" s="70" t="s">
        <v>13</v>
      </c>
      <c r="J72" s="23">
        <f>SUM(J69:J70)</f>
        <v>60</v>
      </c>
      <c r="K72" s="70" t="s">
        <v>13</v>
      </c>
      <c r="L72" s="70" t="s">
        <v>13</v>
      </c>
      <c r="M72" s="70" t="s">
        <v>13</v>
      </c>
      <c r="N72" s="70" t="s">
        <v>13</v>
      </c>
      <c r="O72" s="70" t="s">
        <v>13</v>
      </c>
      <c r="P72" s="23">
        <f>SUM(P69:P70)</f>
        <v>0</v>
      </c>
      <c r="Q72" s="70" t="s">
        <v>13</v>
      </c>
      <c r="R72" s="70" t="s">
        <v>13</v>
      </c>
      <c r="S72" s="115" t="s">
        <v>13</v>
      </c>
      <c r="T72" s="23">
        <f>SUM(T69:T70)</f>
        <v>60</v>
      </c>
      <c r="U72" s="26" t="s">
        <v>13</v>
      </c>
      <c r="V72" s="70" t="s">
        <v>13</v>
      </c>
      <c r="W72" s="70" t="s">
        <v>13</v>
      </c>
      <c r="X72" s="70" t="s">
        <v>13</v>
      </c>
      <c r="Y72" s="17"/>
      <c r="Z72" s="17"/>
      <c r="AA72" s="17"/>
      <c r="AB72" s="17"/>
    </row>
    <row r="73" spans="1:28" s="24" customFormat="1" ht="15" customHeight="1" x14ac:dyDescent="0.35">
      <c r="A73" s="84" t="s">
        <v>82</v>
      </c>
      <c r="B73" s="70">
        <v>1</v>
      </c>
      <c r="C73" s="23">
        <f>SUMIF(H69:H70,"f",C69:C70)</f>
        <v>4</v>
      </c>
      <c r="D73" s="23">
        <f>SUMIF(H69:H70,"f",D69:D70)</f>
        <v>2.5</v>
      </c>
      <c r="E73" s="23">
        <f>SUMIF(H69:H70,"f",E69:E70)</f>
        <v>1.5</v>
      </c>
      <c r="F73" s="69" t="s">
        <v>13</v>
      </c>
      <c r="G73" s="70" t="s">
        <v>13</v>
      </c>
      <c r="H73" s="70" t="s">
        <v>13</v>
      </c>
      <c r="I73" s="23">
        <f>SUMIF(H69:H70,"f",I69:I70)</f>
        <v>160</v>
      </c>
      <c r="J73" s="70" t="s">
        <v>13</v>
      </c>
      <c r="K73" s="23">
        <f>SUMIF(H69:H70,"f",K69:K70)</f>
        <v>100</v>
      </c>
      <c r="L73" s="23">
        <f>SUMIF(H69:H70,"f",L69:L70)</f>
        <v>0</v>
      </c>
      <c r="M73" s="23">
        <f>SUMIF(H69:H70,"f",M69:M70)</f>
        <v>0</v>
      </c>
      <c r="N73" s="23">
        <f>SUMIF(H69:H70,"f",N69:N70)</f>
        <v>0</v>
      </c>
      <c r="O73" s="23">
        <f>SUMIF(H69:H70,"f",O69:O70)</f>
        <v>0</v>
      </c>
      <c r="P73" s="70" t="s">
        <v>13</v>
      </c>
      <c r="Q73" s="23">
        <f>SUMIF(H69:H70,"f",Q69:Q70)</f>
        <v>100</v>
      </c>
      <c r="R73" s="23">
        <f>SUMIF(H69:H70,"f",R69:R70)</f>
        <v>60</v>
      </c>
      <c r="S73" s="23">
        <f>SUMIF(H69:H70,"f",S69:S70)</f>
        <v>0</v>
      </c>
      <c r="T73" s="70" t="s">
        <v>13</v>
      </c>
      <c r="U73" s="70" t="s">
        <v>13</v>
      </c>
      <c r="V73" s="70" t="s">
        <v>13</v>
      </c>
      <c r="W73" s="70" t="s">
        <v>13</v>
      </c>
      <c r="X73" s="70" t="s">
        <v>13</v>
      </c>
      <c r="Y73" s="17"/>
      <c r="Z73" s="17"/>
      <c r="AA73" s="17"/>
      <c r="AB73" s="17"/>
    </row>
    <row r="74" spans="1:28" s="28" customFormat="1" ht="17" x14ac:dyDescent="0.4">
      <c r="A74" s="86" t="s">
        <v>80</v>
      </c>
      <c r="B74" s="87">
        <v>1</v>
      </c>
      <c r="C74" s="88">
        <f>SUM(C21,C28,C39,C50,C56,C65,C71)</f>
        <v>30</v>
      </c>
      <c r="D74" s="88">
        <f>SUM(D21,D28,D39,D50,D56,D65,D71)</f>
        <v>18.514151404151406</v>
      </c>
      <c r="E74" s="88">
        <f>SUM(E21,E28,E39,E50,E56,E65,E71)</f>
        <v>11.485848595848596</v>
      </c>
      <c r="F74" s="88">
        <f>SUM(F22,F29,F40,F51,F57,F66,F72)</f>
        <v>8.3000000000000007</v>
      </c>
      <c r="G74" s="89" t="s">
        <v>13</v>
      </c>
      <c r="H74" s="89" t="s">
        <v>13</v>
      </c>
      <c r="I74" s="88">
        <f>SUM(I21,I28,I39,I50,I56,I65,I71)</f>
        <v>851.5</v>
      </c>
      <c r="J74" s="88">
        <f>SUM(J22,J29,J40,J51,J57,J66,J72)</f>
        <v>251</v>
      </c>
      <c r="K74" s="88">
        <f>SUM(K21,K28,K39,K50,K56,K65,K71)</f>
        <v>524</v>
      </c>
      <c r="L74" s="88">
        <f>SUM(L21,L28,L39,L50,L56,L65,L71)</f>
        <v>406</v>
      </c>
      <c r="M74" s="88">
        <f>SUM(M21,M28,M39,M50,M56,M65,M71)</f>
        <v>156</v>
      </c>
      <c r="N74" s="88">
        <f>SUM(N21,N28,N39,N50,N56,N65,N71)</f>
        <v>250</v>
      </c>
      <c r="O74" s="88">
        <f>SUM(O21,O28,O39,O50,O56,O65,O71)</f>
        <v>105</v>
      </c>
      <c r="P74" s="88">
        <f>SUM(P22,P29,P40,P51,P57,P66,P72)</f>
        <v>145</v>
      </c>
      <c r="Q74" s="88">
        <f>SUM(Q21,Q28,Q39,Q50,Q56,Q65,Q71)</f>
        <v>118</v>
      </c>
      <c r="R74" s="88">
        <f>SUM(R21,R28,R39,R50,R56,R65,R71)</f>
        <v>327.5</v>
      </c>
      <c r="S74" s="88">
        <f>SUM(S21,S28,S39,S50,S56,S65,S71)</f>
        <v>221.5</v>
      </c>
      <c r="T74" s="88">
        <f>SUM(T22,T29,T40,T51,T57,T66,T72)</f>
        <v>106</v>
      </c>
      <c r="U74" s="89" t="s">
        <v>13</v>
      </c>
      <c r="V74" s="89" t="s">
        <v>13</v>
      </c>
      <c r="W74" s="89" t="s">
        <v>13</v>
      </c>
      <c r="X74" s="89" t="s">
        <v>13</v>
      </c>
      <c r="Y74" s="27"/>
      <c r="Z74" s="17"/>
      <c r="AA74" s="17"/>
      <c r="AB74" s="17"/>
    </row>
    <row r="75" spans="1:28" ht="25.4" customHeight="1" x14ac:dyDescent="0.35">
      <c r="A75" s="234" t="s">
        <v>83</v>
      </c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</row>
    <row r="76" spans="1:28" x14ac:dyDescent="0.35">
      <c r="A76" s="200" t="s">
        <v>28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</row>
    <row r="77" spans="1:28" ht="26" x14ac:dyDescent="0.35">
      <c r="A77" s="125" t="s">
        <v>191</v>
      </c>
      <c r="B77" s="103">
        <v>2</v>
      </c>
      <c r="C77" s="104">
        <v>2</v>
      </c>
      <c r="D77" s="69">
        <f t="shared" ref="D77:D79" si="76">IF(C77&gt;0,K77/(I77/C77),0)</f>
        <v>1</v>
      </c>
      <c r="E77" s="69">
        <f t="shared" ref="E77:E79" si="77">IF(C77&gt;0,R77/(I77/C77),0)</f>
        <v>1</v>
      </c>
      <c r="F77" s="69">
        <f t="shared" ref="F77:F79" si="78">IF(U77&gt;0,FLOOR((P77+T77)/U77,0.1),0)</f>
        <v>0</v>
      </c>
      <c r="G77" s="105" t="s">
        <v>20</v>
      </c>
      <c r="H77" s="105" t="s">
        <v>19</v>
      </c>
      <c r="I77" s="26">
        <f>K77+R77</f>
        <v>60</v>
      </c>
      <c r="J77" s="26">
        <f>P77+T77</f>
        <v>0</v>
      </c>
      <c r="K77" s="26">
        <f>L77+Q77</f>
        <v>30</v>
      </c>
      <c r="L77" s="26">
        <f>M77+N77</f>
        <v>30</v>
      </c>
      <c r="M77" s="103">
        <v>30</v>
      </c>
      <c r="N77" s="70">
        <f t="shared" ref="N77:N79" si="79">O77+P77</f>
        <v>0</v>
      </c>
      <c r="O77" s="103"/>
      <c r="P77" s="103"/>
      <c r="Q77" s="103"/>
      <c r="R77" s="113">
        <f t="shared" ref="R77:R79" si="80">(C77*U77)-K77</f>
        <v>30</v>
      </c>
      <c r="S77" s="121">
        <v>30</v>
      </c>
      <c r="T77" s="111">
        <f t="shared" ref="T77:T79" si="81">R77-S77</f>
        <v>0</v>
      </c>
      <c r="U77" s="112">
        <v>30</v>
      </c>
      <c r="V77" s="107">
        <v>100</v>
      </c>
      <c r="W77" s="107"/>
      <c r="X77" s="107"/>
    </row>
    <row r="78" spans="1:28" x14ac:dyDescent="0.35">
      <c r="A78" s="76"/>
      <c r="B78" s="77">
        <v>2</v>
      </c>
      <c r="C78" s="78"/>
      <c r="D78" s="69">
        <f t="shared" si="76"/>
        <v>0</v>
      </c>
      <c r="E78" s="69">
        <f t="shared" si="77"/>
        <v>0</v>
      </c>
      <c r="F78" s="79">
        <f t="shared" si="78"/>
        <v>0</v>
      </c>
      <c r="G78" s="22"/>
      <c r="H78" s="22"/>
      <c r="I78" s="80">
        <f t="shared" ref="I78:I79" si="82">K78+R78</f>
        <v>0</v>
      </c>
      <c r="J78" s="26">
        <f t="shared" ref="J78:J79" si="83">P78+T78</f>
        <v>0</v>
      </c>
      <c r="K78" s="80">
        <f t="shared" ref="K78:K79" si="84">L78+Q78</f>
        <v>0</v>
      </c>
      <c r="L78" s="80">
        <f t="shared" ref="L78:L79" si="85">M78+N78</f>
        <v>0</v>
      </c>
      <c r="M78" s="77"/>
      <c r="N78" s="81">
        <f t="shared" si="79"/>
        <v>0</v>
      </c>
      <c r="O78" s="77"/>
      <c r="P78" s="77"/>
      <c r="Q78" s="77"/>
      <c r="R78" s="113">
        <f t="shared" si="80"/>
        <v>0</v>
      </c>
      <c r="S78" s="118"/>
      <c r="T78" s="111">
        <f t="shared" si="81"/>
        <v>0</v>
      </c>
      <c r="U78" s="112"/>
      <c r="V78" s="82"/>
      <c r="W78" s="82"/>
      <c r="X78" s="82"/>
    </row>
    <row r="79" spans="1:28" x14ac:dyDescent="0.35">
      <c r="A79" s="76"/>
      <c r="B79" s="77">
        <v>2</v>
      </c>
      <c r="C79" s="78"/>
      <c r="D79" s="69">
        <f t="shared" si="76"/>
        <v>0</v>
      </c>
      <c r="E79" s="69">
        <f t="shared" si="77"/>
        <v>0</v>
      </c>
      <c r="F79" s="79">
        <f t="shared" si="78"/>
        <v>0</v>
      </c>
      <c r="G79" s="22"/>
      <c r="H79" s="22"/>
      <c r="I79" s="80">
        <f t="shared" si="82"/>
        <v>0</v>
      </c>
      <c r="J79" s="26">
        <f t="shared" si="83"/>
        <v>0</v>
      </c>
      <c r="K79" s="80">
        <f t="shared" si="84"/>
        <v>0</v>
      </c>
      <c r="L79" s="80">
        <f t="shared" si="85"/>
        <v>0</v>
      </c>
      <c r="M79" s="77"/>
      <c r="N79" s="81">
        <f t="shared" si="79"/>
        <v>0</v>
      </c>
      <c r="O79" s="77"/>
      <c r="P79" s="77"/>
      <c r="Q79" s="77"/>
      <c r="R79" s="113">
        <f t="shared" si="80"/>
        <v>0</v>
      </c>
      <c r="S79" s="118"/>
      <c r="T79" s="111">
        <f t="shared" si="81"/>
        <v>0</v>
      </c>
      <c r="U79" s="112"/>
      <c r="V79" s="82"/>
      <c r="W79" s="82"/>
      <c r="X79" s="82"/>
    </row>
    <row r="80" spans="1:28" x14ac:dyDescent="0.35">
      <c r="A80" s="84" t="s">
        <v>81</v>
      </c>
      <c r="B80" s="70">
        <v>2</v>
      </c>
      <c r="C80" s="23">
        <f>SUM(C77:C79)</f>
        <v>2</v>
      </c>
      <c r="D80" s="23">
        <f>SUM(D77:D79)</f>
        <v>1</v>
      </c>
      <c r="E80" s="23">
        <f>SUM(E77:E79)</f>
        <v>1</v>
      </c>
      <c r="F80" s="69" t="s">
        <v>13</v>
      </c>
      <c r="G80" s="70" t="s">
        <v>13</v>
      </c>
      <c r="H80" s="70" t="s">
        <v>13</v>
      </c>
      <c r="I80" s="23">
        <f>SUM(I77:I79)</f>
        <v>60</v>
      </c>
      <c r="J80" s="69" t="s">
        <v>13</v>
      </c>
      <c r="K80" s="23">
        <f>SUM(K77:K79)</f>
        <v>30</v>
      </c>
      <c r="L80" s="23">
        <f>SUM(L77:L79)</f>
        <v>30</v>
      </c>
      <c r="M80" s="23">
        <f>SUM(M77:M79)</f>
        <v>30</v>
      </c>
      <c r="N80" s="23">
        <f>SUM(N77:N79)</f>
        <v>0</v>
      </c>
      <c r="O80" s="23">
        <f>SUM(O77:O79)</f>
        <v>0</v>
      </c>
      <c r="P80" s="69" t="s">
        <v>13</v>
      </c>
      <c r="Q80" s="23">
        <f>SUM(Q77:Q79)</f>
        <v>0</v>
      </c>
      <c r="R80" s="23">
        <f>SUM(R77:R79)</f>
        <v>30</v>
      </c>
      <c r="S80" s="23">
        <f>SUM(S77:S79)</f>
        <v>30</v>
      </c>
      <c r="T80" s="69" t="s">
        <v>13</v>
      </c>
      <c r="U80" s="70" t="s">
        <v>13</v>
      </c>
      <c r="V80" s="70" t="s">
        <v>13</v>
      </c>
      <c r="W80" s="70" t="s">
        <v>13</v>
      </c>
      <c r="X80" s="70" t="s">
        <v>13</v>
      </c>
    </row>
    <row r="81" spans="1:24" x14ac:dyDescent="0.35">
      <c r="A81" s="84" t="s">
        <v>26</v>
      </c>
      <c r="B81" s="70">
        <v>2</v>
      </c>
      <c r="C81" s="69" t="s">
        <v>13</v>
      </c>
      <c r="D81" s="69" t="s">
        <v>13</v>
      </c>
      <c r="E81" s="69" t="s">
        <v>13</v>
      </c>
      <c r="F81" s="23">
        <f>SUM(F77:F79)</f>
        <v>0</v>
      </c>
      <c r="G81" s="70" t="s">
        <v>13</v>
      </c>
      <c r="H81" s="70" t="s">
        <v>13</v>
      </c>
      <c r="I81" s="70" t="s">
        <v>13</v>
      </c>
      <c r="J81" s="23">
        <f>SUM(J77:J79)</f>
        <v>0</v>
      </c>
      <c r="K81" s="70" t="s">
        <v>13</v>
      </c>
      <c r="L81" s="70" t="s">
        <v>13</v>
      </c>
      <c r="M81" s="70" t="s">
        <v>13</v>
      </c>
      <c r="N81" s="70" t="s">
        <v>13</v>
      </c>
      <c r="O81" s="70" t="s">
        <v>13</v>
      </c>
      <c r="P81" s="23">
        <f>SUM(P77:P79)</f>
        <v>0</v>
      </c>
      <c r="Q81" s="70" t="s">
        <v>13</v>
      </c>
      <c r="R81" s="70" t="s">
        <v>13</v>
      </c>
      <c r="S81" s="115" t="s">
        <v>13</v>
      </c>
      <c r="T81" s="23">
        <f>SUM(T77:T79)</f>
        <v>0</v>
      </c>
      <c r="U81" s="26" t="s">
        <v>13</v>
      </c>
      <c r="V81" s="70" t="s">
        <v>13</v>
      </c>
      <c r="W81" s="70" t="s">
        <v>13</v>
      </c>
      <c r="X81" s="70" t="s">
        <v>13</v>
      </c>
    </row>
    <row r="82" spans="1:24" x14ac:dyDescent="0.35">
      <c r="A82" s="84" t="s">
        <v>82</v>
      </c>
      <c r="B82" s="70">
        <v>2</v>
      </c>
      <c r="C82" s="23">
        <f>SUMIF(H77:H79,"f",C77:C79)</f>
        <v>2</v>
      </c>
      <c r="D82" s="23">
        <f>SUMIF(H77:H79,"f",D77:D79)</f>
        <v>1</v>
      </c>
      <c r="E82" s="23">
        <f>SUMIF(H77:H79,"f",E77:E79)</f>
        <v>1</v>
      </c>
      <c r="F82" s="69" t="s">
        <v>13</v>
      </c>
      <c r="G82" s="70" t="s">
        <v>13</v>
      </c>
      <c r="H82" s="70" t="s">
        <v>13</v>
      </c>
      <c r="I82" s="23">
        <f>SUMIF(H77:H79,"f",I77:I79)</f>
        <v>60</v>
      </c>
      <c r="J82" s="70" t="s">
        <v>13</v>
      </c>
      <c r="K82" s="23">
        <f>SUMIF(H77:H79,"f",K77:K79)</f>
        <v>30</v>
      </c>
      <c r="L82" s="23">
        <f>SUMIF(H77:H79,"f",L77:L79)</f>
        <v>30</v>
      </c>
      <c r="M82" s="23">
        <f>SUMIF(H77:H79,"f",M77:M79)</f>
        <v>30</v>
      </c>
      <c r="N82" s="23">
        <f>SUMIF(H77:H79,"f",N77:N79)</f>
        <v>0</v>
      </c>
      <c r="O82" s="23">
        <f>SUMIF(H77:H79,"f",O77:O79)</f>
        <v>0</v>
      </c>
      <c r="P82" s="70" t="s">
        <v>13</v>
      </c>
      <c r="Q82" s="23">
        <f>SUMIF(H77:H79,"f",Q77:Q79)</f>
        <v>0</v>
      </c>
      <c r="R82" s="23">
        <f>SUMIF(H77:H79,"f",R77:R79)</f>
        <v>30</v>
      </c>
      <c r="S82" s="23">
        <f>SUMIF(H77:H79,"f",S77:S79)</f>
        <v>30</v>
      </c>
      <c r="T82" s="70" t="s">
        <v>13</v>
      </c>
      <c r="U82" s="70" t="s">
        <v>13</v>
      </c>
      <c r="V82" s="70" t="s">
        <v>13</v>
      </c>
      <c r="W82" s="70" t="s">
        <v>13</v>
      </c>
      <c r="X82" s="70" t="s">
        <v>13</v>
      </c>
    </row>
    <row r="83" spans="1:24" x14ac:dyDescent="0.35">
      <c r="A83" s="200" t="s">
        <v>29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</row>
    <row r="84" spans="1:24" x14ac:dyDescent="0.35">
      <c r="A84" s="76" t="s">
        <v>134</v>
      </c>
      <c r="B84" s="77">
        <v>2</v>
      </c>
      <c r="C84" s="78">
        <v>4</v>
      </c>
      <c r="D84" s="69">
        <f t="shared" ref="D84:D86" si="86">IF(C84&gt;0,K84/(I84/C84),0)</f>
        <v>2</v>
      </c>
      <c r="E84" s="69">
        <f t="shared" ref="E84:E86" si="87">IF(C84&gt;0,R84/(I84/C84),0)</f>
        <v>2</v>
      </c>
      <c r="F84" s="79">
        <f t="shared" ref="F84:F86" si="88">IF(U84&gt;0,FLOOR((P84+T84)/U84,0.1),0)</f>
        <v>0</v>
      </c>
      <c r="G84" s="22" t="s">
        <v>20</v>
      </c>
      <c r="H84" s="22" t="s">
        <v>18</v>
      </c>
      <c r="I84" s="80">
        <f>K84+R84</f>
        <v>100</v>
      </c>
      <c r="J84" s="26">
        <f>P84+T84</f>
        <v>0</v>
      </c>
      <c r="K84" s="80">
        <f>L84+Q84</f>
        <v>50</v>
      </c>
      <c r="L84" s="80">
        <f>M84+N84</f>
        <v>45</v>
      </c>
      <c r="M84" s="77">
        <v>15</v>
      </c>
      <c r="N84" s="81">
        <f t="shared" ref="N84:N86" si="89">O84+P84</f>
        <v>30</v>
      </c>
      <c r="O84" s="77">
        <v>30</v>
      </c>
      <c r="P84" s="77"/>
      <c r="Q84" s="77">
        <v>5</v>
      </c>
      <c r="R84" s="113">
        <f t="shared" ref="R84:R86" si="90">(C84*U84)-K84</f>
        <v>50</v>
      </c>
      <c r="S84" s="118">
        <v>50</v>
      </c>
      <c r="T84" s="111">
        <f t="shared" ref="T84:T86" si="91">R84-S84</f>
        <v>0</v>
      </c>
      <c r="U84" s="112">
        <v>25</v>
      </c>
      <c r="V84" s="82">
        <v>100</v>
      </c>
      <c r="W84" s="82"/>
      <c r="X84" s="82"/>
    </row>
    <row r="85" spans="1:24" x14ac:dyDescent="0.35">
      <c r="A85" s="76"/>
      <c r="B85" s="77">
        <v>2</v>
      </c>
      <c r="C85" s="78"/>
      <c r="D85" s="69">
        <f t="shared" si="86"/>
        <v>0</v>
      </c>
      <c r="E85" s="69">
        <f t="shared" si="87"/>
        <v>0</v>
      </c>
      <c r="F85" s="79">
        <f t="shared" si="88"/>
        <v>0</v>
      </c>
      <c r="G85" s="22"/>
      <c r="H85" s="22"/>
      <c r="I85" s="80">
        <f t="shared" ref="I85:I86" si="92">K85+R85</f>
        <v>0</v>
      </c>
      <c r="J85" s="26">
        <f t="shared" ref="J85:J86" si="93">P85+T85</f>
        <v>0</v>
      </c>
      <c r="K85" s="80">
        <f t="shared" ref="K85:K86" si="94">L85+Q85</f>
        <v>0</v>
      </c>
      <c r="L85" s="80">
        <f t="shared" ref="L85:L86" si="95">M85+N85</f>
        <v>0</v>
      </c>
      <c r="M85" s="77"/>
      <c r="N85" s="81">
        <f t="shared" si="89"/>
        <v>0</v>
      </c>
      <c r="O85" s="77"/>
      <c r="P85" s="77"/>
      <c r="Q85" s="77"/>
      <c r="R85" s="113">
        <f t="shared" si="90"/>
        <v>0</v>
      </c>
      <c r="S85" s="118"/>
      <c r="T85" s="111">
        <f t="shared" si="91"/>
        <v>0</v>
      </c>
      <c r="U85" s="112"/>
      <c r="V85" s="82"/>
      <c r="W85" s="82"/>
      <c r="X85" s="82"/>
    </row>
    <row r="86" spans="1:24" x14ac:dyDescent="0.35">
      <c r="A86" s="76"/>
      <c r="B86" s="77">
        <v>2</v>
      </c>
      <c r="C86" s="78"/>
      <c r="D86" s="69">
        <f t="shared" si="86"/>
        <v>0</v>
      </c>
      <c r="E86" s="69">
        <f t="shared" si="87"/>
        <v>0</v>
      </c>
      <c r="F86" s="79">
        <f t="shared" si="88"/>
        <v>0</v>
      </c>
      <c r="G86" s="22"/>
      <c r="H86" s="22"/>
      <c r="I86" s="80">
        <f t="shared" si="92"/>
        <v>0</v>
      </c>
      <c r="J86" s="26">
        <f t="shared" si="93"/>
        <v>0</v>
      </c>
      <c r="K86" s="80">
        <f t="shared" si="94"/>
        <v>0</v>
      </c>
      <c r="L86" s="80">
        <f t="shared" si="95"/>
        <v>0</v>
      </c>
      <c r="M86" s="77"/>
      <c r="N86" s="81">
        <f t="shared" si="89"/>
        <v>0</v>
      </c>
      <c r="O86" s="77"/>
      <c r="P86" s="77"/>
      <c r="Q86" s="77"/>
      <c r="R86" s="113">
        <f t="shared" si="90"/>
        <v>0</v>
      </c>
      <c r="S86" s="118"/>
      <c r="T86" s="111">
        <f t="shared" si="91"/>
        <v>0</v>
      </c>
      <c r="U86" s="112"/>
      <c r="V86" s="82"/>
      <c r="W86" s="82"/>
      <c r="X86" s="82"/>
    </row>
    <row r="87" spans="1:24" x14ac:dyDescent="0.35">
      <c r="A87" s="84" t="s">
        <v>81</v>
      </c>
      <c r="B87" s="70">
        <v>2</v>
      </c>
      <c r="C87" s="23">
        <f>SUM(C84:C86)</f>
        <v>4</v>
      </c>
      <c r="D87" s="23">
        <f>SUM(D84:D86)</f>
        <v>2</v>
      </c>
      <c r="E87" s="23">
        <f>SUM(E84:E86)</f>
        <v>2</v>
      </c>
      <c r="F87" s="69" t="s">
        <v>13</v>
      </c>
      <c r="G87" s="70" t="s">
        <v>13</v>
      </c>
      <c r="H87" s="70" t="s">
        <v>13</v>
      </c>
      <c r="I87" s="23">
        <f>SUM(I84:I86)</f>
        <v>100</v>
      </c>
      <c r="J87" s="69" t="s">
        <v>13</v>
      </c>
      <c r="K87" s="23">
        <f>SUM(K84:K86)</f>
        <v>50</v>
      </c>
      <c r="L87" s="23">
        <f>SUM(L84:L86)</f>
        <v>45</v>
      </c>
      <c r="M87" s="23">
        <f>SUM(M84:M86)</f>
        <v>15</v>
      </c>
      <c r="N87" s="23">
        <f>SUM(N84:N86)</f>
        <v>30</v>
      </c>
      <c r="O87" s="23">
        <f>SUM(O84:O86)</f>
        <v>30</v>
      </c>
      <c r="P87" s="69" t="s">
        <v>13</v>
      </c>
      <c r="Q87" s="23">
        <f>SUM(Q84:Q86)</f>
        <v>5</v>
      </c>
      <c r="R87" s="23">
        <f>SUM(R84:R86)</f>
        <v>50</v>
      </c>
      <c r="S87" s="23">
        <f>SUM(S84:S86)</f>
        <v>50</v>
      </c>
      <c r="T87" s="69" t="s">
        <v>13</v>
      </c>
      <c r="U87" s="70" t="s">
        <v>13</v>
      </c>
      <c r="V87" s="70" t="s">
        <v>13</v>
      </c>
      <c r="W87" s="70" t="s">
        <v>13</v>
      </c>
      <c r="X87" s="70" t="s">
        <v>13</v>
      </c>
    </row>
    <row r="88" spans="1:24" x14ac:dyDescent="0.35">
      <c r="A88" s="84" t="s">
        <v>26</v>
      </c>
      <c r="B88" s="70">
        <v>2</v>
      </c>
      <c r="C88" s="69" t="s">
        <v>13</v>
      </c>
      <c r="D88" s="69" t="s">
        <v>13</v>
      </c>
      <c r="E88" s="69" t="s">
        <v>13</v>
      </c>
      <c r="F88" s="23">
        <f>SUM(F84:F86)</f>
        <v>0</v>
      </c>
      <c r="G88" s="70" t="s">
        <v>13</v>
      </c>
      <c r="H88" s="70" t="s">
        <v>13</v>
      </c>
      <c r="I88" s="70" t="s">
        <v>13</v>
      </c>
      <c r="J88" s="23">
        <f>SUM(J84:J86)</f>
        <v>0</v>
      </c>
      <c r="K88" s="70" t="s">
        <v>13</v>
      </c>
      <c r="L88" s="70" t="s">
        <v>13</v>
      </c>
      <c r="M88" s="70" t="s">
        <v>13</v>
      </c>
      <c r="N88" s="70" t="s">
        <v>13</v>
      </c>
      <c r="O88" s="70" t="s">
        <v>13</v>
      </c>
      <c r="P88" s="23">
        <f>SUM(P84:P86)</f>
        <v>0</v>
      </c>
      <c r="Q88" s="70" t="s">
        <v>13</v>
      </c>
      <c r="R88" s="70" t="s">
        <v>13</v>
      </c>
      <c r="S88" s="115" t="s">
        <v>13</v>
      </c>
      <c r="T88" s="23">
        <f>SUM(T84:T86)</f>
        <v>0</v>
      </c>
      <c r="U88" s="26" t="s">
        <v>13</v>
      </c>
      <c r="V88" s="70" t="s">
        <v>13</v>
      </c>
      <c r="W88" s="70" t="s">
        <v>13</v>
      </c>
      <c r="X88" s="70" t="s">
        <v>13</v>
      </c>
    </row>
    <row r="89" spans="1:24" x14ac:dyDescent="0.35">
      <c r="A89" s="84" t="s">
        <v>82</v>
      </c>
      <c r="B89" s="70">
        <v>2</v>
      </c>
      <c r="C89" s="23">
        <f>SUMIF(H84:H86,"f",C84:C86)</f>
        <v>0</v>
      </c>
      <c r="D89" s="23">
        <f>SUMIF(H84:H86,"f",D84:D86)</f>
        <v>0</v>
      </c>
      <c r="E89" s="23">
        <f>SUMIF(H84:H86,"f",E84:E86)</f>
        <v>0</v>
      </c>
      <c r="F89" s="69" t="s">
        <v>13</v>
      </c>
      <c r="G89" s="70" t="s">
        <v>13</v>
      </c>
      <c r="H89" s="70" t="s">
        <v>13</v>
      </c>
      <c r="I89" s="23">
        <f>SUMIF(H84:H86,"f",I84:I86)</f>
        <v>0</v>
      </c>
      <c r="J89" s="70" t="s">
        <v>13</v>
      </c>
      <c r="K89" s="23">
        <f>SUMIF(H84:H86,"f",K84:K86)</f>
        <v>0</v>
      </c>
      <c r="L89" s="23">
        <f>SUMIF(H84:H86,"f",L84:L86)</f>
        <v>0</v>
      </c>
      <c r="M89" s="23">
        <f>SUMIF(H84:H86,"f",M84:M86)</f>
        <v>0</v>
      </c>
      <c r="N89" s="23">
        <f>SUMIF(H84:H86,"f",N84:N86)</f>
        <v>0</v>
      </c>
      <c r="O89" s="23">
        <f>SUMIF(H84:H86,"f",O84:O86)</f>
        <v>0</v>
      </c>
      <c r="P89" s="70" t="s">
        <v>13</v>
      </c>
      <c r="Q89" s="23">
        <f>SUMIF(H84:H86,"f",Q84:Q86)</f>
        <v>0</v>
      </c>
      <c r="R89" s="23">
        <f>SUMIF(H84:H86,"f",R84:R86)</f>
        <v>0</v>
      </c>
      <c r="S89" s="23">
        <f>SUMIF(H84:H86,"f",S84:S86)</f>
        <v>0</v>
      </c>
      <c r="T89" s="70" t="s">
        <v>13</v>
      </c>
      <c r="U89" s="70" t="s">
        <v>13</v>
      </c>
      <c r="V89" s="70" t="s">
        <v>13</v>
      </c>
      <c r="W89" s="70" t="s">
        <v>13</v>
      </c>
      <c r="X89" s="70" t="s">
        <v>13</v>
      </c>
    </row>
    <row r="90" spans="1:24" x14ac:dyDescent="0.35">
      <c r="A90" s="200" t="s">
        <v>30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</row>
    <row r="91" spans="1:24" ht="26" x14ac:dyDescent="0.35">
      <c r="A91" s="102" t="s">
        <v>135</v>
      </c>
      <c r="B91" s="103">
        <v>2</v>
      </c>
      <c r="C91" s="104">
        <v>2</v>
      </c>
      <c r="D91" s="123">
        <f t="shared" ref="D91:D97" si="96">IF(C91&gt;0,K91/(I91/C91),0)</f>
        <v>1.24</v>
      </c>
      <c r="E91" s="123">
        <f t="shared" ref="E91:E97" si="97">IF(C91&gt;0,R91/(I91/C91),0)</f>
        <v>0.76</v>
      </c>
      <c r="F91" s="123">
        <f t="shared" ref="F91:F97" si="98">IF(U91&gt;0,FLOOR((P91+T91)/U91,0.1),0)</f>
        <v>1.1000000000000001</v>
      </c>
      <c r="G91" s="105" t="s">
        <v>20</v>
      </c>
      <c r="H91" s="105" t="s">
        <v>18</v>
      </c>
      <c r="I91" s="26">
        <f>K91+R91</f>
        <v>50</v>
      </c>
      <c r="J91" s="26">
        <f>P91+T91</f>
        <v>28</v>
      </c>
      <c r="K91" s="26">
        <f>L91+Q91</f>
        <v>31</v>
      </c>
      <c r="L91" s="26">
        <f>M91+N91</f>
        <v>30</v>
      </c>
      <c r="M91" s="103">
        <v>2</v>
      </c>
      <c r="N91" s="124">
        <f t="shared" ref="N91:N97" si="99">O91+P91</f>
        <v>28</v>
      </c>
      <c r="O91" s="103"/>
      <c r="P91" s="103">
        <v>28</v>
      </c>
      <c r="Q91" s="103">
        <v>1</v>
      </c>
      <c r="R91" s="113">
        <f t="shared" ref="R91:R97" si="100">(C91*U91)-K91</f>
        <v>19</v>
      </c>
      <c r="S91" s="121">
        <v>19</v>
      </c>
      <c r="T91" s="111">
        <f t="shared" ref="T91:T97" si="101">R91-S91</f>
        <v>0</v>
      </c>
      <c r="U91" s="112">
        <v>25</v>
      </c>
      <c r="V91" s="107">
        <v>100</v>
      </c>
      <c r="W91" s="107"/>
      <c r="X91" s="107"/>
    </row>
    <row r="92" spans="1:24" x14ac:dyDescent="0.35">
      <c r="A92" s="76"/>
      <c r="B92" s="77">
        <v>2</v>
      </c>
      <c r="C92" s="78"/>
      <c r="D92" s="69">
        <f t="shared" si="96"/>
        <v>0</v>
      </c>
      <c r="E92" s="69">
        <f t="shared" si="97"/>
        <v>0</v>
      </c>
      <c r="F92" s="79">
        <f t="shared" si="98"/>
        <v>0</v>
      </c>
      <c r="G92" s="22"/>
      <c r="H92" s="22"/>
      <c r="I92" s="80">
        <f t="shared" ref="I92:I97" si="102">K92+R92</f>
        <v>0</v>
      </c>
      <c r="J92" s="26">
        <f t="shared" ref="J92:J97" si="103">P92+T92</f>
        <v>0</v>
      </c>
      <c r="K92" s="80">
        <f t="shared" ref="K92:K97" si="104">L92+Q92</f>
        <v>0</v>
      </c>
      <c r="L92" s="80">
        <f t="shared" ref="L92:L97" si="105">M92+N92</f>
        <v>0</v>
      </c>
      <c r="M92" s="77"/>
      <c r="N92" s="81">
        <f t="shared" si="99"/>
        <v>0</v>
      </c>
      <c r="O92" s="77"/>
      <c r="P92" s="77"/>
      <c r="Q92" s="77"/>
      <c r="R92" s="113">
        <f t="shared" si="100"/>
        <v>0</v>
      </c>
      <c r="S92" s="118"/>
      <c r="T92" s="111">
        <f t="shared" si="101"/>
        <v>0</v>
      </c>
      <c r="U92" s="112"/>
      <c r="V92" s="82"/>
      <c r="W92" s="82"/>
      <c r="X92" s="82"/>
    </row>
    <row r="93" spans="1:24" x14ac:dyDescent="0.35">
      <c r="A93" s="76"/>
      <c r="B93" s="77">
        <v>2</v>
      </c>
      <c r="C93" s="78"/>
      <c r="D93" s="69">
        <f t="shared" si="96"/>
        <v>0</v>
      </c>
      <c r="E93" s="69">
        <f t="shared" si="97"/>
        <v>0</v>
      </c>
      <c r="F93" s="79">
        <f t="shared" si="98"/>
        <v>0</v>
      </c>
      <c r="G93" s="22"/>
      <c r="H93" s="22"/>
      <c r="I93" s="80">
        <f t="shared" si="102"/>
        <v>0</v>
      </c>
      <c r="J93" s="26">
        <f t="shared" si="103"/>
        <v>0</v>
      </c>
      <c r="K93" s="80">
        <f t="shared" si="104"/>
        <v>0</v>
      </c>
      <c r="L93" s="80">
        <f t="shared" si="105"/>
        <v>0</v>
      </c>
      <c r="M93" s="77"/>
      <c r="N93" s="81">
        <f t="shared" si="99"/>
        <v>0</v>
      </c>
      <c r="O93" s="77"/>
      <c r="P93" s="77"/>
      <c r="Q93" s="77"/>
      <c r="R93" s="113">
        <f t="shared" si="100"/>
        <v>0</v>
      </c>
      <c r="S93" s="118"/>
      <c r="T93" s="111">
        <f t="shared" si="101"/>
        <v>0</v>
      </c>
      <c r="U93" s="112"/>
      <c r="V93" s="82"/>
      <c r="W93" s="82"/>
      <c r="X93" s="82"/>
    </row>
    <row r="94" spans="1:24" x14ac:dyDescent="0.35">
      <c r="A94" s="76"/>
      <c r="B94" s="77">
        <v>2</v>
      </c>
      <c r="C94" s="78"/>
      <c r="D94" s="69">
        <f t="shared" si="96"/>
        <v>0</v>
      </c>
      <c r="E94" s="69">
        <f t="shared" si="97"/>
        <v>0</v>
      </c>
      <c r="F94" s="79">
        <f t="shared" si="98"/>
        <v>0</v>
      </c>
      <c r="G94" s="22"/>
      <c r="H94" s="22"/>
      <c r="I94" s="80">
        <f t="shared" si="102"/>
        <v>0</v>
      </c>
      <c r="J94" s="26">
        <f t="shared" si="103"/>
        <v>0</v>
      </c>
      <c r="K94" s="80">
        <f t="shared" si="104"/>
        <v>0</v>
      </c>
      <c r="L94" s="80">
        <f t="shared" si="105"/>
        <v>0</v>
      </c>
      <c r="M94" s="77"/>
      <c r="N94" s="81">
        <f t="shared" si="99"/>
        <v>0</v>
      </c>
      <c r="O94" s="77"/>
      <c r="P94" s="77"/>
      <c r="Q94" s="77"/>
      <c r="R94" s="113">
        <f t="shared" si="100"/>
        <v>0</v>
      </c>
      <c r="S94" s="118"/>
      <c r="T94" s="111">
        <f t="shared" si="101"/>
        <v>0</v>
      </c>
      <c r="U94" s="112"/>
      <c r="V94" s="82"/>
      <c r="W94" s="82"/>
      <c r="X94" s="82"/>
    </row>
    <row r="95" spans="1:24" x14ac:dyDescent="0.35">
      <c r="A95" s="76"/>
      <c r="B95" s="77">
        <v>2</v>
      </c>
      <c r="C95" s="78"/>
      <c r="D95" s="69">
        <f t="shared" si="96"/>
        <v>0</v>
      </c>
      <c r="E95" s="69">
        <f t="shared" si="97"/>
        <v>0</v>
      </c>
      <c r="F95" s="79">
        <f t="shared" si="98"/>
        <v>0</v>
      </c>
      <c r="G95" s="22"/>
      <c r="H95" s="22"/>
      <c r="I95" s="80">
        <f t="shared" si="102"/>
        <v>0</v>
      </c>
      <c r="J95" s="26">
        <f t="shared" si="103"/>
        <v>0</v>
      </c>
      <c r="K95" s="80">
        <f t="shared" si="104"/>
        <v>0</v>
      </c>
      <c r="L95" s="80">
        <f t="shared" si="105"/>
        <v>0</v>
      </c>
      <c r="M95" s="77"/>
      <c r="N95" s="81">
        <f t="shared" si="99"/>
        <v>0</v>
      </c>
      <c r="O95" s="77"/>
      <c r="P95" s="77"/>
      <c r="Q95" s="77"/>
      <c r="R95" s="113">
        <f t="shared" si="100"/>
        <v>0</v>
      </c>
      <c r="S95" s="118"/>
      <c r="T95" s="111">
        <f t="shared" si="101"/>
        <v>0</v>
      </c>
      <c r="U95" s="112"/>
      <c r="V95" s="82"/>
      <c r="W95" s="82"/>
      <c r="X95" s="82"/>
    </row>
    <row r="96" spans="1:24" x14ac:dyDescent="0.35">
      <c r="A96" s="76"/>
      <c r="B96" s="77">
        <v>2</v>
      </c>
      <c r="C96" s="78"/>
      <c r="D96" s="69">
        <f t="shared" si="96"/>
        <v>0</v>
      </c>
      <c r="E96" s="69">
        <f t="shared" si="97"/>
        <v>0</v>
      </c>
      <c r="F96" s="79">
        <f t="shared" si="98"/>
        <v>0</v>
      </c>
      <c r="G96" s="22"/>
      <c r="H96" s="22"/>
      <c r="I96" s="80">
        <f t="shared" si="102"/>
        <v>0</v>
      </c>
      <c r="J96" s="26">
        <f t="shared" si="103"/>
        <v>0</v>
      </c>
      <c r="K96" s="80">
        <f t="shared" si="104"/>
        <v>0</v>
      </c>
      <c r="L96" s="80">
        <f t="shared" si="105"/>
        <v>0</v>
      </c>
      <c r="M96" s="77"/>
      <c r="N96" s="81">
        <f t="shared" si="99"/>
        <v>0</v>
      </c>
      <c r="O96" s="77"/>
      <c r="P96" s="77"/>
      <c r="Q96" s="77"/>
      <c r="R96" s="113">
        <f t="shared" si="100"/>
        <v>0</v>
      </c>
      <c r="S96" s="118"/>
      <c r="T96" s="111">
        <f t="shared" si="101"/>
        <v>0</v>
      </c>
      <c r="U96" s="112"/>
      <c r="V96" s="82"/>
      <c r="W96" s="82"/>
      <c r="X96" s="82"/>
    </row>
    <row r="97" spans="1:24" x14ac:dyDescent="0.35">
      <c r="A97" s="76"/>
      <c r="B97" s="77">
        <v>2</v>
      </c>
      <c r="C97" s="78"/>
      <c r="D97" s="69">
        <f t="shared" si="96"/>
        <v>0</v>
      </c>
      <c r="E97" s="69">
        <f t="shared" si="97"/>
        <v>0</v>
      </c>
      <c r="F97" s="79">
        <f t="shared" si="98"/>
        <v>0</v>
      </c>
      <c r="G97" s="22"/>
      <c r="H97" s="22"/>
      <c r="I97" s="80">
        <f t="shared" si="102"/>
        <v>0</v>
      </c>
      <c r="J97" s="26">
        <f t="shared" si="103"/>
        <v>0</v>
      </c>
      <c r="K97" s="80">
        <f t="shared" si="104"/>
        <v>0</v>
      </c>
      <c r="L97" s="80">
        <f t="shared" si="105"/>
        <v>0</v>
      </c>
      <c r="M97" s="77"/>
      <c r="N97" s="81">
        <f t="shared" si="99"/>
        <v>0</v>
      </c>
      <c r="O97" s="77"/>
      <c r="P97" s="77"/>
      <c r="Q97" s="77"/>
      <c r="R97" s="113">
        <f t="shared" si="100"/>
        <v>0</v>
      </c>
      <c r="S97" s="118"/>
      <c r="T97" s="111">
        <f t="shared" si="101"/>
        <v>0</v>
      </c>
      <c r="U97" s="112"/>
      <c r="V97" s="82"/>
      <c r="W97" s="82"/>
      <c r="X97" s="82"/>
    </row>
    <row r="98" spans="1:24" x14ac:dyDescent="0.35">
      <c r="A98" s="84" t="s">
        <v>81</v>
      </c>
      <c r="B98" s="70">
        <v>2</v>
      </c>
      <c r="C98" s="23">
        <f>SUM(C91:C97)</f>
        <v>2</v>
      </c>
      <c r="D98" s="23">
        <f>SUM(D91:D97)</f>
        <v>1.24</v>
      </c>
      <c r="E98" s="23">
        <f>SUM(E91:E97)</f>
        <v>0.76</v>
      </c>
      <c r="F98" s="69" t="s">
        <v>13</v>
      </c>
      <c r="G98" s="70" t="s">
        <v>13</v>
      </c>
      <c r="H98" s="70" t="s">
        <v>13</v>
      </c>
      <c r="I98" s="23">
        <f>SUM(I91:I97)</f>
        <v>50</v>
      </c>
      <c r="J98" s="69" t="s">
        <v>13</v>
      </c>
      <c r="K98" s="23">
        <f>SUM(K91:K97)</f>
        <v>31</v>
      </c>
      <c r="L98" s="23">
        <f>SUM(L91:L97)</f>
        <v>30</v>
      </c>
      <c r="M98" s="23">
        <f>SUM(M91:M97)</f>
        <v>2</v>
      </c>
      <c r="N98" s="23">
        <f>SUM(N91:N97)</f>
        <v>28</v>
      </c>
      <c r="O98" s="23">
        <f>SUM(O91:O97)</f>
        <v>0</v>
      </c>
      <c r="P98" s="69" t="s">
        <v>13</v>
      </c>
      <c r="Q98" s="23">
        <f>SUM(Q91:Q97)</f>
        <v>1</v>
      </c>
      <c r="R98" s="23">
        <f>SUM(R91:R97)</f>
        <v>19</v>
      </c>
      <c r="S98" s="23">
        <f>SUM(S91:S97)</f>
        <v>19</v>
      </c>
      <c r="T98" s="69" t="s">
        <v>13</v>
      </c>
      <c r="U98" s="70" t="s">
        <v>13</v>
      </c>
      <c r="V98" s="70" t="s">
        <v>13</v>
      </c>
      <c r="W98" s="70" t="s">
        <v>13</v>
      </c>
      <c r="X98" s="70" t="s">
        <v>13</v>
      </c>
    </row>
    <row r="99" spans="1:24" x14ac:dyDescent="0.35">
      <c r="A99" s="84" t="s">
        <v>26</v>
      </c>
      <c r="B99" s="70">
        <v>2</v>
      </c>
      <c r="C99" s="69" t="s">
        <v>13</v>
      </c>
      <c r="D99" s="69" t="s">
        <v>13</v>
      </c>
      <c r="E99" s="69" t="s">
        <v>13</v>
      </c>
      <c r="F99" s="23">
        <f>SUM(F91:F97)</f>
        <v>1.1000000000000001</v>
      </c>
      <c r="G99" s="70" t="s">
        <v>13</v>
      </c>
      <c r="H99" s="70" t="s">
        <v>13</v>
      </c>
      <c r="I99" s="70" t="s">
        <v>13</v>
      </c>
      <c r="J99" s="23">
        <f>SUM(J91:J97)</f>
        <v>28</v>
      </c>
      <c r="K99" s="70" t="s">
        <v>13</v>
      </c>
      <c r="L99" s="70" t="s">
        <v>13</v>
      </c>
      <c r="M99" s="70" t="s">
        <v>13</v>
      </c>
      <c r="N99" s="70" t="s">
        <v>13</v>
      </c>
      <c r="O99" s="70" t="s">
        <v>13</v>
      </c>
      <c r="P99" s="23">
        <f>SUM(P91:P97)</f>
        <v>28</v>
      </c>
      <c r="Q99" s="70" t="s">
        <v>13</v>
      </c>
      <c r="R99" s="70" t="s">
        <v>13</v>
      </c>
      <c r="S99" s="115" t="s">
        <v>13</v>
      </c>
      <c r="T99" s="23">
        <f>SUM(T91:T97)</f>
        <v>0</v>
      </c>
      <c r="U99" s="26" t="s">
        <v>13</v>
      </c>
      <c r="V99" s="70" t="s">
        <v>13</v>
      </c>
      <c r="W99" s="70" t="s">
        <v>13</v>
      </c>
      <c r="X99" s="70" t="s">
        <v>13</v>
      </c>
    </row>
    <row r="100" spans="1:24" x14ac:dyDescent="0.35">
      <c r="A100" s="84" t="s">
        <v>82</v>
      </c>
      <c r="B100" s="70">
        <v>2</v>
      </c>
      <c r="C100" s="23">
        <f>SUMIF(H91:H97,"f",C91:C97)</f>
        <v>0</v>
      </c>
      <c r="D100" s="23">
        <f>SUMIF(H91:H97,"f",D91:D97)</f>
        <v>0</v>
      </c>
      <c r="E100" s="23">
        <f>SUMIF(H91:H97,"f",E91:E97)</f>
        <v>0</v>
      </c>
      <c r="F100" s="69" t="s">
        <v>13</v>
      </c>
      <c r="G100" s="70" t="s">
        <v>13</v>
      </c>
      <c r="H100" s="70" t="s">
        <v>13</v>
      </c>
      <c r="I100" s="23">
        <f>SUMIF(H91:H97,"f",I91:I97)</f>
        <v>0</v>
      </c>
      <c r="J100" s="70" t="s">
        <v>13</v>
      </c>
      <c r="K100" s="23">
        <f>SUMIF(H91:H97,"f",K91:K97)</f>
        <v>0</v>
      </c>
      <c r="L100" s="23">
        <f>SUMIF(H91:H97,"f",L91:L97)</f>
        <v>0</v>
      </c>
      <c r="M100" s="23">
        <f>SUMIF(H91:H97,"f",M91:M97)</f>
        <v>0</v>
      </c>
      <c r="N100" s="23">
        <f>SUMIF(H91:H97,"f",N91:N97)</f>
        <v>0</v>
      </c>
      <c r="O100" s="23">
        <f>SUMIF(H91:H97,"f",O91:O97)</f>
        <v>0</v>
      </c>
      <c r="P100" s="70" t="s">
        <v>13</v>
      </c>
      <c r="Q100" s="23">
        <f>SUMIF(H91:H97,"f",Q91:Q97)</f>
        <v>0</v>
      </c>
      <c r="R100" s="23">
        <f>SUMIF(H91:H97,"f",R91:R97)</f>
        <v>0</v>
      </c>
      <c r="S100" s="23">
        <f>SUMIF(H91:H97,"f",S91:S97)</f>
        <v>0</v>
      </c>
      <c r="T100" s="70" t="s">
        <v>13</v>
      </c>
      <c r="U100" s="70" t="s">
        <v>13</v>
      </c>
      <c r="V100" s="70" t="s">
        <v>13</v>
      </c>
      <c r="W100" s="70" t="s">
        <v>13</v>
      </c>
      <c r="X100" s="70" t="s">
        <v>13</v>
      </c>
    </row>
    <row r="101" spans="1:24" x14ac:dyDescent="0.35">
      <c r="A101" s="200" t="s">
        <v>31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</row>
    <row r="102" spans="1:24" x14ac:dyDescent="0.35">
      <c r="A102" s="76" t="s">
        <v>174</v>
      </c>
      <c r="B102" s="77">
        <v>2</v>
      </c>
      <c r="C102" s="78">
        <v>2.5</v>
      </c>
      <c r="D102" s="69">
        <f t="shared" ref="D102:D108" si="106">IF(C102&gt;0,K102/(I102/C102),0)</f>
        <v>1.24</v>
      </c>
      <c r="E102" s="69">
        <f t="shared" ref="E102:E108" si="107">IF(C102&gt;0,R102/(I102/C102),0)</f>
        <v>1.26</v>
      </c>
      <c r="F102" s="79">
        <f t="shared" ref="F102:F108" si="108">IF(U102&gt;0,FLOOR((P102+T102)/U102,0.1),0)</f>
        <v>1.8</v>
      </c>
      <c r="G102" s="22" t="s">
        <v>20</v>
      </c>
      <c r="H102" s="22" t="s">
        <v>18</v>
      </c>
      <c r="I102" s="80">
        <f>K102+R102</f>
        <v>62.5</v>
      </c>
      <c r="J102" s="26">
        <f>P102+T102</f>
        <v>46.5</v>
      </c>
      <c r="K102" s="80">
        <f>L102+Q102</f>
        <v>31</v>
      </c>
      <c r="L102" s="80">
        <f>M102+N102</f>
        <v>30</v>
      </c>
      <c r="M102" s="77">
        <v>15</v>
      </c>
      <c r="N102" s="81">
        <f t="shared" ref="N102:N108" si="109">O102+P102</f>
        <v>15</v>
      </c>
      <c r="O102" s="77"/>
      <c r="P102" s="77">
        <v>15</v>
      </c>
      <c r="Q102" s="77">
        <v>1</v>
      </c>
      <c r="R102" s="113">
        <f t="shared" ref="R102:R108" si="110">(C102*U102)-K102</f>
        <v>31.5</v>
      </c>
      <c r="S102" s="78"/>
      <c r="T102" s="111">
        <f t="shared" ref="T102:T108" si="111">R102-S102</f>
        <v>31.5</v>
      </c>
      <c r="U102" s="112">
        <v>25</v>
      </c>
      <c r="V102" s="82">
        <v>100</v>
      </c>
      <c r="W102" s="82"/>
      <c r="X102" s="82"/>
    </row>
    <row r="103" spans="1:24" x14ac:dyDescent="0.35">
      <c r="A103" s="110" t="s">
        <v>175</v>
      </c>
      <c r="B103" s="127">
        <v>2</v>
      </c>
      <c r="C103" s="78">
        <v>3</v>
      </c>
      <c r="D103" s="69">
        <f t="shared" si="106"/>
        <v>1.64</v>
      </c>
      <c r="E103" s="69">
        <f t="shared" si="107"/>
        <v>1.36</v>
      </c>
      <c r="F103" s="79">
        <f t="shared" si="108"/>
        <v>0</v>
      </c>
      <c r="G103" s="22" t="s">
        <v>20</v>
      </c>
      <c r="H103" s="22" t="s">
        <v>18</v>
      </c>
      <c r="I103" s="80">
        <f t="shared" ref="I103:I108" si="112">K103+R103</f>
        <v>75</v>
      </c>
      <c r="J103" s="26">
        <f t="shared" ref="J103:J108" si="113">P103+T103</f>
        <v>0</v>
      </c>
      <c r="K103" s="80">
        <f t="shared" ref="K103:K108" si="114">L103+Q103</f>
        <v>41</v>
      </c>
      <c r="L103" s="80">
        <f t="shared" ref="L103:L108" si="115">M103+N103</f>
        <v>40</v>
      </c>
      <c r="M103" s="77">
        <v>10</v>
      </c>
      <c r="N103" s="81">
        <f t="shared" si="109"/>
        <v>30</v>
      </c>
      <c r="O103" s="77">
        <v>30</v>
      </c>
      <c r="P103" s="77"/>
      <c r="Q103" s="77">
        <v>1</v>
      </c>
      <c r="R103" s="113">
        <f t="shared" si="110"/>
        <v>34</v>
      </c>
      <c r="S103" s="78">
        <v>34</v>
      </c>
      <c r="T103" s="111">
        <f t="shared" si="111"/>
        <v>0</v>
      </c>
      <c r="U103" s="112">
        <v>25</v>
      </c>
      <c r="V103" s="82">
        <v>100</v>
      </c>
      <c r="W103" s="82"/>
      <c r="X103" s="82"/>
    </row>
    <row r="104" spans="1:24" x14ac:dyDescent="0.35">
      <c r="A104" s="122" t="s">
        <v>171</v>
      </c>
      <c r="B104" s="106">
        <v>2</v>
      </c>
      <c r="C104" s="104">
        <v>2.5</v>
      </c>
      <c r="D104" s="130">
        <f t="shared" ref="D104" si="116">IF(C104&gt;0,K104/(I104/C104),0)</f>
        <v>1.9230769230769231</v>
      </c>
      <c r="E104" s="130">
        <f t="shared" ref="E104" si="117">IF(C104&gt;0,R104/(I104/C104),0)</f>
        <v>0.57692307692307687</v>
      </c>
      <c r="F104" s="130">
        <f t="shared" ref="F104" si="118">IF(U104&gt;0,FLOOR((P104+T104)/U104,0.1),0)</f>
        <v>1.7000000000000002</v>
      </c>
      <c r="G104" s="105" t="s">
        <v>20</v>
      </c>
      <c r="H104" s="105" t="s">
        <v>18</v>
      </c>
      <c r="I104" s="26">
        <f t="shared" ref="I104" si="119">K104+R104</f>
        <v>65</v>
      </c>
      <c r="J104" s="26">
        <f t="shared" ref="J104" si="120">P104+T104</f>
        <v>45</v>
      </c>
      <c r="K104" s="26">
        <f t="shared" ref="K104" si="121">L104+Q104</f>
        <v>50</v>
      </c>
      <c r="L104" s="26">
        <f t="shared" ref="L104" si="122">M104+N104</f>
        <v>45</v>
      </c>
      <c r="M104" s="103">
        <v>15</v>
      </c>
      <c r="N104" s="131">
        <f t="shared" ref="N104" si="123">O104+P104</f>
        <v>30</v>
      </c>
      <c r="O104" s="103"/>
      <c r="P104" s="103">
        <v>30</v>
      </c>
      <c r="Q104" s="103">
        <v>5</v>
      </c>
      <c r="R104" s="113">
        <f t="shared" ref="R104" si="124">(C104*U104)-K104</f>
        <v>15</v>
      </c>
      <c r="S104" s="121"/>
      <c r="T104" s="111">
        <f t="shared" ref="T104" si="125">R104-S104</f>
        <v>15</v>
      </c>
      <c r="U104" s="112">
        <v>26</v>
      </c>
      <c r="V104" s="107">
        <v>100</v>
      </c>
      <c r="W104" s="107"/>
      <c r="X104" s="107"/>
    </row>
    <row r="105" spans="1:24" x14ac:dyDescent="0.35">
      <c r="A105" s="110" t="s">
        <v>140</v>
      </c>
      <c r="B105" s="77">
        <v>2</v>
      </c>
      <c r="C105" s="78">
        <v>2</v>
      </c>
      <c r="D105" s="69">
        <f t="shared" si="106"/>
        <v>1.2</v>
      </c>
      <c r="E105" s="69">
        <f t="shared" si="107"/>
        <v>0.8</v>
      </c>
      <c r="F105" s="79">
        <f t="shared" si="108"/>
        <v>0.4</v>
      </c>
      <c r="G105" s="22" t="s">
        <v>20</v>
      </c>
      <c r="H105" s="22" t="s">
        <v>19</v>
      </c>
      <c r="I105" s="80">
        <f t="shared" si="112"/>
        <v>50</v>
      </c>
      <c r="J105" s="26">
        <f t="shared" si="113"/>
        <v>10</v>
      </c>
      <c r="K105" s="80">
        <f t="shared" si="114"/>
        <v>30</v>
      </c>
      <c r="L105" s="80">
        <f t="shared" si="115"/>
        <v>30</v>
      </c>
      <c r="M105" s="77">
        <v>15</v>
      </c>
      <c r="N105" s="81">
        <f t="shared" si="109"/>
        <v>15</v>
      </c>
      <c r="O105" s="77">
        <v>15</v>
      </c>
      <c r="P105" s="77"/>
      <c r="Q105" s="77"/>
      <c r="R105" s="113">
        <f t="shared" si="110"/>
        <v>20</v>
      </c>
      <c r="S105" s="118">
        <v>10</v>
      </c>
      <c r="T105" s="111">
        <f t="shared" si="111"/>
        <v>10</v>
      </c>
      <c r="U105" s="112">
        <v>25</v>
      </c>
      <c r="V105" s="82">
        <v>100</v>
      </c>
      <c r="W105" s="82"/>
      <c r="X105" s="82"/>
    </row>
    <row r="106" spans="1:24" x14ac:dyDescent="0.35">
      <c r="A106" s="76" t="s">
        <v>176</v>
      </c>
      <c r="B106" s="77">
        <v>2</v>
      </c>
      <c r="C106" s="78">
        <v>2</v>
      </c>
      <c r="D106" s="69">
        <f t="shared" si="106"/>
        <v>1.2</v>
      </c>
      <c r="E106" s="69">
        <f t="shared" si="107"/>
        <v>0.8</v>
      </c>
      <c r="F106" s="79">
        <f t="shared" si="108"/>
        <v>1.4000000000000001</v>
      </c>
      <c r="G106" s="22" t="s">
        <v>20</v>
      </c>
      <c r="H106" s="22" t="s">
        <v>18</v>
      </c>
      <c r="I106" s="80">
        <f t="shared" si="112"/>
        <v>50</v>
      </c>
      <c r="J106" s="26">
        <f t="shared" si="113"/>
        <v>35</v>
      </c>
      <c r="K106" s="80">
        <f t="shared" si="114"/>
        <v>30</v>
      </c>
      <c r="L106" s="80">
        <f t="shared" si="115"/>
        <v>30</v>
      </c>
      <c r="M106" s="77">
        <v>15</v>
      </c>
      <c r="N106" s="81">
        <f t="shared" si="109"/>
        <v>15</v>
      </c>
      <c r="O106" s="77"/>
      <c r="P106" s="77">
        <v>15</v>
      </c>
      <c r="Q106" s="77"/>
      <c r="R106" s="113">
        <f t="shared" si="110"/>
        <v>20</v>
      </c>
      <c r="S106" s="118"/>
      <c r="T106" s="111">
        <f t="shared" si="111"/>
        <v>20</v>
      </c>
      <c r="U106" s="112">
        <v>25</v>
      </c>
      <c r="V106" s="82">
        <v>100</v>
      </c>
      <c r="W106" s="82"/>
      <c r="X106" s="82"/>
    </row>
    <row r="107" spans="1:24" x14ac:dyDescent="0.35">
      <c r="A107" s="76" t="s">
        <v>142</v>
      </c>
      <c r="B107" s="77">
        <v>2</v>
      </c>
      <c r="C107" s="78">
        <v>7</v>
      </c>
      <c r="D107" s="69">
        <f t="shared" si="106"/>
        <v>2</v>
      </c>
      <c r="E107" s="69">
        <f t="shared" si="107"/>
        <v>5</v>
      </c>
      <c r="F107" s="79">
        <f t="shared" si="108"/>
        <v>2.4000000000000004</v>
      </c>
      <c r="G107" s="22" t="s">
        <v>15</v>
      </c>
      <c r="H107" s="22" t="s">
        <v>19</v>
      </c>
      <c r="I107" s="80">
        <f t="shared" si="112"/>
        <v>175</v>
      </c>
      <c r="J107" s="26">
        <f t="shared" si="113"/>
        <v>60</v>
      </c>
      <c r="K107" s="80">
        <f t="shared" si="114"/>
        <v>50</v>
      </c>
      <c r="L107" s="80">
        <f t="shared" si="115"/>
        <v>0</v>
      </c>
      <c r="M107" s="77"/>
      <c r="N107" s="81">
        <f t="shared" si="109"/>
        <v>0</v>
      </c>
      <c r="O107" s="77"/>
      <c r="P107" s="77"/>
      <c r="Q107" s="77">
        <v>50</v>
      </c>
      <c r="R107" s="113">
        <f t="shared" si="110"/>
        <v>125</v>
      </c>
      <c r="S107" s="118">
        <v>65</v>
      </c>
      <c r="T107" s="111">
        <f t="shared" si="111"/>
        <v>60</v>
      </c>
      <c r="U107" s="112">
        <v>25</v>
      </c>
      <c r="V107" s="82">
        <v>100</v>
      </c>
      <c r="W107" s="82"/>
      <c r="X107" s="82"/>
    </row>
    <row r="108" spans="1:24" x14ac:dyDescent="0.35">
      <c r="A108" s="76"/>
      <c r="B108" s="106">
        <v>1</v>
      </c>
      <c r="C108" s="104"/>
      <c r="D108" s="130">
        <f t="shared" si="106"/>
        <v>0</v>
      </c>
      <c r="E108" s="130">
        <f t="shared" si="107"/>
        <v>0</v>
      </c>
      <c r="F108" s="130">
        <f t="shared" si="108"/>
        <v>0</v>
      </c>
      <c r="G108" s="105"/>
      <c r="H108" s="105"/>
      <c r="I108" s="26">
        <f t="shared" si="112"/>
        <v>0</v>
      </c>
      <c r="J108" s="26">
        <f t="shared" si="113"/>
        <v>0</v>
      </c>
      <c r="K108" s="26">
        <f t="shared" si="114"/>
        <v>0</v>
      </c>
      <c r="L108" s="26">
        <f t="shared" si="115"/>
        <v>0</v>
      </c>
      <c r="M108" s="103"/>
      <c r="N108" s="131">
        <f t="shared" si="109"/>
        <v>0</v>
      </c>
      <c r="O108" s="103"/>
      <c r="P108" s="103"/>
      <c r="Q108" s="103"/>
      <c r="R108" s="113">
        <f t="shared" si="110"/>
        <v>0</v>
      </c>
      <c r="S108" s="121"/>
      <c r="T108" s="111">
        <f t="shared" si="111"/>
        <v>0</v>
      </c>
      <c r="U108" s="112"/>
      <c r="V108" s="107"/>
      <c r="W108" s="107"/>
      <c r="X108" s="107"/>
    </row>
    <row r="109" spans="1:24" x14ac:dyDescent="0.35">
      <c r="A109" s="84" t="s">
        <v>81</v>
      </c>
      <c r="B109" s="70">
        <v>2</v>
      </c>
      <c r="C109" s="23">
        <f>SUM(C102:C108)</f>
        <v>19</v>
      </c>
      <c r="D109" s="23">
        <f>SUM(D102:D108)</f>
        <v>9.2030769230769245</v>
      </c>
      <c r="E109" s="23">
        <f>SUM(E102:E108)</f>
        <v>9.7969230769230755</v>
      </c>
      <c r="F109" s="69" t="s">
        <v>13</v>
      </c>
      <c r="G109" s="70" t="s">
        <v>13</v>
      </c>
      <c r="H109" s="70" t="s">
        <v>13</v>
      </c>
      <c r="I109" s="23">
        <f>SUM(I102:I108)</f>
        <v>477.5</v>
      </c>
      <c r="J109" s="69" t="s">
        <v>13</v>
      </c>
      <c r="K109" s="23">
        <f>SUM(K102:K108)</f>
        <v>232</v>
      </c>
      <c r="L109" s="23">
        <f>SUM(L102:L108)</f>
        <v>175</v>
      </c>
      <c r="M109" s="23">
        <f>SUM(M102:M108)</f>
        <v>70</v>
      </c>
      <c r="N109" s="23">
        <f>SUM(N102:N108)</f>
        <v>105</v>
      </c>
      <c r="O109" s="23">
        <f>SUM(O102:O108)</f>
        <v>45</v>
      </c>
      <c r="P109" s="69" t="s">
        <v>13</v>
      </c>
      <c r="Q109" s="23">
        <f>SUM(Q102:Q108)</f>
        <v>57</v>
      </c>
      <c r="R109" s="23">
        <f>SUM(R102:R108)</f>
        <v>245.5</v>
      </c>
      <c r="S109" s="23">
        <f>SUM(S102:S108)</f>
        <v>109</v>
      </c>
      <c r="T109" s="69" t="s">
        <v>13</v>
      </c>
      <c r="U109" s="70" t="s">
        <v>13</v>
      </c>
      <c r="V109" s="70" t="s">
        <v>13</v>
      </c>
      <c r="W109" s="70" t="s">
        <v>13</v>
      </c>
      <c r="X109" s="70" t="s">
        <v>13</v>
      </c>
    </row>
    <row r="110" spans="1:24" x14ac:dyDescent="0.35">
      <c r="A110" s="84" t="s">
        <v>26</v>
      </c>
      <c r="B110" s="70">
        <v>2</v>
      </c>
      <c r="C110" s="69" t="s">
        <v>13</v>
      </c>
      <c r="D110" s="69" t="s">
        <v>13</v>
      </c>
      <c r="E110" s="69" t="s">
        <v>13</v>
      </c>
      <c r="F110" s="23">
        <f>SUM(F102:F108)</f>
        <v>7.7</v>
      </c>
      <c r="G110" s="70" t="s">
        <v>13</v>
      </c>
      <c r="H110" s="70" t="s">
        <v>13</v>
      </c>
      <c r="I110" s="70" t="s">
        <v>13</v>
      </c>
      <c r="J110" s="23">
        <f>SUM(J102:J108)</f>
        <v>196.5</v>
      </c>
      <c r="K110" s="70" t="s">
        <v>13</v>
      </c>
      <c r="L110" s="70" t="s">
        <v>13</v>
      </c>
      <c r="M110" s="70" t="s">
        <v>13</v>
      </c>
      <c r="N110" s="70" t="s">
        <v>13</v>
      </c>
      <c r="O110" s="70" t="s">
        <v>13</v>
      </c>
      <c r="P110" s="23">
        <f>SUM(P102:P108)</f>
        <v>60</v>
      </c>
      <c r="Q110" s="70" t="s">
        <v>13</v>
      </c>
      <c r="R110" s="70" t="s">
        <v>13</v>
      </c>
      <c r="S110" s="115" t="s">
        <v>13</v>
      </c>
      <c r="T110" s="23">
        <f>SUM(T102:T108)</f>
        <v>136.5</v>
      </c>
      <c r="U110" s="26" t="s">
        <v>13</v>
      </c>
      <c r="V110" s="70" t="s">
        <v>13</v>
      </c>
      <c r="W110" s="70" t="s">
        <v>13</v>
      </c>
      <c r="X110" s="70" t="s">
        <v>13</v>
      </c>
    </row>
    <row r="111" spans="1:24" x14ac:dyDescent="0.35">
      <c r="A111" s="84" t="s">
        <v>82</v>
      </c>
      <c r="B111" s="70">
        <v>2</v>
      </c>
      <c r="C111" s="23">
        <f>SUMIF(H102:H108,"f",C102:C108)</f>
        <v>9</v>
      </c>
      <c r="D111" s="23">
        <f>SUMIF(H102:H108,"f",D102:D108)</f>
        <v>3.2</v>
      </c>
      <c r="E111" s="23">
        <f>SUMIF(H102:H108,"f",E102:E108)</f>
        <v>5.8</v>
      </c>
      <c r="F111" s="69" t="s">
        <v>13</v>
      </c>
      <c r="G111" s="70" t="s">
        <v>13</v>
      </c>
      <c r="H111" s="70" t="s">
        <v>13</v>
      </c>
      <c r="I111" s="23">
        <f>SUMIF(H102:H108,"f",I102:I108)</f>
        <v>225</v>
      </c>
      <c r="J111" s="70" t="s">
        <v>13</v>
      </c>
      <c r="K111" s="23">
        <f>SUMIF(H102:H108,"f",K102:K108)</f>
        <v>80</v>
      </c>
      <c r="L111" s="23">
        <f>SUMIF(H102:H108,"f",L102:L108)</f>
        <v>30</v>
      </c>
      <c r="M111" s="23">
        <f>SUMIF(H102:H108,"f",M102:M108)</f>
        <v>15</v>
      </c>
      <c r="N111" s="23">
        <f>SUMIF(H102:H108,"f",N102:N108)</f>
        <v>15</v>
      </c>
      <c r="O111" s="23">
        <f>SUMIF(H102:H108,"f",O102:O108)</f>
        <v>15</v>
      </c>
      <c r="P111" s="70" t="s">
        <v>13</v>
      </c>
      <c r="Q111" s="23">
        <f>SUMIF(H102:H108,"f",Q102:Q108)</f>
        <v>50</v>
      </c>
      <c r="R111" s="23">
        <f>SUMIF(H102:H108,"f",R102:R108)</f>
        <v>145</v>
      </c>
      <c r="S111" s="23">
        <f>SUMIF(H102:H108,"f",S102:S108)</f>
        <v>75</v>
      </c>
      <c r="T111" s="70" t="s">
        <v>13</v>
      </c>
      <c r="U111" s="70" t="s">
        <v>13</v>
      </c>
      <c r="V111" s="70" t="s">
        <v>13</v>
      </c>
      <c r="W111" s="70" t="s">
        <v>13</v>
      </c>
      <c r="X111" s="70" t="s">
        <v>13</v>
      </c>
    </row>
    <row r="112" spans="1:24" x14ac:dyDescent="0.35">
      <c r="A112" s="200" t="s">
        <v>34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</row>
    <row r="113" spans="1:24" x14ac:dyDescent="0.35">
      <c r="A113" s="122" t="s">
        <v>199</v>
      </c>
      <c r="B113" s="77">
        <v>2</v>
      </c>
      <c r="C113" s="78">
        <v>3</v>
      </c>
      <c r="D113" s="69">
        <f t="shared" ref="D113:D114" si="126">IF(C113&gt;0,K113/(I113/C113),0)</f>
        <v>1.8</v>
      </c>
      <c r="E113" s="69">
        <f t="shared" ref="E113:E114" si="127">IF(C113&gt;0,R113/(I113/C113),0)</f>
        <v>1.2</v>
      </c>
      <c r="F113" s="79">
        <f t="shared" ref="F113:F114" si="128">IF(U113&gt;0,FLOOR((P113+T113)/U113,0.1),0)</f>
        <v>0.60000000000000009</v>
      </c>
      <c r="G113" s="22" t="s">
        <v>20</v>
      </c>
      <c r="H113" s="22" t="s">
        <v>19</v>
      </c>
      <c r="I113" s="80">
        <f>K113+R113</f>
        <v>75</v>
      </c>
      <c r="J113" s="26">
        <f>P113+T113</f>
        <v>15</v>
      </c>
      <c r="K113" s="80">
        <f>L113+Q113</f>
        <v>45</v>
      </c>
      <c r="L113" s="80">
        <f>M113+N113</f>
        <v>45</v>
      </c>
      <c r="M113" s="77"/>
      <c r="N113" s="81">
        <f t="shared" ref="N113:N114" si="129">O113+P113</f>
        <v>45</v>
      </c>
      <c r="O113" s="77">
        <v>45</v>
      </c>
      <c r="P113" s="77"/>
      <c r="Q113" s="77"/>
      <c r="R113" s="113">
        <f t="shared" ref="R113" si="130">(C113*U113)-K113</f>
        <v>30</v>
      </c>
      <c r="S113" s="78">
        <v>15</v>
      </c>
      <c r="T113" s="111">
        <f t="shared" ref="T113:T114" si="131">R113-S113</f>
        <v>15</v>
      </c>
      <c r="U113" s="112">
        <v>25</v>
      </c>
      <c r="V113" s="82">
        <v>100</v>
      </c>
      <c r="W113" s="82"/>
      <c r="X113" s="82"/>
    </row>
    <row r="114" spans="1:24" x14ac:dyDescent="0.35">
      <c r="A114" s="76"/>
      <c r="B114" s="77">
        <v>2</v>
      </c>
      <c r="C114" s="78"/>
      <c r="D114" s="69">
        <f t="shared" si="126"/>
        <v>0</v>
      </c>
      <c r="E114" s="69">
        <f t="shared" si="127"/>
        <v>0</v>
      </c>
      <c r="F114" s="79">
        <f t="shared" si="128"/>
        <v>0</v>
      </c>
      <c r="G114" s="22"/>
      <c r="H114" s="22"/>
      <c r="I114" s="80">
        <f t="shared" ref="I114" si="132">K114+R114</f>
        <v>0</v>
      </c>
      <c r="J114" s="26">
        <f t="shared" ref="J114" si="133">P114+T114</f>
        <v>0</v>
      </c>
      <c r="K114" s="80">
        <f t="shared" ref="K114" si="134">L114+Q114</f>
        <v>0</v>
      </c>
      <c r="L114" s="80">
        <f t="shared" ref="L114" si="135">M114+N114</f>
        <v>0</v>
      </c>
      <c r="M114" s="77"/>
      <c r="N114" s="81">
        <f t="shared" si="129"/>
        <v>0</v>
      </c>
      <c r="O114" s="77"/>
      <c r="P114" s="77"/>
      <c r="Q114" s="77"/>
      <c r="R114" s="113">
        <f t="shared" ref="R114" si="136">(C114*U114)-K114</f>
        <v>0</v>
      </c>
      <c r="S114" s="118"/>
      <c r="T114" s="111">
        <f t="shared" si="131"/>
        <v>0</v>
      </c>
      <c r="U114" s="112"/>
      <c r="V114" s="82"/>
      <c r="W114" s="82"/>
      <c r="X114" s="82"/>
    </row>
    <row r="115" spans="1:24" x14ac:dyDescent="0.35">
      <c r="A115" s="84" t="s">
        <v>81</v>
      </c>
      <c r="B115" s="70">
        <v>2</v>
      </c>
      <c r="C115" s="23">
        <f>SUM(C113:C114)</f>
        <v>3</v>
      </c>
      <c r="D115" s="23">
        <f>SUM(D113:D114)</f>
        <v>1.8</v>
      </c>
      <c r="E115" s="23">
        <f>SUM(E113:E114)</f>
        <v>1.2</v>
      </c>
      <c r="F115" s="69" t="s">
        <v>13</v>
      </c>
      <c r="G115" s="70" t="s">
        <v>13</v>
      </c>
      <c r="H115" s="70" t="s">
        <v>13</v>
      </c>
      <c r="I115" s="23">
        <f>SUM(I113:I114)</f>
        <v>75</v>
      </c>
      <c r="J115" s="69" t="s">
        <v>13</v>
      </c>
      <c r="K115" s="23">
        <f>SUM(K113:K114)</f>
        <v>45</v>
      </c>
      <c r="L115" s="23">
        <f>SUM(L113:L114)</f>
        <v>45</v>
      </c>
      <c r="M115" s="23">
        <f>SUM(M113:M114)</f>
        <v>0</v>
      </c>
      <c r="N115" s="23">
        <f>SUM(N113:N114)</f>
        <v>45</v>
      </c>
      <c r="O115" s="23">
        <f>SUM(O113:O114)</f>
        <v>45</v>
      </c>
      <c r="P115" s="69" t="s">
        <v>13</v>
      </c>
      <c r="Q115" s="23">
        <f>SUM(Q113:Q114)</f>
        <v>0</v>
      </c>
      <c r="R115" s="23">
        <f>SUM(R113:R114)</f>
        <v>30</v>
      </c>
      <c r="S115" s="23">
        <f>SUM(S113:S114)</f>
        <v>15</v>
      </c>
      <c r="T115" s="69" t="s">
        <v>13</v>
      </c>
      <c r="U115" s="70" t="s">
        <v>13</v>
      </c>
      <c r="V115" s="70" t="s">
        <v>13</v>
      </c>
      <c r="W115" s="70" t="s">
        <v>13</v>
      </c>
      <c r="X115" s="70" t="s">
        <v>13</v>
      </c>
    </row>
    <row r="116" spans="1:24" x14ac:dyDescent="0.35">
      <c r="A116" s="84" t="s">
        <v>26</v>
      </c>
      <c r="B116" s="70">
        <v>2</v>
      </c>
      <c r="C116" s="69" t="s">
        <v>13</v>
      </c>
      <c r="D116" s="69" t="s">
        <v>13</v>
      </c>
      <c r="E116" s="69" t="s">
        <v>13</v>
      </c>
      <c r="F116" s="23">
        <f>SUM(F113:F114)</f>
        <v>0.60000000000000009</v>
      </c>
      <c r="G116" s="70" t="s">
        <v>13</v>
      </c>
      <c r="H116" s="70" t="s">
        <v>13</v>
      </c>
      <c r="I116" s="70" t="s">
        <v>13</v>
      </c>
      <c r="J116" s="23">
        <f>SUM(J113:J114)</f>
        <v>15</v>
      </c>
      <c r="K116" s="70" t="s">
        <v>13</v>
      </c>
      <c r="L116" s="70" t="s">
        <v>13</v>
      </c>
      <c r="M116" s="70" t="s">
        <v>13</v>
      </c>
      <c r="N116" s="70" t="s">
        <v>13</v>
      </c>
      <c r="O116" s="70" t="s">
        <v>13</v>
      </c>
      <c r="P116" s="23">
        <f>SUM(P113:P114)</f>
        <v>0</v>
      </c>
      <c r="Q116" s="70" t="s">
        <v>13</v>
      </c>
      <c r="R116" s="70" t="s">
        <v>13</v>
      </c>
      <c r="S116" s="115" t="s">
        <v>13</v>
      </c>
      <c r="T116" s="23">
        <f>SUM(T113:T114)</f>
        <v>15</v>
      </c>
      <c r="U116" s="26" t="s">
        <v>13</v>
      </c>
      <c r="V116" s="70" t="s">
        <v>13</v>
      </c>
      <c r="W116" s="70" t="s">
        <v>13</v>
      </c>
      <c r="X116" s="70" t="s">
        <v>13</v>
      </c>
    </row>
    <row r="117" spans="1:24" x14ac:dyDescent="0.35">
      <c r="A117" s="84" t="s">
        <v>82</v>
      </c>
      <c r="B117" s="70">
        <v>2</v>
      </c>
      <c r="C117" s="23">
        <f>SUMIF(H113:H114,"f",C113:C114)</f>
        <v>3</v>
      </c>
      <c r="D117" s="23">
        <f>SUMIF(H113:H114,"f",D113:D114)</f>
        <v>1.8</v>
      </c>
      <c r="E117" s="23">
        <f>SUMIF(H113:H114,"f",E113:E114)</f>
        <v>1.2</v>
      </c>
      <c r="F117" s="69" t="s">
        <v>13</v>
      </c>
      <c r="G117" s="70" t="s">
        <v>13</v>
      </c>
      <c r="H117" s="70" t="s">
        <v>13</v>
      </c>
      <c r="I117" s="23">
        <f>SUMIF(H113:H114,"f",I113:I114)</f>
        <v>75</v>
      </c>
      <c r="J117" s="70" t="s">
        <v>13</v>
      </c>
      <c r="K117" s="23">
        <f>SUMIF(H113:H114,"f",K113:K114)</f>
        <v>45</v>
      </c>
      <c r="L117" s="23">
        <f>SUMIF(H113:H114,"f",L113:L114)</f>
        <v>45</v>
      </c>
      <c r="M117" s="23">
        <f>SUMIF(H113:H114,"f",M113:M114)</f>
        <v>0</v>
      </c>
      <c r="N117" s="23">
        <f>SUMIF(H113:H114,"f",N113:N114)</f>
        <v>45</v>
      </c>
      <c r="O117" s="23">
        <f>SUMIF(H113:H114,"f",O113:O114)</f>
        <v>45</v>
      </c>
      <c r="P117" s="70" t="s">
        <v>13</v>
      </c>
      <c r="Q117" s="23">
        <f>SUMIF(H113:H114,"f",Q113:Q114)</f>
        <v>0</v>
      </c>
      <c r="R117" s="23">
        <f>SUMIF(H113:H114,"f",R113:R114)</f>
        <v>30</v>
      </c>
      <c r="S117" s="23">
        <f>SUMIF(H113:H114,"f",S113:S114)</f>
        <v>15</v>
      </c>
      <c r="T117" s="70" t="s">
        <v>13</v>
      </c>
      <c r="U117" s="70" t="s">
        <v>13</v>
      </c>
      <c r="V117" s="70" t="s">
        <v>13</v>
      </c>
      <c r="W117" s="70" t="s">
        <v>13</v>
      </c>
      <c r="X117" s="70" t="s">
        <v>13</v>
      </c>
    </row>
    <row r="118" spans="1:24" x14ac:dyDescent="0.35">
      <c r="A118" s="200" t="s">
        <v>32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</row>
    <row r="119" spans="1:24" x14ac:dyDescent="0.35">
      <c r="A119" s="76"/>
      <c r="B119" s="77">
        <v>2</v>
      </c>
      <c r="C119" s="78"/>
      <c r="D119" s="69">
        <f t="shared" ref="D119:D123" si="137">IF(C119&gt;0,K119/(I119/C119),0)</f>
        <v>0</v>
      </c>
      <c r="E119" s="69">
        <f t="shared" ref="E119:E123" si="138">IF(C119&gt;0,R119/(I119/C119),0)</f>
        <v>0</v>
      </c>
      <c r="F119" s="79">
        <f t="shared" ref="F119:F123" si="139">IF(U119&gt;0,FLOOR((P119+T119)/U119,0.1),0)</f>
        <v>0</v>
      </c>
      <c r="G119" s="22"/>
      <c r="H119" s="22"/>
      <c r="I119" s="80">
        <f>K119+R119</f>
        <v>0</v>
      </c>
      <c r="J119" s="26">
        <f>P119+T119</f>
        <v>0</v>
      </c>
      <c r="K119" s="80">
        <f>L119+Q119</f>
        <v>0</v>
      </c>
      <c r="L119" s="80">
        <f>M119+N119</f>
        <v>0</v>
      </c>
      <c r="M119" s="77"/>
      <c r="N119" s="81">
        <f t="shared" ref="N119:N123" si="140">O119+P119</f>
        <v>0</v>
      </c>
      <c r="O119" s="77"/>
      <c r="P119" s="77"/>
      <c r="Q119" s="77"/>
      <c r="R119" s="113">
        <f t="shared" ref="R119:R123" si="141">(C119*U119)-K119</f>
        <v>0</v>
      </c>
      <c r="S119" s="118"/>
      <c r="T119" s="111">
        <f t="shared" ref="T119:T123" si="142">R119-S119</f>
        <v>0</v>
      </c>
      <c r="U119" s="112"/>
      <c r="V119" s="82"/>
      <c r="W119" s="82"/>
      <c r="X119" s="82"/>
    </row>
    <row r="120" spans="1:24" x14ac:dyDescent="0.35">
      <c r="A120" s="76"/>
      <c r="B120" s="77">
        <v>2</v>
      </c>
      <c r="C120" s="78"/>
      <c r="D120" s="69">
        <f t="shared" si="137"/>
        <v>0</v>
      </c>
      <c r="E120" s="69">
        <f t="shared" si="138"/>
        <v>0</v>
      </c>
      <c r="F120" s="79">
        <f t="shared" si="139"/>
        <v>0</v>
      </c>
      <c r="G120" s="22"/>
      <c r="H120" s="22"/>
      <c r="I120" s="80">
        <f t="shared" ref="I120:I123" si="143">K120+R120</f>
        <v>0</v>
      </c>
      <c r="J120" s="26">
        <f t="shared" ref="J120:J123" si="144">P120+T120</f>
        <v>0</v>
      </c>
      <c r="K120" s="80">
        <f t="shared" ref="K120:K123" si="145">L120+Q120</f>
        <v>0</v>
      </c>
      <c r="L120" s="80">
        <f t="shared" ref="L120:L123" si="146">M120+N120</f>
        <v>0</v>
      </c>
      <c r="M120" s="77"/>
      <c r="N120" s="81">
        <f t="shared" si="140"/>
        <v>0</v>
      </c>
      <c r="O120" s="77"/>
      <c r="P120" s="77"/>
      <c r="Q120" s="77"/>
      <c r="R120" s="113">
        <f t="shared" si="141"/>
        <v>0</v>
      </c>
      <c r="S120" s="118"/>
      <c r="T120" s="111">
        <f t="shared" si="142"/>
        <v>0</v>
      </c>
      <c r="U120" s="112"/>
      <c r="V120" s="82"/>
      <c r="W120" s="82"/>
      <c r="X120" s="82"/>
    </row>
    <row r="121" spans="1:24" x14ac:dyDescent="0.35">
      <c r="A121" s="76"/>
      <c r="B121" s="77">
        <v>2</v>
      </c>
      <c r="C121" s="78"/>
      <c r="D121" s="69">
        <f t="shared" si="137"/>
        <v>0</v>
      </c>
      <c r="E121" s="69">
        <f t="shared" si="138"/>
        <v>0</v>
      </c>
      <c r="F121" s="79">
        <f t="shared" si="139"/>
        <v>0</v>
      </c>
      <c r="G121" s="22"/>
      <c r="H121" s="22"/>
      <c r="I121" s="80">
        <f t="shared" si="143"/>
        <v>0</v>
      </c>
      <c r="J121" s="26">
        <f t="shared" si="144"/>
        <v>0</v>
      </c>
      <c r="K121" s="80">
        <f t="shared" si="145"/>
        <v>0</v>
      </c>
      <c r="L121" s="80">
        <f t="shared" si="146"/>
        <v>0</v>
      </c>
      <c r="M121" s="77"/>
      <c r="N121" s="81">
        <f t="shared" si="140"/>
        <v>0</v>
      </c>
      <c r="O121" s="77"/>
      <c r="P121" s="77"/>
      <c r="Q121" s="77"/>
      <c r="R121" s="113">
        <f t="shared" si="141"/>
        <v>0</v>
      </c>
      <c r="S121" s="118"/>
      <c r="T121" s="111">
        <f t="shared" si="142"/>
        <v>0</v>
      </c>
      <c r="U121" s="112"/>
      <c r="V121" s="82"/>
      <c r="W121" s="82"/>
      <c r="X121" s="82"/>
    </row>
    <row r="122" spans="1:24" x14ac:dyDescent="0.35">
      <c r="A122" s="76"/>
      <c r="B122" s="77">
        <v>2</v>
      </c>
      <c r="C122" s="78"/>
      <c r="D122" s="69">
        <f t="shared" si="137"/>
        <v>0</v>
      </c>
      <c r="E122" s="69">
        <f t="shared" si="138"/>
        <v>0</v>
      </c>
      <c r="F122" s="79">
        <f t="shared" si="139"/>
        <v>0</v>
      </c>
      <c r="G122" s="22"/>
      <c r="H122" s="22"/>
      <c r="I122" s="80">
        <f t="shared" si="143"/>
        <v>0</v>
      </c>
      <c r="J122" s="26">
        <f t="shared" si="144"/>
        <v>0</v>
      </c>
      <c r="K122" s="80">
        <f t="shared" si="145"/>
        <v>0</v>
      </c>
      <c r="L122" s="80">
        <f t="shared" si="146"/>
        <v>0</v>
      </c>
      <c r="M122" s="77"/>
      <c r="N122" s="81">
        <f t="shared" si="140"/>
        <v>0</v>
      </c>
      <c r="O122" s="77"/>
      <c r="P122" s="77"/>
      <c r="Q122" s="77"/>
      <c r="R122" s="113">
        <f t="shared" si="141"/>
        <v>0</v>
      </c>
      <c r="S122" s="118"/>
      <c r="T122" s="111">
        <f t="shared" si="142"/>
        <v>0</v>
      </c>
      <c r="U122" s="112"/>
      <c r="V122" s="82"/>
      <c r="W122" s="82"/>
      <c r="X122" s="82"/>
    </row>
    <row r="123" spans="1:24" x14ac:dyDescent="0.35">
      <c r="A123" s="76"/>
      <c r="B123" s="77">
        <v>2</v>
      </c>
      <c r="C123" s="78"/>
      <c r="D123" s="69">
        <f t="shared" si="137"/>
        <v>0</v>
      </c>
      <c r="E123" s="69">
        <f t="shared" si="138"/>
        <v>0</v>
      </c>
      <c r="F123" s="79">
        <f t="shared" si="139"/>
        <v>0</v>
      </c>
      <c r="G123" s="22"/>
      <c r="H123" s="22"/>
      <c r="I123" s="80">
        <f t="shared" si="143"/>
        <v>0</v>
      </c>
      <c r="J123" s="26">
        <f t="shared" si="144"/>
        <v>0</v>
      </c>
      <c r="K123" s="80">
        <f t="shared" si="145"/>
        <v>0</v>
      </c>
      <c r="L123" s="80">
        <f t="shared" si="146"/>
        <v>0</v>
      </c>
      <c r="M123" s="77"/>
      <c r="N123" s="81">
        <f t="shared" si="140"/>
        <v>0</v>
      </c>
      <c r="O123" s="77"/>
      <c r="P123" s="77"/>
      <c r="Q123" s="77"/>
      <c r="R123" s="113">
        <f t="shared" si="141"/>
        <v>0</v>
      </c>
      <c r="S123" s="118"/>
      <c r="T123" s="111">
        <f t="shared" si="142"/>
        <v>0</v>
      </c>
      <c r="U123" s="112"/>
      <c r="V123" s="82"/>
      <c r="W123" s="82"/>
      <c r="X123" s="82"/>
    </row>
    <row r="124" spans="1:24" x14ac:dyDescent="0.35">
      <c r="A124" s="84" t="s">
        <v>81</v>
      </c>
      <c r="B124" s="70">
        <v>2</v>
      </c>
      <c r="C124" s="23">
        <f>SUM(C119:C123)</f>
        <v>0</v>
      </c>
      <c r="D124" s="23">
        <f>SUM(D119:D123)</f>
        <v>0</v>
      </c>
      <c r="E124" s="23">
        <f>SUM(E119:E123)</f>
        <v>0</v>
      </c>
      <c r="F124" s="69" t="s">
        <v>13</v>
      </c>
      <c r="G124" s="70" t="s">
        <v>13</v>
      </c>
      <c r="H124" s="70" t="s">
        <v>13</v>
      </c>
      <c r="I124" s="23">
        <f>SUM(I119:I123)</f>
        <v>0</v>
      </c>
      <c r="J124" s="69" t="s">
        <v>13</v>
      </c>
      <c r="K124" s="23">
        <f>SUM(K119:K123)</f>
        <v>0</v>
      </c>
      <c r="L124" s="23">
        <f>SUM(L119:L123)</f>
        <v>0</v>
      </c>
      <c r="M124" s="23">
        <f>SUM(M119:M123)</f>
        <v>0</v>
      </c>
      <c r="N124" s="23">
        <f>SUM(N119:N123)</f>
        <v>0</v>
      </c>
      <c r="O124" s="23">
        <f>SUM(O119:O123)</f>
        <v>0</v>
      </c>
      <c r="P124" s="69" t="s">
        <v>13</v>
      </c>
      <c r="Q124" s="23">
        <f>SUM(Q119:Q123)</f>
        <v>0</v>
      </c>
      <c r="R124" s="23">
        <f>SUM(R119:R123)</f>
        <v>0</v>
      </c>
      <c r="S124" s="23">
        <f>SUM(S119:S123)</f>
        <v>0</v>
      </c>
      <c r="T124" s="69" t="s">
        <v>13</v>
      </c>
      <c r="U124" s="70" t="s">
        <v>13</v>
      </c>
      <c r="V124" s="70" t="s">
        <v>13</v>
      </c>
      <c r="W124" s="70" t="s">
        <v>13</v>
      </c>
      <c r="X124" s="70" t="s">
        <v>13</v>
      </c>
    </row>
    <row r="125" spans="1:24" x14ac:dyDescent="0.35">
      <c r="A125" s="84" t="s">
        <v>26</v>
      </c>
      <c r="B125" s="70">
        <v>2</v>
      </c>
      <c r="C125" s="69" t="s">
        <v>13</v>
      </c>
      <c r="D125" s="69" t="s">
        <v>13</v>
      </c>
      <c r="E125" s="69" t="s">
        <v>13</v>
      </c>
      <c r="F125" s="23">
        <f>SUM(F119:F123)</f>
        <v>0</v>
      </c>
      <c r="G125" s="70" t="s">
        <v>13</v>
      </c>
      <c r="H125" s="70" t="s">
        <v>13</v>
      </c>
      <c r="I125" s="70" t="s">
        <v>13</v>
      </c>
      <c r="J125" s="23">
        <f>SUM(J119:J123)</f>
        <v>0</v>
      </c>
      <c r="K125" s="70" t="s">
        <v>13</v>
      </c>
      <c r="L125" s="70" t="s">
        <v>13</v>
      </c>
      <c r="M125" s="70" t="s">
        <v>13</v>
      </c>
      <c r="N125" s="70" t="s">
        <v>13</v>
      </c>
      <c r="O125" s="70" t="s">
        <v>13</v>
      </c>
      <c r="P125" s="23">
        <f>SUM(P119:P123)</f>
        <v>0</v>
      </c>
      <c r="Q125" s="70" t="s">
        <v>13</v>
      </c>
      <c r="R125" s="70" t="s">
        <v>13</v>
      </c>
      <c r="S125" s="115" t="s">
        <v>13</v>
      </c>
      <c r="T125" s="23">
        <f>SUM(T119:T123)</f>
        <v>0</v>
      </c>
      <c r="U125" s="26" t="s">
        <v>13</v>
      </c>
      <c r="V125" s="70" t="s">
        <v>13</v>
      </c>
      <c r="W125" s="70" t="s">
        <v>13</v>
      </c>
      <c r="X125" s="70" t="s">
        <v>13</v>
      </c>
    </row>
    <row r="126" spans="1:24" x14ac:dyDescent="0.35">
      <c r="A126" s="84" t="s">
        <v>82</v>
      </c>
      <c r="B126" s="70">
        <v>2</v>
      </c>
      <c r="C126" s="23">
        <f>SUMIF(H119:H123,"f",C119:C123)</f>
        <v>0</v>
      </c>
      <c r="D126" s="23">
        <f>SUMIF(H119:H123,"f",D119:D123)</f>
        <v>0</v>
      </c>
      <c r="E126" s="23">
        <f>SUMIF(H119:H123,"f",E119:E123)</f>
        <v>0</v>
      </c>
      <c r="F126" s="69" t="s">
        <v>13</v>
      </c>
      <c r="G126" s="70" t="s">
        <v>13</v>
      </c>
      <c r="H126" s="70" t="s">
        <v>13</v>
      </c>
      <c r="I126" s="23">
        <f>SUMIF(H119:H123,"f",I119:I123)</f>
        <v>0</v>
      </c>
      <c r="J126" s="70" t="s">
        <v>13</v>
      </c>
      <c r="K126" s="23">
        <f>SUMIF(H119:H123,"f",K119:K123)</f>
        <v>0</v>
      </c>
      <c r="L126" s="23">
        <f>SUMIF(H119:H123,"f",L119:L123)</f>
        <v>0</v>
      </c>
      <c r="M126" s="23">
        <f>SUMIF(H119:H123,"f",M119:M123)</f>
        <v>0</v>
      </c>
      <c r="N126" s="23">
        <f>SUMIF(H119:H123,"f",N119:N123)</f>
        <v>0</v>
      </c>
      <c r="O126" s="23">
        <f>SUMIF(H119:H123,"f",O119:O123)</f>
        <v>0</v>
      </c>
      <c r="P126" s="70" t="s">
        <v>13</v>
      </c>
      <c r="Q126" s="23">
        <f>SUMIF(H119:H123,"f",Q119:Q123)</f>
        <v>0</v>
      </c>
      <c r="R126" s="23">
        <f>SUMIF(H119:H123,"f",R119:R123)</f>
        <v>0</v>
      </c>
      <c r="S126" s="23">
        <f>SUMIF(H119:H123,"f",S119:S123)</f>
        <v>0</v>
      </c>
      <c r="T126" s="70" t="s">
        <v>13</v>
      </c>
      <c r="U126" s="70" t="s">
        <v>13</v>
      </c>
      <c r="V126" s="70" t="s">
        <v>13</v>
      </c>
      <c r="W126" s="70" t="s">
        <v>13</v>
      </c>
      <c r="X126" s="70" t="s">
        <v>13</v>
      </c>
    </row>
    <row r="127" spans="1:24" x14ac:dyDescent="0.35">
      <c r="A127" s="200" t="s">
        <v>33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</row>
    <row r="128" spans="1:24" x14ac:dyDescent="0.35">
      <c r="A128" s="76"/>
      <c r="B128" s="77">
        <v>2</v>
      </c>
      <c r="C128" s="78"/>
      <c r="D128" s="69">
        <f t="shared" ref="D128:D129" si="147">IF(C128&gt;0,K128/(I128/C128),0)</f>
        <v>0</v>
      </c>
      <c r="E128" s="69">
        <f t="shared" ref="E128:E129" si="148">IF(C128&gt;0,R128/(I128/C128),0)</f>
        <v>0</v>
      </c>
      <c r="F128" s="79">
        <f t="shared" ref="F128:F129" si="149">IF(U128&gt;0,FLOOR((P128+T128)/U128,0.1),0)</f>
        <v>0</v>
      </c>
      <c r="G128" s="22"/>
      <c r="H128" s="22"/>
      <c r="I128" s="80">
        <f>K128+R128</f>
        <v>0</v>
      </c>
      <c r="J128" s="26">
        <f>P128+T128</f>
        <v>0</v>
      </c>
      <c r="K128" s="80">
        <f>L128+Q128</f>
        <v>0</v>
      </c>
      <c r="L128" s="80">
        <f>M128+N128</f>
        <v>0</v>
      </c>
      <c r="M128" s="77"/>
      <c r="N128" s="81">
        <f t="shared" ref="N128:N129" si="150">O128+P128</f>
        <v>0</v>
      </c>
      <c r="O128" s="77"/>
      <c r="P128" s="77"/>
      <c r="Q128" s="77"/>
      <c r="R128" s="113">
        <f t="shared" ref="R128:R129" si="151">(C128*U128)-K128</f>
        <v>0</v>
      </c>
      <c r="S128" s="118"/>
      <c r="T128" s="111">
        <f t="shared" ref="T128:T129" si="152">R128-S128</f>
        <v>0</v>
      </c>
      <c r="U128" s="112"/>
      <c r="V128" s="82"/>
      <c r="W128" s="82"/>
      <c r="X128" s="82"/>
    </row>
    <row r="129" spans="1:28" x14ac:dyDescent="0.35">
      <c r="A129" s="76"/>
      <c r="B129" s="77">
        <v>2</v>
      </c>
      <c r="C129" s="78"/>
      <c r="D129" s="69">
        <f t="shared" si="147"/>
        <v>0</v>
      </c>
      <c r="E129" s="69">
        <f t="shared" si="148"/>
        <v>0</v>
      </c>
      <c r="F129" s="79">
        <f t="shared" si="149"/>
        <v>0</v>
      </c>
      <c r="G129" s="22"/>
      <c r="H129" s="22"/>
      <c r="I129" s="80">
        <f t="shared" ref="I129" si="153">K129+R129</f>
        <v>0</v>
      </c>
      <c r="J129" s="26">
        <f t="shared" ref="J129" si="154">P129+T129</f>
        <v>0</v>
      </c>
      <c r="K129" s="80">
        <f t="shared" ref="K129" si="155">L129+Q129</f>
        <v>0</v>
      </c>
      <c r="L129" s="80">
        <f t="shared" ref="L129" si="156">M129+N129</f>
        <v>0</v>
      </c>
      <c r="M129" s="77"/>
      <c r="N129" s="81">
        <f t="shared" si="150"/>
        <v>0</v>
      </c>
      <c r="O129" s="77"/>
      <c r="P129" s="77"/>
      <c r="Q129" s="77"/>
      <c r="R129" s="113">
        <f t="shared" si="151"/>
        <v>0</v>
      </c>
      <c r="S129" s="118"/>
      <c r="T129" s="111">
        <f t="shared" si="152"/>
        <v>0</v>
      </c>
      <c r="U129" s="112"/>
      <c r="V129" s="82"/>
      <c r="W129" s="82"/>
      <c r="X129" s="82"/>
    </row>
    <row r="130" spans="1:28" x14ac:dyDescent="0.35">
      <c r="A130" s="84" t="s">
        <v>81</v>
      </c>
      <c r="B130" s="70">
        <v>2</v>
      </c>
      <c r="C130" s="23">
        <f>SUM(C128:C129)</f>
        <v>0</v>
      </c>
      <c r="D130" s="23">
        <f>SUM(D128:D129)</f>
        <v>0</v>
      </c>
      <c r="E130" s="23">
        <f>SUM(E128:E129)</f>
        <v>0</v>
      </c>
      <c r="F130" s="69" t="s">
        <v>13</v>
      </c>
      <c r="G130" s="70" t="s">
        <v>13</v>
      </c>
      <c r="H130" s="70" t="s">
        <v>13</v>
      </c>
      <c r="I130" s="23">
        <f>SUM(I128:I129)</f>
        <v>0</v>
      </c>
      <c r="J130" s="69" t="s">
        <v>13</v>
      </c>
      <c r="K130" s="23">
        <f>SUM(K128:K129)</f>
        <v>0</v>
      </c>
      <c r="L130" s="23">
        <f>SUM(L128:L129)</f>
        <v>0</v>
      </c>
      <c r="M130" s="23">
        <f>SUM(M128:M129)</f>
        <v>0</v>
      </c>
      <c r="N130" s="23">
        <f>SUM(N128:N129)</f>
        <v>0</v>
      </c>
      <c r="O130" s="23">
        <f>SUM(O128:O129)</f>
        <v>0</v>
      </c>
      <c r="P130" s="69" t="s">
        <v>13</v>
      </c>
      <c r="Q130" s="23">
        <f>SUM(Q128:Q129)</f>
        <v>0</v>
      </c>
      <c r="R130" s="23">
        <f>SUM(R128:R129)</f>
        <v>0</v>
      </c>
      <c r="S130" s="23">
        <f>SUM(S128:S129)</f>
        <v>0</v>
      </c>
      <c r="T130" s="69" t="s">
        <v>13</v>
      </c>
      <c r="U130" s="70" t="s">
        <v>13</v>
      </c>
      <c r="V130" s="70" t="s">
        <v>13</v>
      </c>
      <c r="W130" s="70" t="s">
        <v>13</v>
      </c>
      <c r="X130" s="70" t="s">
        <v>13</v>
      </c>
    </row>
    <row r="131" spans="1:28" x14ac:dyDescent="0.35">
      <c r="A131" s="84" t="s">
        <v>26</v>
      </c>
      <c r="B131" s="70">
        <v>2</v>
      </c>
      <c r="C131" s="69" t="s">
        <v>13</v>
      </c>
      <c r="D131" s="69" t="s">
        <v>13</v>
      </c>
      <c r="E131" s="69" t="s">
        <v>13</v>
      </c>
      <c r="F131" s="23">
        <f>SUM(F128:F129)</f>
        <v>0</v>
      </c>
      <c r="G131" s="70" t="s">
        <v>13</v>
      </c>
      <c r="H131" s="70" t="s">
        <v>13</v>
      </c>
      <c r="I131" s="70" t="s">
        <v>13</v>
      </c>
      <c r="J131" s="23">
        <f>SUM(J128:J129)</f>
        <v>0</v>
      </c>
      <c r="K131" s="70" t="s">
        <v>13</v>
      </c>
      <c r="L131" s="70" t="s">
        <v>13</v>
      </c>
      <c r="M131" s="70" t="s">
        <v>13</v>
      </c>
      <c r="N131" s="70" t="s">
        <v>13</v>
      </c>
      <c r="O131" s="70" t="s">
        <v>13</v>
      </c>
      <c r="P131" s="23">
        <f>SUM(P128:P129)</f>
        <v>0</v>
      </c>
      <c r="Q131" s="70" t="s">
        <v>13</v>
      </c>
      <c r="R131" s="70" t="s">
        <v>13</v>
      </c>
      <c r="S131" s="115" t="s">
        <v>13</v>
      </c>
      <c r="T131" s="23">
        <f>SUM(T128:T129)</f>
        <v>0</v>
      </c>
      <c r="U131" s="26" t="s">
        <v>13</v>
      </c>
      <c r="V131" s="70" t="s">
        <v>13</v>
      </c>
      <c r="W131" s="70" t="s">
        <v>13</v>
      </c>
      <c r="X131" s="70" t="s">
        <v>13</v>
      </c>
    </row>
    <row r="132" spans="1:28" x14ac:dyDescent="0.35">
      <c r="A132" s="84" t="s">
        <v>82</v>
      </c>
      <c r="B132" s="70">
        <v>2</v>
      </c>
      <c r="C132" s="23">
        <f>SUMIF(H128:H129,"f",C128:C129)</f>
        <v>0</v>
      </c>
      <c r="D132" s="23">
        <f>SUMIF(H128:H129,"f",D128:D129)</f>
        <v>0</v>
      </c>
      <c r="E132" s="23">
        <f>SUMIF(H128:H129,"f",E128:E129)</f>
        <v>0</v>
      </c>
      <c r="F132" s="69" t="s">
        <v>13</v>
      </c>
      <c r="G132" s="70" t="s">
        <v>13</v>
      </c>
      <c r="H132" s="70" t="s">
        <v>13</v>
      </c>
      <c r="I132" s="23">
        <f>SUMIF(H128:H129,"f",I128:I129)</f>
        <v>0</v>
      </c>
      <c r="J132" s="70" t="s">
        <v>13</v>
      </c>
      <c r="K132" s="23">
        <f>SUMIF(H128:H129,"f",K128:K129)</f>
        <v>0</v>
      </c>
      <c r="L132" s="23">
        <f>SUMIF(H128:H129,"f",L128:L129)</f>
        <v>0</v>
      </c>
      <c r="M132" s="23">
        <f>SUMIF(H128:H129,"f",M128:M129)</f>
        <v>0</v>
      </c>
      <c r="N132" s="23">
        <f>SUMIF(H128:H129,"f",N128:N129)</f>
        <v>0</v>
      </c>
      <c r="O132" s="23">
        <f>SUMIF(H128:H129,"f",O128:O129)</f>
        <v>0</v>
      </c>
      <c r="P132" s="70" t="s">
        <v>13</v>
      </c>
      <c r="Q132" s="23">
        <f>SUMIF(H128:H129,"f",Q128:Q129)</f>
        <v>0</v>
      </c>
      <c r="R132" s="23">
        <f>SUMIF(H128:H129,"f",R128:R129)</f>
        <v>0</v>
      </c>
      <c r="S132" s="23">
        <f>SUMIF(H128:H129,"f",S128:S129)</f>
        <v>0</v>
      </c>
      <c r="T132" s="70" t="s">
        <v>13</v>
      </c>
      <c r="U132" s="70" t="s">
        <v>13</v>
      </c>
      <c r="V132" s="70" t="s">
        <v>13</v>
      </c>
      <c r="W132" s="70" t="s">
        <v>13</v>
      </c>
      <c r="X132" s="70" t="s">
        <v>13</v>
      </c>
    </row>
    <row r="133" spans="1:28" s="27" customFormat="1" ht="17" x14ac:dyDescent="0.4">
      <c r="A133" s="86" t="s">
        <v>80</v>
      </c>
      <c r="B133" s="87">
        <v>2</v>
      </c>
      <c r="C133" s="88">
        <f>SUM(C80,C87,C98,C109,C115,C124,C130)</f>
        <v>30</v>
      </c>
      <c r="D133" s="88">
        <f>SUM(D80,D87,D98,D109,D115,D124,D130)</f>
        <v>15.243076923076925</v>
      </c>
      <c r="E133" s="88">
        <f>SUM(E80,E87,E98,E109,E115,E124,E130)</f>
        <v>14.756923076923075</v>
      </c>
      <c r="F133" s="88">
        <f>SUM(F81,F88,F99,F110,F116,F125,F131)</f>
        <v>9.4</v>
      </c>
      <c r="G133" s="89" t="s">
        <v>13</v>
      </c>
      <c r="H133" s="89" t="s">
        <v>13</v>
      </c>
      <c r="I133" s="88">
        <f>SUM(I80,I87,I98,I109,I115,I124,I130)</f>
        <v>762.5</v>
      </c>
      <c r="J133" s="88">
        <f>SUM(J81,J88,J99,J110,J116,J125,J131)</f>
        <v>239.5</v>
      </c>
      <c r="K133" s="88">
        <f>SUM(K80,K87,K98,K109,K115,K124,K130)</f>
        <v>388</v>
      </c>
      <c r="L133" s="88">
        <f>SUM(L80,L87,L98,L109,L115,L124,L130)</f>
        <v>325</v>
      </c>
      <c r="M133" s="88">
        <f>SUM(M80,M87,M98,M109,M115,M124,M130)</f>
        <v>117</v>
      </c>
      <c r="N133" s="88">
        <f>SUM(N80,N87,N98,N109,N115,N124,N130)</f>
        <v>208</v>
      </c>
      <c r="O133" s="88">
        <f>SUM(O80,O87,O98,O109,O115,O124,O130)</f>
        <v>120</v>
      </c>
      <c r="P133" s="88">
        <f>SUM(P81,P88,P99,P110,P116,P125,P131)</f>
        <v>88</v>
      </c>
      <c r="Q133" s="88">
        <f>SUM(Q80,Q87,Q98,Q109,Q115,Q124,Q130)</f>
        <v>63</v>
      </c>
      <c r="R133" s="88">
        <f>SUM(R80,R87,R98,R109,R115,R124,R130)</f>
        <v>374.5</v>
      </c>
      <c r="S133" s="88">
        <f>SUM(S80,S87,S98,S109,S115,S124,S130)</f>
        <v>223</v>
      </c>
      <c r="T133" s="88">
        <f>SUM(T81,T88,T99,T110,T116,T125,T131)</f>
        <v>151.5</v>
      </c>
      <c r="U133" s="89" t="s">
        <v>13</v>
      </c>
      <c r="V133" s="89" t="s">
        <v>13</v>
      </c>
      <c r="W133" s="89" t="s">
        <v>13</v>
      </c>
      <c r="X133" s="89" t="s">
        <v>13</v>
      </c>
      <c r="Z133" s="17"/>
      <c r="AA133" s="17"/>
      <c r="AB133" s="17"/>
    </row>
    <row r="134" spans="1:28" ht="25.4" customHeight="1" x14ac:dyDescent="0.35">
      <c r="A134" s="234" t="s">
        <v>84</v>
      </c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</row>
    <row r="135" spans="1:28" x14ac:dyDescent="0.35">
      <c r="A135" s="200" t="s">
        <v>28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</row>
    <row r="136" spans="1:28" ht="30.65" customHeight="1" x14ac:dyDescent="0.35">
      <c r="A136" s="132" t="s">
        <v>193</v>
      </c>
      <c r="B136" s="103">
        <v>3</v>
      </c>
      <c r="C136" s="104">
        <v>2</v>
      </c>
      <c r="D136" s="133">
        <f t="shared" ref="D136:D139" si="157">IF(C136&gt;0,K136/(I136/C136),0)</f>
        <v>1.2</v>
      </c>
      <c r="E136" s="133">
        <f t="shared" ref="E136:E139" si="158">IF(C136&gt;0,R136/(I136/C136),0)</f>
        <v>0.8</v>
      </c>
      <c r="F136" s="133">
        <f t="shared" ref="F136:F139" si="159">IF(U136&gt;0,FLOOR((P136+T136)/U136,0.1),0)</f>
        <v>0.8</v>
      </c>
      <c r="G136" s="105" t="s">
        <v>20</v>
      </c>
      <c r="H136" s="105" t="s">
        <v>18</v>
      </c>
      <c r="I136" s="26">
        <f>K136+R136</f>
        <v>50</v>
      </c>
      <c r="J136" s="26">
        <f>P136+T136</f>
        <v>20</v>
      </c>
      <c r="K136" s="26">
        <f>L136+Q136</f>
        <v>30</v>
      </c>
      <c r="L136" s="26">
        <f>M136+N136</f>
        <v>30</v>
      </c>
      <c r="M136" s="103">
        <v>10</v>
      </c>
      <c r="N136" s="134">
        <f t="shared" ref="N136:N139" si="160">O136+P136</f>
        <v>20</v>
      </c>
      <c r="O136" s="103"/>
      <c r="P136" s="103">
        <v>20</v>
      </c>
      <c r="Q136" s="103"/>
      <c r="R136" s="113">
        <f t="shared" ref="R136:R139" si="161">(C136*U136)-K136</f>
        <v>20</v>
      </c>
      <c r="S136" s="121">
        <v>20</v>
      </c>
      <c r="T136" s="111">
        <f t="shared" ref="T136:T139" si="162">R136-S136</f>
        <v>0</v>
      </c>
      <c r="U136" s="112">
        <v>25</v>
      </c>
      <c r="V136" s="107">
        <v>100</v>
      </c>
      <c r="W136" s="107"/>
      <c r="X136" s="107"/>
    </row>
    <row r="137" spans="1:28" x14ac:dyDescent="0.35">
      <c r="A137" s="76"/>
      <c r="B137" s="77">
        <v>3</v>
      </c>
      <c r="C137" s="78"/>
      <c r="D137" s="69">
        <f t="shared" si="157"/>
        <v>0</v>
      </c>
      <c r="E137" s="69">
        <f t="shared" si="158"/>
        <v>0</v>
      </c>
      <c r="F137" s="79">
        <f t="shared" si="159"/>
        <v>0</v>
      </c>
      <c r="G137" s="22"/>
      <c r="H137" s="22"/>
      <c r="I137" s="80">
        <f t="shared" ref="I137:I139" si="163">K137+R137</f>
        <v>0</v>
      </c>
      <c r="J137" s="26">
        <f t="shared" ref="J137:J139" si="164">P137+T137</f>
        <v>0</v>
      </c>
      <c r="K137" s="80">
        <f t="shared" ref="K137:K139" si="165">L137+Q137</f>
        <v>0</v>
      </c>
      <c r="L137" s="80">
        <f t="shared" ref="L137:L139" si="166">M137+N137</f>
        <v>0</v>
      </c>
      <c r="M137" s="77"/>
      <c r="N137" s="81">
        <f t="shared" si="160"/>
        <v>0</v>
      </c>
      <c r="O137" s="77"/>
      <c r="P137" s="77"/>
      <c r="Q137" s="77"/>
      <c r="R137" s="113">
        <f t="shared" si="161"/>
        <v>0</v>
      </c>
      <c r="S137" s="118"/>
      <c r="T137" s="111">
        <f t="shared" si="162"/>
        <v>0</v>
      </c>
      <c r="U137" s="112"/>
      <c r="V137" s="82"/>
      <c r="W137" s="82"/>
      <c r="X137" s="82"/>
    </row>
    <row r="138" spans="1:28" x14ac:dyDescent="0.35">
      <c r="A138" s="76"/>
      <c r="B138" s="77">
        <v>3</v>
      </c>
      <c r="C138" s="78"/>
      <c r="D138" s="69">
        <f t="shared" si="157"/>
        <v>0</v>
      </c>
      <c r="E138" s="69">
        <f t="shared" si="158"/>
        <v>0</v>
      </c>
      <c r="F138" s="79">
        <f t="shared" si="159"/>
        <v>0</v>
      </c>
      <c r="G138" s="22"/>
      <c r="H138" s="22"/>
      <c r="I138" s="80">
        <f t="shared" si="163"/>
        <v>0</v>
      </c>
      <c r="J138" s="26">
        <f t="shared" si="164"/>
        <v>0</v>
      </c>
      <c r="K138" s="80">
        <f t="shared" si="165"/>
        <v>0</v>
      </c>
      <c r="L138" s="80">
        <f t="shared" si="166"/>
        <v>0</v>
      </c>
      <c r="M138" s="77"/>
      <c r="N138" s="81">
        <f t="shared" si="160"/>
        <v>0</v>
      </c>
      <c r="O138" s="77"/>
      <c r="P138" s="77"/>
      <c r="Q138" s="77"/>
      <c r="R138" s="113">
        <f t="shared" si="161"/>
        <v>0</v>
      </c>
      <c r="S138" s="118"/>
      <c r="T138" s="111">
        <f t="shared" si="162"/>
        <v>0</v>
      </c>
      <c r="U138" s="112"/>
      <c r="V138" s="82"/>
      <c r="W138" s="82"/>
      <c r="X138" s="82"/>
    </row>
    <row r="139" spans="1:28" x14ac:dyDescent="0.35">
      <c r="A139" s="76"/>
      <c r="B139" s="77">
        <v>3</v>
      </c>
      <c r="C139" s="78"/>
      <c r="D139" s="69">
        <f t="shared" si="157"/>
        <v>0</v>
      </c>
      <c r="E139" s="69">
        <f t="shared" si="158"/>
        <v>0</v>
      </c>
      <c r="F139" s="79">
        <f t="shared" si="159"/>
        <v>0</v>
      </c>
      <c r="G139" s="22"/>
      <c r="H139" s="22"/>
      <c r="I139" s="80">
        <f t="shared" si="163"/>
        <v>0</v>
      </c>
      <c r="J139" s="26">
        <f t="shared" si="164"/>
        <v>0</v>
      </c>
      <c r="K139" s="80">
        <f t="shared" si="165"/>
        <v>0</v>
      </c>
      <c r="L139" s="80">
        <f t="shared" si="166"/>
        <v>0</v>
      </c>
      <c r="M139" s="77"/>
      <c r="N139" s="81">
        <f t="shared" si="160"/>
        <v>0</v>
      </c>
      <c r="O139" s="77"/>
      <c r="P139" s="77"/>
      <c r="Q139" s="77"/>
      <c r="R139" s="113">
        <f t="shared" si="161"/>
        <v>0</v>
      </c>
      <c r="S139" s="118"/>
      <c r="T139" s="111">
        <f t="shared" si="162"/>
        <v>0</v>
      </c>
      <c r="U139" s="112"/>
      <c r="V139" s="82"/>
      <c r="W139" s="82"/>
      <c r="X139" s="82"/>
    </row>
    <row r="140" spans="1:28" x14ac:dyDescent="0.35">
      <c r="A140" s="84" t="s">
        <v>81</v>
      </c>
      <c r="B140" s="70">
        <v>3</v>
      </c>
      <c r="C140" s="23">
        <f>SUM(C136:C139)</f>
        <v>2</v>
      </c>
      <c r="D140" s="23">
        <f>SUM(D136:D139)</f>
        <v>1.2</v>
      </c>
      <c r="E140" s="23">
        <f>SUM(E136:E139)</f>
        <v>0.8</v>
      </c>
      <c r="F140" s="69" t="s">
        <v>13</v>
      </c>
      <c r="G140" s="70" t="s">
        <v>13</v>
      </c>
      <c r="H140" s="70" t="s">
        <v>13</v>
      </c>
      <c r="I140" s="23">
        <f>SUM(I136:I139)</f>
        <v>50</v>
      </c>
      <c r="J140" s="69" t="s">
        <v>13</v>
      </c>
      <c r="K140" s="23">
        <f>SUM(K136:K139)</f>
        <v>30</v>
      </c>
      <c r="L140" s="23">
        <f>SUM(L136:L139)</f>
        <v>30</v>
      </c>
      <c r="M140" s="23">
        <f>SUM(M136:M139)</f>
        <v>10</v>
      </c>
      <c r="N140" s="23">
        <f>SUM(N136:N139)</f>
        <v>20</v>
      </c>
      <c r="O140" s="23">
        <f>SUM(O136:O139)</f>
        <v>0</v>
      </c>
      <c r="P140" s="69" t="s">
        <v>13</v>
      </c>
      <c r="Q140" s="23">
        <f>SUM(Q136:Q139)</f>
        <v>0</v>
      </c>
      <c r="R140" s="23">
        <f>SUM(R136:R139)</f>
        <v>20</v>
      </c>
      <c r="S140" s="23">
        <f>SUM(S136:S139)</f>
        <v>20</v>
      </c>
      <c r="T140" s="69" t="s">
        <v>13</v>
      </c>
      <c r="U140" s="70" t="s">
        <v>13</v>
      </c>
      <c r="V140" s="70" t="s">
        <v>13</v>
      </c>
      <c r="W140" s="70" t="s">
        <v>13</v>
      </c>
      <c r="X140" s="70" t="s">
        <v>13</v>
      </c>
    </row>
    <row r="141" spans="1:28" x14ac:dyDescent="0.35">
      <c r="A141" s="84" t="s">
        <v>26</v>
      </c>
      <c r="B141" s="70">
        <v>3</v>
      </c>
      <c r="C141" s="69" t="s">
        <v>13</v>
      </c>
      <c r="D141" s="69" t="s">
        <v>13</v>
      </c>
      <c r="E141" s="69" t="s">
        <v>13</v>
      </c>
      <c r="F141" s="23">
        <f>SUM(F136:F139)</f>
        <v>0.8</v>
      </c>
      <c r="G141" s="70" t="s">
        <v>13</v>
      </c>
      <c r="H141" s="70" t="s">
        <v>13</v>
      </c>
      <c r="I141" s="70" t="s">
        <v>13</v>
      </c>
      <c r="J141" s="23">
        <f>SUM(J136:J139)</f>
        <v>20</v>
      </c>
      <c r="K141" s="70" t="s">
        <v>13</v>
      </c>
      <c r="L141" s="70" t="s">
        <v>13</v>
      </c>
      <c r="M141" s="70" t="s">
        <v>13</v>
      </c>
      <c r="N141" s="70" t="s">
        <v>13</v>
      </c>
      <c r="O141" s="70" t="s">
        <v>13</v>
      </c>
      <c r="P141" s="23">
        <f>SUM(P136:P139)</f>
        <v>20</v>
      </c>
      <c r="Q141" s="70" t="s">
        <v>13</v>
      </c>
      <c r="R141" s="70" t="s">
        <v>13</v>
      </c>
      <c r="S141" s="115" t="s">
        <v>13</v>
      </c>
      <c r="T141" s="23">
        <f>SUM(T136:T139)</f>
        <v>0</v>
      </c>
      <c r="U141" s="26" t="s">
        <v>13</v>
      </c>
      <c r="V141" s="70" t="s">
        <v>13</v>
      </c>
      <c r="W141" s="70" t="s">
        <v>13</v>
      </c>
      <c r="X141" s="70" t="s">
        <v>13</v>
      </c>
    </row>
    <row r="142" spans="1:28" x14ac:dyDescent="0.35">
      <c r="A142" s="84" t="s">
        <v>82</v>
      </c>
      <c r="B142" s="70">
        <v>3</v>
      </c>
      <c r="C142" s="23">
        <f>SUMIF(H136:H139,"f",C136:C139)</f>
        <v>0</v>
      </c>
      <c r="D142" s="23">
        <f>SUMIF(H136:H139,"f",D136:D139)</f>
        <v>0</v>
      </c>
      <c r="E142" s="23">
        <f>SUMIF(H136:H139,"f",E136:E139)</f>
        <v>0</v>
      </c>
      <c r="F142" s="69" t="s">
        <v>13</v>
      </c>
      <c r="G142" s="70" t="s">
        <v>13</v>
      </c>
      <c r="H142" s="70" t="s">
        <v>13</v>
      </c>
      <c r="I142" s="23">
        <f>SUMIF(H136:H139,"f",I136:I139)</f>
        <v>0</v>
      </c>
      <c r="J142" s="70" t="s">
        <v>13</v>
      </c>
      <c r="K142" s="23">
        <f>SUMIF(H136:H139,"f",K136:K139)</f>
        <v>0</v>
      </c>
      <c r="L142" s="23">
        <f>SUMIF(H136:H139,"f",L136:L139)</f>
        <v>0</v>
      </c>
      <c r="M142" s="23">
        <f>SUMIF(H136:H139,"f",M136:M139)</f>
        <v>0</v>
      </c>
      <c r="N142" s="23">
        <f>SUMIF(H136:H139,"f",N136:N139)</f>
        <v>0</v>
      </c>
      <c r="O142" s="23">
        <f>SUMIF(H136:H139,"f",O136:O139)</f>
        <v>0</v>
      </c>
      <c r="P142" s="70" t="s">
        <v>13</v>
      </c>
      <c r="Q142" s="23">
        <f>SUMIF(H136:H139,"f",Q136:Q139)</f>
        <v>0</v>
      </c>
      <c r="R142" s="23">
        <f>SUMIF(H136:H139,"f",R136:R139)</f>
        <v>0</v>
      </c>
      <c r="S142" s="23">
        <f>SUMIF(H136:H139,"f",S136:S139)</f>
        <v>0</v>
      </c>
      <c r="T142" s="70" t="s">
        <v>13</v>
      </c>
      <c r="U142" s="70" t="s">
        <v>13</v>
      </c>
      <c r="V142" s="70" t="s">
        <v>13</v>
      </c>
      <c r="W142" s="70" t="s">
        <v>13</v>
      </c>
      <c r="X142" s="70" t="s">
        <v>13</v>
      </c>
    </row>
    <row r="143" spans="1:28" x14ac:dyDescent="0.35">
      <c r="A143" s="200" t="s">
        <v>29</v>
      </c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</row>
    <row r="144" spans="1:28" x14ac:dyDescent="0.35">
      <c r="A144" s="76"/>
      <c r="B144" s="77">
        <v>3</v>
      </c>
      <c r="C144" s="78"/>
      <c r="D144" s="69">
        <f t="shared" ref="D144:D146" si="167">IF(C144&gt;0,K144/(I144/C144),0)</f>
        <v>0</v>
      </c>
      <c r="E144" s="69">
        <f t="shared" ref="E144:E146" si="168">IF(C144&gt;0,R144/(I144/C144),0)</f>
        <v>0</v>
      </c>
      <c r="F144" s="79">
        <f t="shared" ref="F144:F146" si="169">IF(U144&gt;0,FLOOR((P144+T144)/U144,0.1),0)</f>
        <v>0</v>
      </c>
      <c r="G144" s="22"/>
      <c r="H144" s="22"/>
      <c r="I144" s="80">
        <f>K144+R144</f>
        <v>0</v>
      </c>
      <c r="J144" s="26">
        <f>P144+T144</f>
        <v>0</v>
      </c>
      <c r="K144" s="80">
        <f>L144+Q144</f>
        <v>0</v>
      </c>
      <c r="L144" s="80">
        <f>M144+N144</f>
        <v>0</v>
      </c>
      <c r="M144" s="77"/>
      <c r="N144" s="81">
        <f t="shared" ref="N144:N146" si="170">O144+P144</f>
        <v>0</v>
      </c>
      <c r="O144" s="77"/>
      <c r="P144" s="77"/>
      <c r="Q144" s="77"/>
      <c r="R144" s="113">
        <f t="shared" ref="R144:R146" si="171">(C144*U144)-K144</f>
        <v>0</v>
      </c>
      <c r="S144" s="118"/>
      <c r="T144" s="111">
        <f t="shared" ref="T144:T146" si="172">R144-S144</f>
        <v>0</v>
      </c>
      <c r="U144" s="112"/>
      <c r="V144" s="82"/>
      <c r="W144" s="82"/>
      <c r="X144" s="82"/>
    </row>
    <row r="145" spans="1:24" x14ac:dyDescent="0.35">
      <c r="A145" s="76"/>
      <c r="B145" s="77">
        <v>3</v>
      </c>
      <c r="C145" s="78"/>
      <c r="D145" s="69">
        <f t="shared" si="167"/>
        <v>0</v>
      </c>
      <c r="E145" s="69">
        <f t="shared" si="168"/>
        <v>0</v>
      </c>
      <c r="F145" s="79">
        <f t="shared" si="169"/>
        <v>0</v>
      </c>
      <c r="G145" s="22"/>
      <c r="H145" s="22"/>
      <c r="I145" s="80">
        <f t="shared" ref="I145:I146" si="173">K145+R145</f>
        <v>0</v>
      </c>
      <c r="J145" s="26">
        <f t="shared" ref="J145:J146" si="174">P145+T145</f>
        <v>0</v>
      </c>
      <c r="K145" s="80">
        <f t="shared" ref="K145:K146" si="175">L145+Q145</f>
        <v>0</v>
      </c>
      <c r="L145" s="80">
        <f t="shared" ref="L145:L146" si="176">M145+N145</f>
        <v>0</v>
      </c>
      <c r="M145" s="77"/>
      <c r="N145" s="81">
        <f t="shared" si="170"/>
        <v>0</v>
      </c>
      <c r="O145" s="77"/>
      <c r="P145" s="77"/>
      <c r="Q145" s="77"/>
      <c r="R145" s="113">
        <f t="shared" si="171"/>
        <v>0</v>
      </c>
      <c r="S145" s="118"/>
      <c r="T145" s="111">
        <f t="shared" si="172"/>
        <v>0</v>
      </c>
      <c r="U145" s="112"/>
      <c r="V145" s="82"/>
      <c r="W145" s="82"/>
      <c r="X145" s="82"/>
    </row>
    <row r="146" spans="1:24" x14ac:dyDescent="0.35">
      <c r="A146" s="76"/>
      <c r="B146" s="77">
        <v>3</v>
      </c>
      <c r="C146" s="78"/>
      <c r="D146" s="69">
        <f t="shared" si="167"/>
        <v>0</v>
      </c>
      <c r="E146" s="69">
        <f t="shared" si="168"/>
        <v>0</v>
      </c>
      <c r="F146" s="79">
        <f t="shared" si="169"/>
        <v>0</v>
      </c>
      <c r="G146" s="22"/>
      <c r="H146" s="22"/>
      <c r="I146" s="80">
        <f t="shared" si="173"/>
        <v>0</v>
      </c>
      <c r="J146" s="26">
        <f t="shared" si="174"/>
        <v>0</v>
      </c>
      <c r="K146" s="80">
        <f t="shared" si="175"/>
        <v>0</v>
      </c>
      <c r="L146" s="80">
        <f t="shared" si="176"/>
        <v>0</v>
      </c>
      <c r="M146" s="77"/>
      <c r="N146" s="81">
        <f t="shared" si="170"/>
        <v>0</v>
      </c>
      <c r="O146" s="77"/>
      <c r="P146" s="77"/>
      <c r="Q146" s="77"/>
      <c r="R146" s="113">
        <f t="shared" si="171"/>
        <v>0</v>
      </c>
      <c r="S146" s="118"/>
      <c r="T146" s="111">
        <f t="shared" si="172"/>
        <v>0</v>
      </c>
      <c r="U146" s="112"/>
      <c r="V146" s="82"/>
      <c r="W146" s="82"/>
      <c r="X146" s="82"/>
    </row>
    <row r="147" spans="1:24" x14ac:dyDescent="0.35">
      <c r="A147" s="84" t="s">
        <v>81</v>
      </c>
      <c r="B147" s="70">
        <v>3</v>
      </c>
      <c r="C147" s="23">
        <f>SUM(C144:C146)</f>
        <v>0</v>
      </c>
      <c r="D147" s="23">
        <f>SUM(D144:D146)</f>
        <v>0</v>
      </c>
      <c r="E147" s="23">
        <f>SUM(E144:E146)</f>
        <v>0</v>
      </c>
      <c r="F147" s="69" t="s">
        <v>13</v>
      </c>
      <c r="G147" s="70" t="s">
        <v>13</v>
      </c>
      <c r="H147" s="70" t="s">
        <v>13</v>
      </c>
      <c r="I147" s="23">
        <f>SUM(I144:I146)</f>
        <v>0</v>
      </c>
      <c r="J147" s="69" t="s">
        <v>13</v>
      </c>
      <c r="K147" s="23">
        <f>SUM(K144:K146)</f>
        <v>0</v>
      </c>
      <c r="L147" s="23">
        <f>SUM(L144:L146)</f>
        <v>0</v>
      </c>
      <c r="M147" s="23">
        <f>SUM(M144:M146)</f>
        <v>0</v>
      </c>
      <c r="N147" s="23">
        <f>SUM(N144:N146)</f>
        <v>0</v>
      </c>
      <c r="O147" s="23">
        <f>SUM(O144:O146)</f>
        <v>0</v>
      </c>
      <c r="P147" s="69" t="s">
        <v>13</v>
      </c>
      <c r="Q147" s="23">
        <f>SUM(Q144:Q146)</f>
        <v>0</v>
      </c>
      <c r="R147" s="23">
        <f>SUM(R144:R146)</f>
        <v>0</v>
      </c>
      <c r="S147" s="23">
        <f>SUM(S144:S146)</f>
        <v>0</v>
      </c>
      <c r="T147" s="69" t="s">
        <v>13</v>
      </c>
      <c r="U147" s="70" t="s">
        <v>13</v>
      </c>
      <c r="V147" s="70" t="s">
        <v>13</v>
      </c>
      <c r="W147" s="70" t="s">
        <v>13</v>
      </c>
      <c r="X147" s="70" t="s">
        <v>13</v>
      </c>
    </row>
    <row r="148" spans="1:24" x14ac:dyDescent="0.35">
      <c r="A148" s="84" t="s">
        <v>26</v>
      </c>
      <c r="B148" s="70">
        <v>3</v>
      </c>
      <c r="C148" s="69" t="s">
        <v>13</v>
      </c>
      <c r="D148" s="69" t="s">
        <v>13</v>
      </c>
      <c r="E148" s="69" t="s">
        <v>13</v>
      </c>
      <c r="F148" s="23">
        <f>SUM(F144:F146)</f>
        <v>0</v>
      </c>
      <c r="G148" s="70" t="s">
        <v>13</v>
      </c>
      <c r="H148" s="70" t="s">
        <v>13</v>
      </c>
      <c r="I148" s="70" t="s">
        <v>13</v>
      </c>
      <c r="J148" s="23">
        <f>SUM(J144:J146)</f>
        <v>0</v>
      </c>
      <c r="K148" s="70" t="s">
        <v>13</v>
      </c>
      <c r="L148" s="70" t="s">
        <v>13</v>
      </c>
      <c r="M148" s="70" t="s">
        <v>13</v>
      </c>
      <c r="N148" s="70" t="s">
        <v>13</v>
      </c>
      <c r="O148" s="70" t="s">
        <v>13</v>
      </c>
      <c r="P148" s="23">
        <f>SUM(P144:P146)</f>
        <v>0</v>
      </c>
      <c r="Q148" s="70" t="s">
        <v>13</v>
      </c>
      <c r="R148" s="70" t="s">
        <v>13</v>
      </c>
      <c r="S148" s="115" t="s">
        <v>13</v>
      </c>
      <c r="T148" s="23">
        <f>SUM(T144:T146)</f>
        <v>0</v>
      </c>
      <c r="U148" s="26" t="s">
        <v>13</v>
      </c>
      <c r="V148" s="70" t="s">
        <v>13</v>
      </c>
      <c r="W148" s="70" t="s">
        <v>13</v>
      </c>
      <c r="X148" s="70" t="s">
        <v>13</v>
      </c>
    </row>
    <row r="149" spans="1:24" x14ac:dyDescent="0.35">
      <c r="A149" s="84" t="s">
        <v>82</v>
      </c>
      <c r="B149" s="70">
        <v>3</v>
      </c>
      <c r="C149" s="23">
        <f>SUMIF(H144:H146,"f",C144:C146)</f>
        <v>0</v>
      </c>
      <c r="D149" s="23">
        <f>SUMIF(H144:H146,"f",D144:D146)</f>
        <v>0</v>
      </c>
      <c r="E149" s="23">
        <f>SUMIF(H144:H146,"f",E144:E146)</f>
        <v>0</v>
      </c>
      <c r="F149" s="69" t="s">
        <v>13</v>
      </c>
      <c r="G149" s="70" t="s">
        <v>13</v>
      </c>
      <c r="H149" s="70" t="s">
        <v>13</v>
      </c>
      <c r="I149" s="23">
        <f>SUMIF(H144:H146,"f",I144:I146)</f>
        <v>0</v>
      </c>
      <c r="J149" s="70" t="s">
        <v>13</v>
      </c>
      <c r="K149" s="23">
        <f>SUMIF(H144:H146,"f",K144:K146)</f>
        <v>0</v>
      </c>
      <c r="L149" s="23">
        <f>SUMIF(H144:H146,"f",L144:L146)</f>
        <v>0</v>
      </c>
      <c r="M149" s="23">
        <f>SUMIF(H144:H146,"f",M144:M146)</f>
        <v>0</v>
      </c>
      <c r="N149" s="23">
        <f>SUMIF(H144:H146,"f",N144:N146)</f>
        <v>0</v>
      </c>
      <c r="O149" s="23">
        <f>SUMIF(H144:H146,"f",O144:O146)</f>
        <v>0</v>
      </c>
      <c r="P149" s="70" t="s">
        <v>13</v>
      </c>
      <c r="Q149" s="23">
        <f>SUMIF(H144:H146,"f",Q144:Q146)</f>
        <v>0</v>
      </c>
      <c r="R149" s="23">
        <f>SUMIF(H144:H146,"f",R144:R146)</f>
        <v>0</v>
      </c>
      <c r="S149" s="23">
        <f>SUMIF(H144:H146,"f",S144:S146)</f>
        <v>0</v>
      </c>
      <c r="T149" s="70" t="s">
        <v>13</v>
      </c>
      <c r="U149" s="70" t="s">
        <v>13</v>
      </c>
      <c r="V149" s="70" t="s">
        <v>13</v>
      </c>
      <c r="W149" s="70" t="s">
        <v>13</v>
      </c>
      <c r="X149" s="70" t="s">
        <v>13</v>
      </c>
    </row>
    <row r="150" spans="1:24" x14ac:dyDescent="0.35">
      <c r="A150" s="200" t="s">
        <v>30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</row>
    <row r="151" spans="1:24" ht="26" x14ac:dyDescent="0.35">
      <c r="A151" s="102" t="s">
        <v>143</v>
      </c>
      <c r="B151" s="103">
        <v>3</v>
      </c>
      <c r="C151" s="104">
        <v>2</v>
      </c>
      <c r="D151" s="69">
        <f t="shared" ref="D151:D157" si="177">IF(C151&gt;0,K151/(I151/C151),0)</f>
        <v>1.24</v>
      </c>
      <c r="E151" s="69">
        <f t="shared" ref="E151:E157" si="178">IF(C151&gt;0,R151/(I151/C151),0)</f>
        <v>0.76</v>
      </c>
      <c r="F151" s="69">
        <f t="shared" ref="F151:F157" si="179">IF(U151&gt;0,FLOOR((P151+T151)/U151,0.1),0)</f>
        <v>0</v>
      </c>
      <c r="G151" s="105" t="s">
        <v>20</v>
      </c>
      <c r="H151" s="105" t="s">
        <v>18</v>
      </c>
      <c r="I151" s="26">
        <f>K151+R151</f>
        <v>50</v>
      </c>
      <c r="J151" s="26">
        <f>P151+T151</f>
        <v>0</v>
      </c>
      <c r="K151" s="26">
        <f>L151+Q151</f>
        <v>31</v>
      </c>
      <c r="L151" s="26">
        <f>M151+N151</f>
        <v>30</v>
      </c>
      <c r="M151" s="103">
        <v>15</v>
      </c>
      <c r="N151" s="70">
        <f t="shared" ref="N151:N157" si="180">O151+P151</f>
        <v>15</v>
      </c>
      <c r="O151" s="103">
        <v>15</v>
      </c>
      <c r="P151" s="103"/>
      <c r="Q151" s="103">
        <v>1</v>
      </c>
      <c r="R151" s="113">
        <f t="shared" ref="R151:R157" si="181">(C151*U151)-K151</f>
        <v>19</v>
      </c>
      <c r="S151" s="121">
        <v>19</v>
      </c>
      <c r="T151" s="111">
        <f t="shared" ref="T151:T157" si="182">R151-S151</f>
        <v>0</v>
      </c>
      <c r="U151" s="112">
        <v>25</v>
      </c>
      <c r="V151" s="107">
        <v>100</v>
      </c>
      <c r="W151" s="107"/>
      <c r="X151" s="107"/>
    </row>
    <row r="152" spans="1:24" ht="26" x14ac:dyDescent="0.35">
      <c r="A152" s="102" t="s">
        <v>177</v>
      </c>
      <c r="B152" s="103">
        <v>3</v>
      </c>
      <c r="C152" s="104">
        <v>1.5</v>
      </c>
      <c r="D152" s="69">
        <f t="shared" si="177"/>
        <v>0.88</v>
      </c>
      <c r="E152" s="69">
        <f t="shared" si="178"/>
        <v>0.62</v>
      </c>
      <c r="F152" s="69">
        <f t="shared" si="179"/>
        <v>0.2</v>
      </c>
      <c r="G152" s="105" t="s">
        <v>20</v>
      </c>
      <c r="H152" s="105" t="s">
        <v>18</v>
      </c>
      <c r="I152" s="26">
        <f t="shared" ref="I152:I157" si="183">K152+R152</f>
        <v>37.5</v>
      </c>
      <c r="J152" s="26">
        <f t="shared" ref="J152:J157" si="184">P152+T152</f>
        <v>5.5</v>
      </c>
      <c r="K152" s="26">
        <f t="shared" ref="K152:K157" si="185">L152+Q152</f>
        <v>22</v>
      </c>
      <c r="L152" s="26">
        <f t="shared" ref="L152:L157" si="186">M152+N152</f>
        <v>21</v>
      </c>
      <c r="M152" s="103">
        <v>6</v>
      </c>
      <c r="N152" s="70">
        <f t="shared" si="180"/>
        <v>15</v>
      </c>
      <c r="O152" s="103">
        <v>15</v>
      </c>
      <c r="P152" s="103"/>
      <c r="Q152" s="103">
        <v>1</v>
      </c>
      <c r="R152" s="113">
        <f t="shared" si="181"/>
        <v>15.5</v>
      </c>
      <c r="S152" s="121">
        <v>10</v>
      </c>
      <c r="T152" s="111">
        <f t="shared" si="182"/>
        <v>5.5</v>
      </c>
      <c r="U152" s="116">
        <v>25</v>
      </c>
      <c r="V152" s="107">
        <v>100</v>
      </c>
      <c r="W152" s="107"/>
      <c r="X152" s="107"/>
    </row>
    <row r="153" spans="1:24" x14ac:dyDescent="0.35">
      <c r="A153" s="76"/>
      <c r="B153" s="77">
        <v>3</v>
      </c>
      <c r="C153" s="78"/>
      <c r="D153" s="69">
        <f t="shared" si="177"/>
        <v>0</v>
      </c>
      <c r="E153" s="69">
        <f t="shared" si="178"/>
        <v>0</v>
      </c>
      <c r="F153" s="79">
        <f t="shared" si="179"/>
        <v>0</v>
      </c>
      <c r="G153" s="22"/>
      <c r="H153" s="22"/>
      <c r="I153" s="80">
        <f t="shared" si="183"/>
        <v>0</v>
      </c>
      <c r="J153" s="26">
        <f t="shared" si="184"/>
        <v>0</v>
      </c>
      <c r="K153" s="80">
        <f t="shared" si="185"/>
        <v>0</v>
      </c>
      <c r="L153" s="80">
        <f t="shared" si="186"/>
        <v>0</v>
      </c>
      <c r="M153" s="77"/>
      <c r="N153" s="81">
        <f t="shared" si="180"/>
        <v>0</v>
      </c>
      <c r="O153" s="77"/>
      <c r="P153" s="77"/>
      <c r="Q153" s="77"/>
      <c r="R153" s="113">
        <f t="shared" si="181"/>
        <v>0</v>
      </c>
      <c r="S153" s="118"/>
      <c r="T153" s="111">
        <f t="shared" si="182"/>
        <v>0</v>
      </c>
      <c r="U153" s="112"/>
      <c r="V153" s="82"/>
      <c r="W153" s="82"/>
      <c r="X153" s="82"/>
    </row>
    <row r="154" spans="1:24" x14ac:dyDescent="0.35">
      <c r="A154" s="76"/>
      <c r="B154" s="77">
        <v>3</v>
      </c>
      <c r="C154" s="78"/>
      <c r="D154" s="69">
        <f t="shared" si="177"/>
        <v>0</v>
      </c>
      <c r="E154" s="69">
        <f t="shared" si="178"/>
        <v>0</v>
      </c>
      <c r="F154" s="79">
        <f t="shared" si="179"/>
        <v>0</v>
      </c>
      <c r="G154" s="22"/>
      <c r="H154" s="22"/>
      <c r="I154" s="80">
        <f t="shared" si="183"/>
        <v>0</v>
      </c>
      <c r="J154" s="26">
        <f t="shared" si="184"/>
        <v>0</v>
      </c>
      <c r="K154" s="80">
        <f t="shared" si="185"/>
        <v>0</v>
      </c>
      <c r="L154" s="80">
        <f t="shared" si="186"/>
        <v>0</v>
      </c>
      <c r="M154" s="77"/>
      <c r="N154" s="81">
        <f t="shared" si="180"/>
        <v>0</v>
      </c>
      <c r="O154" s="77"/>
      <c r="P154" s="77"/>
      <c r="Q154" s="77"/>
      <c r="R154" s="113">
        <f t="shared" si="181"/>
        <v>0</v>
      </c>
      <c r="S154" s="118"/>
      <c r="T154" s="111">
        <f t="shared" si="182"/>
        <v>0</v>
      </c>
      <c r="U154" s="112"/>
      <c r="V154" s="82"/>
      <c r="W154" s="82"/>
      <c r="X154" s="82"/>
    </row>
    <row r="155" spans="1:24" x14ac:dyDescent="0.35">
      <c r="A155" s="76"/>
      <c r="B155" s="77">
        <v>3</v>
      </c>
      <c r="C155" s="78"/>
      <c r="D155" s="69">
        <f t="shared" si="177"/>
        <v>0</v>
      </c>
      <c r="E155" s="69">
        <f t="shared" si="178"/>
        <v>0</v>
      </c>
      <c r="F155" s="79">
        <f t="shared" si="179"/>
        <v>0</v>
      </c>
      <c r="G155" s="22"/>
      <c r="H155" s="22"/>
      <c r="I155" s="80">
        <f t="shared" si="183"/>
        <v>0</v>
      </c>
      <c r="J155" s="26">
        <f t="shared" si="184"/>
        <v>0</v>
      </c>
      <c r="K155" s="80">
        <f t="shared" si="185"/>
        <v>0</v>
      </c>
      <c r="L155" s="80">
        <f t="shared" si="186"/>
        <v>0</v>
      </c>
      <c r="M155" s="77"/>
      <c r="N155" s="81">
        <f t="shared" si="180"/>
        <v>0</v>
      </c>
      <c r="O155" s="77"/>
      <c r="P155" s="77"/>
      <c r="Q155" s="77"/>
      <c r="R155" s="113">
        <f t="shared" si="181"/>
        <v>0</v>
      </c>
      <c r="S155" s="118"/>
      <c r="T155" s="111">
        <f t="shared" si="182"/>
        <v>0</v>
      </c>
      <c r="U155" s="112"/>
      <c r="V155" s="82"/>
      <c r="W155" s="82"/>
      <c r="X155" s="82"/>
    </row>
    <row r="156" spans="1:24" x14ac:dyDescent="0.35">
      <c r="A156" s="76"/>
      <c r="B156" s="77">
        <v>3</v>
      </c>
      <c r="C156" s="78"/>
      <c r="D156" s="69">
        <f t="shared" si="177"/>
        <v>0</v>
      </c>
      <c r="E156" s="69">
        <f t="shared" si="178"/>
        <v>0</v>
      </c>
      <c r="F156" s="79">
        <f t="shared" si="179"/>
        <v>0</v>
      </c>
      <c r="G156" s="22"/>
      <c r="H156" s="22"/>
      <c r="I156" s="80">
        <f t="shared" si="183"/>
        <v>0</v>
      </c>
      <c r="J156" s="26">
        <f t="shared" si="184"/>
        <v>0</v>
      </c>
      <c r="K156" s="80">
        <f t="shared" si="185"/>
        <v>0</v>
      </c>
      <c r="L156" s="80">
        <f t="shared" si="186"/>
        <v>0</v>
      </c>
      <c r="M156" s="77"/>
      <c r="N156" s="81">
        <f t="shared" si="180"/>
        <v>0</v>
      </c>
      <c r="O156" s="77"/>
      <c r="P156" s="77"/>
      <c r="Q156" s="77"/>
      <c r="R156" s="113">
        <f t="shared" si="181"/>
        <v>0</v>
      </c>
      <c r="S156" s="118"/>
      <c r="T156" s="111">
        <f t="shared" si="182"/>
        <v>0</v>
      </c>
      <c r="U156" s="112"/>
      <c r="V156" s="82"/>
      <c r="W156" s="82"/>
      <c r="X156" s="82"/>
    </row>
    <row r="157" spans="1:24" x14ac:dyDescent="0.35">
      <c r="A157" s="76"/>
      <c r="B157" s="77">
        <v>3</v>
      </c>
      <c r="C157" s="78"/>
      <c r="D157" s="69">
        <f t="shared" si="177"/>
        <v>0</v>
      </c>
      <c r="E157" s="69">
        <f t="shared" si="178"/>
        <v>0</v>
      </c>
      <c r="F157" s="79">
        <f t="shared" si="179"/>
        <v>0</v>
      </c>
      <c r="G157" s="22"/>
      <c r="H157" s="22"/>
      <c r="I157" s="80">
        <f t="shared" si="183"/>
        <v>0</v>
      </c>
      <c r="J157" s="26">
        <f t="shared" si="184"/>
        <v>0</v>
      </c>
      <c r="K157" s="80">
        <f t="shared" si="185"/>
        <v>0</v>
      </c>
      <c r="L157" s="80">
        <f t="shared" si="186"/>
        <v>0</v>
      </c>
      <c r="M157" s="77"/>
      <c r="N157" s="81">
        <f t="shared" si="180"/>
        <v>0</v>
      </c>
      <c r="O157" s="77"/>
      <c r="P157" s="77"/>
      <c r="Q157" s="77"/>
      <c r="R157" s="113">
        <f t="shared" si="181"/>
        <v>0</v>
      </c>
      <c r="S157" s="118"/>
      <c r="T157" s="111">
        <f t="shared" si="182"/>
        <v>0</v>
      </c>
      <c r="U157" s="112"/>
      <c r="V157" s="82"/>
      <c r="W157" s="82"/>
      <c r="X157" s="82"/>
    </row>
    <row r="158" spans="1:24" x14ac:dyDescent="0.35">
      <c r="A158" s="84" t="s">
        <v>81</v>
      </c>
      <c r="B158" s="70">
        <v>3</v>
      </c>
      <c r="C158" s="23">
        <f>SUM(C151:C157)</f>
        <v>3.5</v>
      </c>
      <c r="D158" s="23">
        <f>SUM(D151:D157)</f>
        <v>2.12</v>
      </c>
      <c r="E158" s="23">
        <f>SUM(E151:E157)</f>
        <v>1.38</v>
      </c>
      <c r="F158" s="69" t="s">
        <v>13</v>
      </c>
      <c r="G158" s="70" t="s">
        <v>13</v>
      </c>
      <c r="H158" s="70" t="s">
        <v>13</v>
      </c>
      <c r="I158" s="23">
        <f>SUM(I151:I157)</f>
        <v>87.5</v>
      </c>
      <c r="J158" s="69" t="s">
        <v>13</v>
      </c>
      <c r="K158" s="23">
        <f>SUM(K151:K157)</f>
        <v>53</v>
      </c>
      <c r="L158" s="23">
        <f>SUM(L151:L157)</f>
        <v>51</v>
      </c>
      <c r="M158" s="23">
        <f>SUM(M151:M157)</f>
        <v>21</v>
      </c>
      <c r="N158" s="23">
        <f>SUM(N151:N157)</f>
        <v>30</v>
      </c>
      <c r="O158" s="23">
        <f>SUM(O151:O157)</f>
        <v>30</v>
      </c>
      <c r="P158" s="69" t="s">
        <v>13</v>
      </c>
      <c r="Q158" s="23">
        <f>SUM(Q151:Q157)</f>
        <v>2</v>
      </c>
      <c r="R158" s="23">
        <f>SUM(R151:R157)</f>
        <v>34.5</v>
      </c>
      <c r="S158" s="23">
        <f>SUM(S151:S157)</f>
        <v>29</v>
      </c>
      <c r="T158" s="69" t="s">
        <v>13</v>
      </c>
      <c r="U158" s="70" t="s">
        <v>13</v>
      </c>
      <c r="V158" s="70" t="s">
        <v>13</v>
      </c>
      <c r="W158" s="70" t="s">
        <v>13</v>
      </c>
      <c r="X158" s="70" t="s">
        <v>13</v>
      </c>
    </row>
    <row r="159" spans="1:24" x14ac:dyDescent="0.35">
      <c r="A159" s="84" t="s">
        <v>26</v>
      </c>
      <c r="B159" s="70">
        <v>3</v>
      </c>
      <c r="C159" s="69" t="s">
        <v>13</v>
      </c>
      <c r="D159" s="69" t="s">
        <v>13</v>
      </c>
      <c r="E159" s="69" t="s">
        <v>13</v>
      </c>
      <c r="F159" s="23">
        <f>SUM(F151:F157)</f>
        <v>0.2</v>
      </c>
      <c r="G159" s="70" t="s">
        <v>13</v>
      </c>
      <c r="H159" s="70" t="s">
        <v>13</v>
      </c>
      <c r="I159" s="70" t="s">
        <v>13</v>
      </c>
      <c r="J159" s="23">
        <f>SUM(J151:J157)</f>
        <v>5.5</v>
      </c>
      <c r="K159" s="70" t="s">
        <v>13</v>
      </c>
      <c r="L159" s="70" t="s">
        <v>13</v>
      </c>
      <c r="M159" s="70" t="s">
        <v>13</v>
      </c>
      <c r="N159" s="70" t="s">
        <v>13</v>
      </c>
      <c r="O159" s="70" t="s">
        <v>13</v>
      </c>
      <c r="P159" s="23">
        <f>SUM(P151:P157)</f>
        <v>0</v>
      </c>
      <c r="Q159" s="70" t="s">
        <v>13</v>
      </c>
      <c r="R159" s="70" t="s">
        <v>13</v>
      </c>
      <c r="S159" s="115" t="s">
        <v>13</v>
      </c>
      <c r="T159" s="23">
        <f>SUM(T151:T157)</f>
        <v>5.5</v>
      </c>
      <c r="U159" s="26" t="s">
        <v>13</v>
      </c>
      <c r="V159" s="70" t="s">
        <v>13</v>
      </c>
      <c r="W159" s="70" t="s">
        <v>13</v>
      </c>
      <c r="X159" s="70" t="s">
        <v>13</v>
      </c>
    </row>
    <row r="160" spans="1:24" x14ac:dyDescent="0.35">
      <c r="A160" s="84" t="s">
        <v>82</v>
      </c>
      <c r="B160" s="70">
        <v>3</v>
      </c>
      <c r="C160" s="23">
        <f>SUMIF(H151:H157,"f",C151:C157)</f>
        <v>0</v>
      </c>
      <c r="D160" s="23">
        <f>SUMIF(H151:H157,"f",D151:D157)</f>
        <v>0</v>
      </c>
      <c r="E160" s="23">
        <f>SUMIF(H151:H157,"f",E151:E157)</f>
        <v>0</v>
      </c>
      <c r="F160" s="69" t="s">
        <v>13</v>
      </c>
      <c r="G160" s="70" t="s">
        <v>13</v>
      </c>
      <c r="H160" s="70" t="s">
        <v>13</v>
      </c>
      <c r="I160" s="23">
        <f>SUMIF(H151:H157,"f",I151:I157)</f>
        <v>0</v>
      </c>
      <c r="J160" s="70" t="s">
        <v>13</v>
      </c>
      <c r="K160" s="23">
        <f>SUMIF(H151:H157,"f",K151:K157)</f>
        <v>0</v>
      </c>
      <c r="L160" s="23">
        <f>SUMIF(H151:H157,"f",L151:L157)</f>
        <v>0</v>
      </c>
      <c r="M160" s="23">
        <f>SUMIF(H151:H157,"f",M151:M157)</f>
        <v>0</v>
      </c>
      <c r="N160" s="23">
        <f>SUMIF(H151:H157,"f",N151:N157)</f>
        <v>0</v>
      </c>
      <c r="O160" s="23">
        <f>SUMIF(H151:H157,"f",O151:O157)</f>
        <v>0</v>
      </c>
      <c r="P160" s="70" t="s">
        <v>13</v>
      </c>
      <c r="Q160" s="23">
        <f>SUMIF(H151:H157,"f",Q151:Q157)</f>
        <v>0</v>
      </c>
      <c r="R160" s="23">
        <f>SUMIF(H151:H157,"f",R151:R157)</f>
        <v>0</v>
      </c>
      <c r="S160" s="23">
        <f>SUMIF(H151:H157,"f",S151:S157)</f>
        <v>0</v>
      </c>
      <c r="T160" s="70" t="s">
        <v>13</v>
      </c>
      <c r="U160" s="70" t="s">
        <v>13</v>
      </c>
      <c r="V160" s="70" t="s">
        <v>13</v>
      </c>
      <c r="W160" s="70" t="s">
        <v>13</v>
      </c>
      <c r="X160" s="70" t="s">
        <v>13</v>
      </c>
    </row>
    <row r="161" spans="1:24" x14ac:dyDescent="0.35">
      <c r="A161" s="200" t="s">
        <v>31</v>
      </c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</row>
    <row r="162" spans="1:24" x14ac:dyDescent="0.35">
      <c r="A162" s="76" t="s">
        <v>178</v>
      </c>
      <c r="B162" s="77">
        <v>3</v>
      </c>
      <c r="C162" s="78">
        <v>2</v>
      </c>
      <c r="D162" s="69">
        <f t="shared" ref="D162:D168" si="187">IF(C162&gt;0,K162/(I162/C162),0)</f>
        <v>1.24</v>
      </c>
      <c r="E162" s="69">
        <f t="shared" ref="E162:E168" si="188">IF(C162&gt;0,R162/(I162/C162),0)</f>
        <v>0.76</v>
      </c>
      <c r="F162" s="79">
        <f t="shared" ref="F162:F168" si="189">IF(U162&gt;0,FLOOR((P162+T162)/U162,0.1),0)</f>
        <v>0.60000000000000009</v>
      </c>
      <c r="G162" s="22" t="s">
        <v>20</v>
      </c>
      <c r="H162" s="22" t="s">
        <v>18</v>
      </c>
      <c r="I162" s="80">
        <f>K162+R162</f>
        <v>50</v>
      </c>
      <c r="J162" s="26">
        <f>P162+T162</f>
        <v>15</v>
      </c>
      <c r="K162" s="80">
        <f>L162+Q162</f>
        <v>31</v>
      </c>
      <c r="L162" s="80">
        <f>M162+N162</f>
        <v>30</v>
      </c>
      <c r="M162" s="77">
        <v>15</v>
      </c>
      <c r="N162" s="81">
        <f t="shared" ref="N162:N168" si="190">O162+P162</f>
        <v>15</v>
      </c>
      <c r="O162" s="77"/>
      <c r="P162" s="77">
        <v>15</v>
      </c>
      <c r="Q162" s="77">
        <v>1</v>
      </c>
      <c r="R162" s="113">
        <f t="shared" ref="R162:R166" si="191">(C162*U162)-K162</f>
        <v>19</v>
      </c>
      <c r="S162" s="118">
        <v>19</v>
      </c>
      <c r="T162" s="111">
        <f t="shared" ref="T162:T166" si="192">R162-S162</f>
        <v>0</v>
      </c>
      <c r="U162" s="112">
        <v>25</v>
      </c>
      <c r="V162" s="82">
        <v>100</v>
      </c>
      <c r="W162" s="82"/>
      <c r="X162" s="82"/>
    </row>
    <row r="163" spans="1:24" x14ac:dyDescent="0.35">
      <c r="A163" s="76" t="s">
        <v>179</v>
      </c>
      <c r="B163" s="77">
        <v>3</v>
      </c>
      <c r="C163" s="78">
        <v>1.5</v>
      </c>
      <c r="D163" s="69">
        <f t="shared" si="187"/>
        <v>1.24</v>
      </c>
      <c r="E163" s="69">
        <f t="shared" si="188"/>
        <v>0.26</v>
      </c>
      <c r="F163" s="79">
        <f t="shared" si="189"/>
        <v>0.70000000000000007</v>
      </c>
      <c r="G163" s="22" t="s">
        <v>20</v>
      </c>
      <c r="H163" s="22" t="s">
        <v>18</v>
      </c>
      <c r="I163" s="80">
        <f t="shared" ref="I163:I168" si="193">K163+R163</f>
        <v>37.5</v>
      </c>
      <c r="J163" s="26">
        <f t="shared" ref="J163:J168" si="194">P163+T163</f>
        <v>17.5</v>
      </c>
      <c r="K163" s="80">
        <f t="shared" ref="K163:K168" si="195">L163+Q163</f>
        <v>31</v>
      </c>
      <c r="L163" s="80">
        <f t="shared" ref="L163:L168" si="196">M163+N163</f>
        <v>30</v>
      </c>
      <c r="M163" s="77">
        <v>15</v>
      </c>
      <c r="N163" s="81">
        <f t="shared" si="190"/>
        <v>15</v>
      </c>
      <c r="O163" s="77"/>
      <c r="P163" s="77">
        <v>15</v>
      </c>
      <c r="Q163" s="77">
        <v>1</v>
      </c>
      <c r="R163" s="113">
        <f t="shared" si="191"/>
        <v>6.5</v>
      </c>
      <c r="S163" s="118">
        <v>4</v>
      </c>
      <c r="T163" s="111">
        <f t="shared" si="192"/>
        <v>2.5</v>
      </c>
      <c r="U163" s="116">
        <v>25</v>
      </c>
      <c r="V163" s="82">
        <v>100</v>
      </c>
      <c r="W163" s="82"/>
      <c r="X163" s="82"/>
    </row>
    <row r="164" spans="1:24" x14ac:dyDescent="0.35">
      <c r="A164" s="76" t="s">
        <v>147</v>
      </c>
      <c r="B164" s="77">
        <v>3</v>
      </c>
      <c r="C164" s="78">
        <v>2</v>
      </c>
      <c r="D164" s="69">
        <f t="shared" si="187"/>
        <v>1.2</v>
      </c>
      <c r="E164" s="69">
        <f t="shared" si="188"/>
        <v>0.8</v>
      </c>
      <c r="F164" s="79">
        <f t="shared" si="189"/>
        <v>0</v>
      </c>
      <c r="G164" s="22" t="s">
        <v>20</v>
      </c>
      <c r="H164" s="22" t="s">
        <v>19</v>
      </c>
      <c r="I164" s="80">
        <f t="shared" si="193"/>
        <v>50</v>
      </c>
      <c r="J164" s="26">
        <f t="shared" si="194"/>
        <v>0</v>
      </c>
      <c r="K164" s="80">
        <f t="shared" si="195"/>
        <v>30</v>
      </c>
      <c r="L164" s="80">
        <f t="shared" si="196"/>
        <v>30</v>
      </c>
      <c r="M164" s="77">
        <v>15</v>
      </c>
      <c r="N164" s="81">
        <f t="shared" si="190"/>
        <v>15</v>
      </c>
      <c r="O164" s="77">
        <v>15</v>
      </c>
      <c r="P164" s="77"/>
      <c r="Q164" s="77"/>
      <c r="R164" s="113">
        <f t="shared" si="191"/>
        <v>20</v>
      </c>
      <c r="S164" s="118">
        <v>20</v>
      </c>
      <c r="T164" s="111">
        <f t="shared" si="192"/>
        <v>0</v>
      </c>
      <c r="U164" s="112">
        <v>25</v>
      </c>
      <c r="V164" s="82">
        <v>100</v>
      </c>
      <c r="W164" s="82"/>
      <c r="X164" s="82"/>
    </row>
    <row r="165" spans="1:24" x14ac:dyDescent="0.35">
      <c r="A165" s="76" t="s">
        <v>148</v>
      </c>
      <c r="B165" s="77">
        <v>3</v>
      </c>
      <c r="C165" s="78">
        <v>3</v>
      </c>
      <c r="D165" s="69">
        <f t="shared" si="187"/>
        <v>1.8</v>
      </c>
      <c r="E165" s="69">
        <f t="shared" si="188"/>
        <v>1.2</v>
      </c>
      <c r="F165" s="79">
        <f t="shared" si="189"/>
        <v>0</v>
      </c>
      <c r="G165" s="22" t="s">
        <v>20</v>
      </c>
      <c r="H165" s="22" t="s">
        <v>19</v>
      </c>
      <c r="I165" s="80">
        <f t="shared" si="193"/>
        <v>75</v>
      </c>
      <c r="J165" s="26">
        <f t="shared" si="194"/>
        <v>0</v>
      </c>
      <c r="K165" s="80">
        <f t="shared" si="195"/>
        <v>45</v>
      </c>
      <c r="L165" s="80">
        <f t="shared" si="196"/>
        <v>45</v>
      </c>
      <c r="M165" s="77">
        <v>15</v>
      </c>
      <c r="N165" s="81">
        <f t="shared" si="190"/>
        <v>30</v>
      </c>
      <c r="O165" s="77">
        <v>30</v>
      </c>
      <c r="P165" s="77"/>
      <c r="Q165" s="77"/>
      <c r="R165" s="113">
        <f t="shared" si="191"/>
        <v>30</v>
      </c>
      <c r="S165" s="118">
        <v>30</v>
      </c>
      <c r="T165" s="111">
        <f t="shared" si="192"/>
        <v>0</v>
      </c>
      <c r="U165" s="112">
        <v>25</v>
      </c>
      <c r="V165" s="82">
        <v>100</v>
      </c>
      <c r="W165" s="82"/>
      <c r="X165" s="82"/>
    </row>
    <row r="166" spans="1:24" x14ac:dyDescent="0.35">
      <c r="A166" s="76" t="s">
        <v>194</v>
      </c>
      <c r="B166" s="77">
        <v>3</v>
      </c>
      <c r="C166" s="78">
        <v>13</v>
      </c>
      <c r="D166" s="69">
        <f t="shared" si="187"/>
        <v>2</v>
      </c>
      <c r="E166" s="69">
        <f t="shared" si="188"/>
        <v>11</v>
      </c>
      <c r="F166" s="79">
        <f t="shared" si="189"/>
        <v>5.4</v>
      </c>
      <c r="G166" s="22" t="s">
        <v>15</v>
      </c>
      <c r="H166" s="22" t="s">
        <v>19</v>
      </c>
      <c r="I166" s="80">
        <f t="shared" si="193"/>
        <v>325</v>
      </c>
      <c r="J166" s="26">
        <f t="shared" si="194"/>
        <v>135</v>
      </c>
      <c r="K166" s="80">
        <f t="shared" si="195"/>
        <v>50</v>
      </c>
      <c r="L166" s="80">
        <f t="shared" si="196"/>
        <v>0</v>
      </c>
      <c r="M166" s="77"/>
      <c r="N166" s="81">
        <f t="shared" si="190"/>
        <v>0</v>
      </c>
      <c r="O166" s="77"/>
      <c r="P166" s="77"/>
      <c r="Q166" s="77">
        <v>50</v>
      </c>
      <c r="R166" s="113">
        <f t="shared" si="191"/>
        <v>275</v>
      </c>
      <c r="S166" s="118">
        <v>140</v>
      </c>
      <c r="T166" s="111">
        <f t="shared" si="192"/>
        <v>135</v>
      </c>
      <c r="U166" s="112">
        <v>25</v>
      </c>
      <c r="V166" s="82">
        <v>100</v>
      </c>
      <c r="W166" s="82"/>
      <c r="X166" s="82"/>
    </row>
    <row r="167" spans="1:24" x14ac:dyDescent="0.35">
      <c r="A167" s="110" t="s">
        <v>195</v>
      </c>
      <c r="B167" s="77">
        <v>3</v>
      </c>
      <c r="C167" s="78"/>
      <c r="D167" s="69">
        <f t="shared" si="187"/>
        <v>0</v>
      </c>
      <c r="E167" s="69">
        <f t="shared" si="188"/>
        <v>0</v>
      </c>
      <c r="F167" s="79">
        <f t="shared" si="189"/>
        <v>0</v>
      </c>
      <c r="G167" s="22" t="s">
        <v>15</v>
      </c>
      <c r="H167" s="22" t="s">
        <v>19</v>
      </c>
      <c r="I167" s="80">
        <f t="shared" si="193"/>
        <v>0</v>
      </c>
      <c r="J167" s="26">
        <f t="shared" si="194"/>
        <v>0</v>
      </c>
      <c r="K167" s="80">
        <f t="shared" si="195"/>
        <v>0</v>
      </c>
      <c r="L167" s="80">
        <f t="shared" si="196"/>
        <v>0</v>
      </c>
      <c r="M167" s="77"/>
      <c r="N167" s="81">
        <f t="shared" si="190"/>
        <v>0</v>
      </c>
      <c r="O167" s="77"/>
      <c r="P167" s="77"/>
      <c r="Q167" s="77"/>
      <c r="R167" s="113">
        <f t="shared" ref="R167:R168" si="197">(C167*U167)-K167</f>
        <v>0</v>
      </c>
      <c r="S167" s="118"/>
      <c r="T167" s="111">
        <f t="shared" ref="T167:T168" si="198">R167-S167</f>
        <v>0</v>
      </c>
      <c r="U167" s="112"/>
      <c r="V167" s="82"/>
      <c r="W167" s="82"/>
      <c r="X167" s="82"/>
    </row>
    <row r="168" spans="1:24" x14ac:dyDescent="0.35">
      <c r="A168" s="76"/>
      <c r="B168" s="77">
        <v>3</v>
      </c>
      <c r="C168" s="78"/>
      <c r="D168" s="69">
        <f t="shared" si="187"/>
        <v>0</v>
      </c>
      <c r="E168" s="69">
        <f t="shared" si="188"/>
        <v>0</v>
      </c>
      <c r="F168" s="79">
        <f t="shared" si="189"/>
        <v>0</v>
      </c>
      <c r="G168" s="22"/>
      <c r="H168" s="22"/>
      <c r="I168" s="80">
        <f t="shared" si="193"/>
        <v>0</v>
      </c>
      <c r="J168" s="26">
        <f t="shared" si="194"/>
        <v>0</v>
      </c>
      <c r="K168" s="80">
        <f t="shared" si="195"/>
        <v>0</v>
      </c>
      <c r="L168" s="80">
        <f t="shared" si="196"/>
        <v>0</v>
      </c>
      <c r="M168" s="77"/>
      <c r="N168" s="81">
        <f t="shared" si="190"/>
        <v>0</v>
      </c>
      <c r="O168" s="77"/>
      <c r="P168" s="77"/>
      <c r="Q168" s="77"/>
      <c r="R168" s="113">
        <f t="shared" si="197"/>
        <v>0</v>
      </c>
      <c r="S168" s="118"/>
      <c r="T168" s="111">
        <f t="shared" si="198"/>
        <v>0</v>
      </c>
      <c r="U168" s="112"/>
      <c r="V168" s="82"/>
      <c r="W168" s="82"/>
      <c r="X168" s="82"/>
    </row>
    <row r="169" spans="1:24" x14ac:dyDescent="0.35">
      <c r="A169" s="84" t="s">
        <v>81</v>
      </c>
      <c r="B169" s="70">
        <v>3</v>
      </c>
      <c r="C169" s="23">
        <f>SUM(C162:C168)</f>
        <v>21.5</v>
      </c>
      <c r="D169" s="23">
        <f>SUM(D162:D168)</f>
        <v>7.4799999999999995</v>
      </c>
      <c r="E169" s="23">
        <f>SUM(E162:E168)</f>
        <v>14.02</v>
      </c>
      <c r="F169" s="69" t="s">
        <v>13</v>
      </c>
      <c r="G169" s="70" t="s">
        <v>13</v>
      </c>
      <c r="H169" s="70" t="s">
        <v>13</v>
      </c>
      <c r="I169" s="23">
        <f>SUM(I162:I168)</f>
        <v>537.5</v>
      </c>
      <c r="J169" s="69" t="s">
        <v>13</v>
      </c>
      <c r="K169" s="23">
        <f t="shared" ref="K169:O169" si="199">SUM(K162:K168)</f>
        <v>187</v>
      </c>
      <c r="L169" s="23">
        <f t="shared" si="199"/>
        <v>135</v>
      </c>
      <c r="M169" s="23">
        <f t="shared" si="199"/>
        <v>60</v>
      </c>
      <c r="N169" s="23">
        <f t="shared" si="199"/>
        <v>75</v>
      </c>
      <c r="O169" s="23">
        <f t="shared" si="199"/>
        <v>45</v>
      </c>
      <c r="P169" s="69" t="s">
        <v>13</v>
      </c>
      <c r="Q169" s="23">
        <f t="shared" ref="Q169:S169" si="200">SUM(Q162:Q168)</f>
        <v>52</v>
      </c>
      <c r="R169" s="23">
        <f t="shared" si="200"/>
        <v>350.5</v>
      </c>
      <c r="S169" s="23">
        <f t="shared" si="200"/>
        <v>213</v>
      </c>
      <c r="T169" s="69" t="s">
        <v>13</v>
      </c>
      <c r="U169" s="70" t="s">
        <v>13</v>
      </c>
      <c r="V169" s="70" t="s">
        <v>13</v>
      </c>
      <c r="W169" s="70" t="s">
        <v>13</v>
      </c>
      <c r="X169" s="70" t="s">
        <v>13</v>
      </c>
    </row>
    <row r="170" spans="1:24" x14ac:dyDescent="0.35">
      <c r="A170" s="84" t="s">
        <v>26</v>
      </c>
      <c r="B170" s="70">
        <v>3</v>
      </c>
      <c r="C170" s="69" t="s">
        <v>13</v>
      </c>
      <c r="D170" s="69" t="s">
        <v>13</v>
      </c>
      <c r="E170" s="69" t="s">
        <v>13</v>
      </c>
      <c r="F170" s="23">
        <f>SUM(F162:F168)</f>
        <v>6.7000000000000011</v>
      </c>
      <c r="G170" s="70" t="s">
        <v>13</v>
      </c>
      <c r="H170" s="70" t="s">
        <v>13</v>
      </c>
      <c r="I170" s="70" t="s">
        <v>13</v>
      </c>
      <c r="J170" s="23">
        <f>SUM(J162:J168)</f>
        <v>167.5</v>
      </c>
      <c r="K170" s="70" t="s">
        <v>13</v>
      </c>
      <c r="L170" s="70" t="s">
        <v>13</v>
      </c>
      <c r="M170" s="70" t="s">
        <v>13</v>
      </c>
      <c r="N170" s="70" t="s">
        <v>13</v>
      </c>
      <c r="O170" s="70" t="s">
        <v>13</v>
      </c>
      <c r="P170" s="23">
        <f>SUM(P162:P168)</f>
        <v>30</v>
      </c>
      <c r="Q170" s="70" t="s">
        <v>13</v>
      </c>
      <c r="R170" s="70" t="s">
        <v>13</v>
      </c>
      <c r="S170" s="115" t="s">
        <v>13</v>
      </c>
      <c r="T170" s="23">
        <f>SUM(T162:T168)</f>
        <v>137.5</v>
      </c>
      <c r="U170" s="26" t="s">
        <v>13</v>
      </c>
      <c r="V170" s="70" t="s">
        <v>13</v>
      </c>
      <c r="W170" s="70" t="s">
        <v>13</v>
      </c>
      <c r="X170" s="70" t="s">
        <v>13</v>
      </c>
    </row>
    <row r="171" spans="1:24" x14ac:dyDescent="0.35">
      <c r="A171" s="84" t="s">
        <v>82</v>
      </c>
      <c r="B171" s="70">
        <v>3</v>
      </c>
      <c r="C171" s="23">
        <f>SUMIF(H162:H168,"f",C162:C168)</f>
        <v>18</v>
      </c>
      <c r="D171" s="23">
        <f>SUMIF(H162:H168,"f",D162:D168)</f>
        <v>5</v>
      </c>
      <c r="E171" s="23">
        <f>SUMIF(H162:H168,"f",E162:E168)</f>
        <v>13</v>
      </c>
      <c r="F171" s="69" t="s">
        <v>13</v>
      </c>
      <c r="G171" s="70" t="s">
        <v>13</v>
      </c>
      <c r="H171" s="70" t="s">
        <v>13</v>
      </c>
      <c r="I171" s="23">
        <f>SUMIF(H162:H168,"f",I162:I168)</f>
        <v>450</v>
      </c>
      <c r="J171" s="70" t="s">
        <v>13</v>
      </c>
      <c r="K171" s="23">
        <f>SUMIF(H162:H168,"f",K162:K168)</f>
        <v>125</v>
      </c>
      <c r="L171" s="23">
        <f>SUMIF(H162:H168,"f",L162:L168)</f>
        <v>75</v>
      </c>
      <c r="M171" s="23">
        <f>SUMIF(H162:H168,"f",M162:M168)</f>
        <v>30</v>
      </c>
      <c r="N171" s="23">
        <f>SUMIF(H162:H168,"f",N162:N168)</f>
        <v>45</v>
      </c>
      <c r="O171" s="23">
        <f>SUMIF(H162:H168,"f",O162:O168)</f>
        <v>45</v>
      </c>
      <c r="P171" s="70" t="s">
        <v>13</v>
      </c>
      <c r="Q171" s="23">
        <f>SUMIF(H162:H168,"f",Q162:Q168)</f>
        <v>50</v>
      </c>
      <c r="R171" s="23">
        <f>SUMIF(H162:H168,"f",R162:R168)</f>
        <v>325</v>
      </c>
      <c r="S171" s="23">
        <f>SUMIF(H162:H168,"f",S162:S168)</f>
        <v>190</v>
      </c>
      <c r="T171" s="70" t="s">
        <v>13</v>
      </c>
      <c r="U171" s="70" t="s">
        <v>13</v>
      </c>
      <c r="V171" s="70" t="s">
        <v>13</v>
      </c>
      <c r="W171" s="70" t="s">
        <v>13</v>
      </c>
      <c r="X171" s="70" t="s">
        <v>13</v>
      </c>
    </row>
    <row r="172" spans="1:24" x14ac:dyDescent="0.35">
      <c r="A172" s="200" t="s">
        <v>34</v>
      </c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</row>
    <row r="173" spans="1:24" x14ac:dyDescent="0.35">
      <c r="A173" s="122" t="s">
        <v>199</v>
      </c>
      <c r="B173" s="77">
        <v>3</v>
      </c>
      <c r="C173" s="78">
        <v>3</v>
      </c>
      <c r="D173" s="69">
        <f t="shared" ref="D173:D174" si="201">IF(C173&gt;0,K173/(I173/C173),0)</f>
        <v>1.8</v>
      </c>
      <c r="E173" s="69">
        <f t="shared" ref="E173:E174" si="202">IF(C173&gt;0,R173/(I173/C173),0)</f>
        <v>1.2</v>
      </c>
      <c r="F173" s="79">
        <f t="shared" ref="F173:F174" si="203">IF(U173&gt;0,FLOOR((P173+T173)/U173,0.1),0)</f>
        <v>0.60000000000000009</v>
      </c>
      <c r="G173" s="22" t="s">
        <v>20</v>
      </c>
      <c r="H173" s="22" t="s">
        <v>19</v>
      </c>
      <c r="I173" s="80">
        <f>K173+R173</f>
        <v>75</v>
      </c>
      <c r="J173" s="26">
        <f>P173+T173</f>
        <v>15</v>
      </c>
      <c r="K173" s="80">
        <f>L173+Q173</f>
        <v>45</v>
      </c>
      <c r="L173" s="80">
        <f>M173+N173</f>
        <v>45</v>
      </c>
      <c r="M173" s="77"/>
      <c r="N173" s="81">
        <f t="shared" ref="N173:N174" si="204">O173+P173</f>
        <v>45</v>
      </c>
      <c r="O173" s="77">
        <v>45</v>
      </c>
      <c r="P173" s="77"/>
      <c r="Q173" s="77"/>
      <c r="R173" s="113">
        <f t="shared" ref="R173:R174" si="205">(C173*U173)-K173</f>
        <v>30</v>
      </c>
      <c r="S173" s="118">
        <v>15</v>
      </c>
      <c r="T173" s="111">
        <f t="shared" ref="T173:T174" si="206">R173-S173</f>
        <v>15</v>
      </c>
      <c r="U173" s="112">
        <v>25</v>
      </c>
      <c r="V173" s="82">
        <v>100</v>
      </c>
      <c r="W173" s="82"/>
      <c r="X173" s="82"/>
    </row>
    <row r="174" spans="1:24" x14ac:dyDescent="0.35">
      <c r="A174" s="76"/>
      <c r="B174" s="77">
        <v>3</v>
      </c>
      <c r="C174" s="78"/>
      <c r="D174" s="69">
        <f t="shared" si="201"/>
        <v>0</v>
      </c>
      <c r="E174" s="69">
        <f t="shared" si="202"/>
        <v>0</v>
      </c>
      <c r="F174" s="79">
        <f t="shared" si="203"/>
        <v>0</v>
      </c>
      <c r="G174" s="22"/>
      <c r="H174" s="22"/>
      <c r="I174" s="80">
        <f t="shared" ref="I174" si="207">K174+R174</f>
        <v>0</v>
      </c>
      <c r="J174" s="26">
        <f t="shared" ref="J174" si="208">P174+T174</f>
        <v>0</v>
      </c>
      <c r="K174" s="80">
        <f t="shared" ref="K174" si="209">L174+Q174</f>
        <v>0</v>
      </c>
      <c r="L174" s="80">
        <f t="shared" ref="L174" si="210">M174+N174</f>
        <v>0</v>
      </c>
      <c r="M174" s="77"/>
      <c r="N174" s="81">
        <f t="shared" si="204"/>
        <v>0</v>
      </c>
      <c r="O174" s="77"/>
      <c r="P174" s="77"/>
      <c r="Q174" s="77"/>
      <c r="R174" s="113">
        <f t="shared" si="205"/>
        <v>0</v>
      </c>
      <c r="S174" s="118"/>
      <c r="T174" s="111">
        <f t="shared" si="206"/>
        <v>0</v>
      </c>
      <c r="U174" s="112"/>
      <c r="V174" s="82"/>
      <c r="W174" s="82"/>
      <c r="X174" s="82"/>
    </row>
    <row r="175" spans="1:24" x14ac:dyDescent="0.35">
      <c r="A175" s="84" t="s">
        <v>81</v>
      </c>
      <c r="B175" s="70">
        <v>3</v>
      </c>
      <c r="C175" s="23">
        <f>SUM(C173:C174)</f>
        <v>3</v>
      </c>
      <c r="D175" s="23">
        <f>SUM(D173:D174)</f>
        <v>1.8</v>
      </c>
      <c r="E175" s="23">
        <f>SUM(E173:E174)</f>
        <v>1.2</v>
      </c>
      <c r="F175" s="69" t="s">
        <v>13</v>
      </c>
      <c r="G175" s="70" t="s">
        <v>13</v>
      </c>
      <c r="H175" s="70" t="s">
        <v>13</v>
      </c>
      <c r="I175" s="23">
        <f>SUM(I173:I174)</f>
        <v>75</v>
      </c>
      <c r="J175" s="69" t="s">
        <v>13</v>
      </c>
      <c r="K175" s="23">
        <f>SUM(K173:K174)</f>
        <v>45</v>
      </c>
      <c r="L175" s="23">
        <f>SUM(L173:L174)</f>
        <v>45</v>
      </c>
      <c r="M175" s="23">
        <f>SUM(M173:M174)</f>
        <v>0</v>
      </c>
      <c r="N175" s="23">
        <f>SUM(N173:N174)</f>
        <v>45</v>
      </c>
      <c r="O175" s="23">
        <f>SUM(O173:O174)</f>
        <v>45</v>
      </c>
      <c r="P175" s="69" t="s">
        <v>13</v>
      </c>
      <c r="Q175" s="23">
        <f>SUM(Q173:Q174)</f>
        <v>0</v>
      </c>
      <c r="R175" s="23">
        <f>SUM(R173:R174)</f>
        <v>30</v>
      </c>
      <c r="S175" s="23">
        <f>SUM(S173:S174)</f>
        <v>15</v>
      </c>
      <c r="T175" s="69" t="s">
        <v>13</v>
      </c>
      <c r="U175" s="70" t="s">
        <v>13</v>
      </c>
      <c r="V175" s="70" t="s">
        <v>13</v>
      </c>
      <c r="W175" s="70" t="s">
        <v>13</v>
      </c>
      <c r="X175" s="70" t="s">
        <v>13</v>
      </c>
    </row>
    <row r="176" spans="1:24" x14ac:dyDescent="0.35">
      <c r="A176" s="84" t="s">
        <v>26</v>
      </c>
      <c r="B176" s="70">
        <v>3</v>
      </c>
      <c r="C176" s="69" t="s">
        <v>13</v>
      </c>
      <c r="D176" s="69" t="s">
        <v>13</v>
      </c>
      <c r="E176" s="69" t="s">
        <v>13</v>
      </c>
      <c r="F176" s="23">
        <f>SUM(F173:F174)</f>
        <v>0.60000000000000009</v>
      </c>
      <c r="G176" s="70" t="s">
        <v>13</v>
      </c>
      <c r="H176" s="70" t="s">
        <v>13</v>
      </c>
      <c r="I176" s="70" t="s">
        <v>13</v>
      </c>
      <c r="J176" s="23">
        <f>SUM(J173:J174)</f>
        <v>15</v>
      </c>
      <c r="K176" s="70" t="s">
        <v>13</v>
      </c>
      <c r="L176" s="70" t="s">
        <v>13</v>
      </c>
      <c r="M176" s="70" t="s">
        <v>13</v>
      </c>
      <c r="N176" s="70" t="s">
        <v>13</v>
      </c>
      <c r="O176" s="70" t="s">
        <v>13</v>
      </c>
      <c r="P176" s="23">
        <f>SUM(P173:P174)</f>
        <v>0</v>
      </c>
      <c r="Q176" s="70" t="s">
        <v>13</v>
      </c>
      <c r="R176" s="70" t="s">
        <v>13</v>
      </c>
      <c r="S176" s="115" t="s">
        <v>13</v>
      </c>
      <c r="T176" s="23">
        <f>SUM(T173:T174)</f>
        <v>15</v>
      </c>
      <c r="U176" s="26" t="s">
        <v>13</v>
      </c>
      <c r="V176" s="70" t="s">
        <v>13</v>
      </c>
      <c r="W176" s="70" t="s">
        <v>13</v>
      </c>
      <c r="X176" s="70" t="s">
        <v>13</v>
      </c>
    </row>
    <row r="177" spans="1:28" x14ac:dyDescent="0.35">
      <c r="A177" s="84" t="s">
        <v>82</v>
      </c>
      <c r="B177" s="70">
        <v>3</v>
      </c>
      <c r="C177" s="23">
        <f>SUMIF(H173:H174,"f",C173:C174)</f>
        <v>3</v>
      </c>
      <c r="D177" s="23">
        <f>SUMIF(H173:H174,"f",D173:D174)</f>
        <v>1.8</v>
      </c>
      <c r="E177" s="23">
        <f>SUMIF(H173:H174,"f",E173:E174)</f>
        <v>1.2</v>
      </c>
      <c r="F177" s="69" t="s">
        <v>13</v>
      </c>
      <c r="G177" s="70" t="s">
        <v>13</v>
      </c>
      <c r="H177" s="70" t="s">
        <v>13</v>
      </c>
      <c r="I177" s="23">
        <f>SUMIF(H173:H174,"f",I173:I174)</f>
        <v>75</v>
      </c>
      <c r="J177" s="70" t="s">
        <v>13</v>
      </c>
      <c r="K177" s="23">
        <f>SUMIF(H173:H174,"f",K173:K174)</f>
        <v>45</v>
      </c>
      <c r="L177" s="23">
        <f>SUMIF(H173:H174,"f",L173:L174)</f>
        <v>45</v>
      </c>
      <c r="M177" s="23">
        <f>SUMIF(H173:H174,"f",M173:M174)</f>
        <v>0</v>
      </c>
      <c r="N177" s="23">
        <f>SUMIF(H173:H174,"f",N173:N174)</f>
        <v>45</v>
      </c>
      <c r="O177" s="23">
        <f>SUMIF(H173:H174,"f",O173:O174)</f>
        <v>45</v>
      </c>
      <c r="P177" s="70" t="s">
        <v>13</v>
      </c>
      <c r="Q177" s="23">
        <f>SUMIF(H173:H174,"f",Q173:Q174)</f>
        <v>0</v>
      </c>
      <c r="R177" s="23">
        <f>SUMIF(H173:H174,"f",R173:R174)</f>
        <v>30</v>
      </c>
      <c r="S177" s="23">
        <f>SUMIF(H173:H174,"f",S173:S174)</f>
        <v>15</v>
      </c>
      <c r="T177" s="70" t="s">
        <v>13</v>
      </c>
      <c r="U177" s="70" t="s">
        <v>13</v>
      </c>
      <c r="V177" s="70" t="s">
        <v>13</v>
      </c>
      <c r="W177" s="70" t="s">
        <v>13</v>
      </c>
      <c r="X177" s="70" t="s">
        <v>13</v>
      </c>
    </row>
    <row r="178" spans="1:28" x14ac:dyDescent="0.35">
      <c r="A178" s="200" t="s">
        <v>32</v>
      </c>
      <c r="B178" s="201"/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1"/>
    </row>
    <row r="179" spans="1:28" x14ac:dyDescent="0.35">
      <c r="A179" s="76"/>
      <c r="B179" s="77">
        <v>3</v>
      </c>
      <c r="C179" s="78"/>
      <c r="D179" s="69">
        <f t="shared" ref="D179:D183" si="211">IF(C179&gt;0,K179/(I179/C179),0)</f>
        <v>0</v>
      </c>
      <c r="E179" s="69">
        <f t="shared" ref="E179:E183" si="212">IF(C179&gt;0,R179/(I179/C179),0)</f>
        <v>0</v>
      </c>
      <c r="F179" s="79">
        <f t="shared" ref="F179:F183" si="213">IF(U179&gt;0,FLOOR((P179+T179)/U179,0.1),0)</f>
        <v>0</v>
      </c>
      <c r="G179" s="22"/>
      <c r="H179" s="22"/>
      <c r="I179" s="80">
        <f>K179+R179</f>
        <v>0</v>
      </c>
      <c r="J179" s="26">
        <f>P179+T179</f>
        <v>0</v>
      </c>
      <c r="K179" s="80">
        <f>L179+Q179</f>
        <v>0</v>
      </c>
      <c r="L179" s="80">
        <f>M179+N179</f>
        <v>0</v>
      </c>
      <c r="M179" s="77"/>
      <c r="N179" s="81">
        <f t="shared" ref="N179:N183" si="214">O179+P179</f>
        <v>0</v>
      </c>
      <c r="O179" s="77"/>
      <c r="P179" s="77"/>
      <c r="Q179" s="77"/>
      <c r="R179" s="113">
        <f t="shared" ref="R179:R183" si="215">(C179*U179)-K179</f>
        <v>0</v>
      </c>
      <c r="S179" s="118"/>
      <c r="T179" s="111">
        <f t="shared" ref="T179:T183" si="216">R179-S179</f>
        <v>0</v>
      </c>
      <c r="U179" s="112"/>
      <c r="V179" s="82"/>
      <c r="W179" s="82"/>
      <c r="X179" s="82"/>
    </row>
    <row r="180" spans="1:28" x14ac:dyDescent="0.35">
      <c r="A180" s="76"/>
      <c r="B180" s="77">
        <v>3</v>
      </c>
      <c r="C180" s="78"/>
      <c r="D180" s="69">
        <f t="shared" si="211"/>
        <v>0</v>
      </c>
      <c r="E180" s="69">
        <f t="shared" si="212"/>
        <v>0</v>
      </c>
      <c r="F180" s="79">
        <f t="shared" si="213"/>
        <v>0</v>
      </c>
      <c r="G180" s="22"/>
      <c r="H180" s="22"/>
      <c r="I180" s="80">
        <f t="shared" ref="I180:I183" si="217">K180+R180</f>
        <v>0</v>
      </c>
      <c r="J180" s="26">
        <f t="shared" ref="J180:J183" si="218">P180+T180</f>
        <v>0</v>
      </c>
      <c r="K180" s="80">
        <f t="shared" ref="K180:K183" si="219">L180+Q180</f>
        <v>0</v>
      </c>
      <c r="L180" s="80">
        <f t="shared" ref="L180:L183" si="220">M180+N180</f>
        <v>0</v>
      </c>
      <c r="M180" s="77"/>
      <c r="N180" s="81">
        <f t="shared" si="214"/>
        <v>0</v>
      </c>
      <c r="O180" s="77"/>
      <c r="P180" s="77"/>
      <c r="Q180" s="77"/>
      <c r="R180" s="113">
        <f t="shared" si="215"/>
        <v>0</v>
      </c>
      <c r="S180" s="118"/>
      <c r="T180" s="111">
        <f t="shared" si="216"/>
        <v>0</v>
      </c>
      <c r="U180" s="112"/>
      <c r="V180" s="82"/>
      <c r="W180" s="82"/>
      <c r="X180" s="82"/>
    </row>
    <row r="181" spans="1:28" x14ac:dyDescent="0.35">
      <c r="A181" s="76"/>
      <c r="B181" s="77">
        <v>3</v>
      </c>
      <c r="C181" s="78"/>
      <c r="D181" s="69">
        <f t="shared" si="211"/>
        <v>0</v>
      </c>
      <c r="E181" s="69">
        <f t="shared" si="212"/>
        <v>0</v>
      </c>
      <c r="F181" s="79">
        <f t="shared" si="213"/>
        <v>0</v>
      </c>
      <c r="G181" s="22"/>
      <c r="H181" s="22"/>
      <c r="I181" s="80">
        <f t="shared" si="217"/>
        <v>0</v>
      </c>
      <c r="J181" s="26">
        <f t="shared" si="218"/>
        <v>0</v>
      </c>
      <c r="K181" s="80">
        <f t="shared" si="219"/>
        <v>0</v>
      </c>
      <c r="L181" s="80">
        <f t="shared" si="220"/>
        <v>0</v>
      </c>
      <c r="M181" s="77"/>
      <c r="N181" s="81">
        <f t="shared" si="214"/>
        <v>0</v>
      </c>
      <c r="O181" s="77"/>
      <c r="P181" s="77"/>
      <c r="Q181" s="77"/>
      <c r="R181" s="113">
        <f t="shared" si="215"/>
        <v>0</v>
      </c>
      <c r="S181" s="118"/>
      <c r="T181" s="111">
        <f t="shared" si="216"/>
        <v>0</v>
      </c>
      <c r="U181" s="112"/>
      <c r="V181" s="82"/>
      <c r="W181" s="82"/>
      <c r="X181" s="82"/>
    </row>
    <row r="182" spans="1:28" x14ac:dyDescent="0.35">
      <c r="A182" s="76"/>
      <c r="B182" s="77">
        <v>3</v>
      </c>
      <c r="C182" s="78"/>
      <c r="D182" s="69">
        <f t="shared" si="211"/>
        <v>0</v>
      </c>
      <c r="E182" s="69">
        <f t="shared" si="212"/>
        <v>0</v>
      </c>
      <c r="F182" s="79">
        <f t="shared" si="213"/>
        <v>0</v>
      </c>
      <c r="G182" s="22"/>
      <c r="H182" s="22"/>
      <c r="I182" s="80">
        <f t="shared" si="217"/>
        <v>0</v>
      </c>
      <c r="J182" s="26">
        <f t="shared" si="218"/>
        <v>0</v>
      </c>
      <c r="K182" s="80">
        <f t="shared" si="219"/>
        <v>0</v>
      </c>
      <c r="L182" s="80">
        <f t="shared" si="220"/>
        <v>0</v>
      </c>
      <c r="M182" s="77"/>
      <c r="N182" s="81">
        <f t="shared" si="214"/>
        <v>0</v>
      </c>
      <c r="O182" s="77"/>
      <c r="P182" s="77"/>
      <c r="Q182" s="77"/>
      <c r="R182" s="113">
        <f t="shared" si="215"/>
        <v>0</v>
      </c>
      <c r="S182" s="118"/>
      <c r="T182" s="111">
        <f t="shared" si="216"/>
        <v>0</v>
      </c>
      <c r="U182" s="112"/>
      <c r="V182" s="82"/>
      <c r="W182" s="82"/>
      <c r="X182" s="82"/>
    </row>
    <row r="183" spans="1:28" x14ac:dyDescent="0.35">
      <c r="A183" s="76"/>
      <c r="B183" s="77">
        <v>3</v>
      </c>
      <c r="C183" s="78"/>
      <c r="D183" s="69">
        <f t="shared" si="211"/>
        <v>0</v>
      </c>
      <c r="E183" s="69">
        <f t="shared" si="212"/>
        <v>0</v>
      </c>
      <c r="F183" s="79">
        <f t="shared" si="213"/>
        <v>0</v>
      </c>
      <c r="G183" s="22"/>
      <c r="H183" s="22"/>
      <c r="I183" s="80">
        <f t="shared" si="217"/>
        <v>0</v>
      </c>
      <c r="J183" s="26">
        <f t="shared" si="218"/>
        <v>0</v>
      </c>
      <c r="K183" s="80">
        <f t="shared" si="219"/>
        <v>0</v>
      </c>
      <c r="L183" s="80">
        <f t="shared" si="220"/>
        <v>0</v>
      </c>
      <c r="M183" s="77"/>
      <c r="N183" s="81">
        <f t="shared" si="214"/>
        <v>0</v>
      </c>
      <c r="O183" s="77"/>
      <c r="P183" s="77"/>
      <c r="Q183" s="77"/>
      <c r="R183" s="113">
        <f t="shared" si="215"/>
        <v>0</v>
      </c>
      <c r="S183" s="118"/>
      <c r="T183" s="111">
        <f t="shared" si="216"/>
        <v>0</v>
      </c>
      <c r="U183" s="112"/>
      <c r="V183" s="82"/>
      <c r="W183" s="82"/>
      <c r="X183" s="82"/>
    </row>
    <row r="184" spans="1:28" x14ac:dyDescent="0.35">
      <c r="A184" s="84" t="s">
        <v>81</v>
      </c>
      <c r="B184" s="70">
        <v>3</v>
      </c>
      <c r="C184" s="23">
        <f>SUM(C179:C183)</f>
        <v>0</v>
      </c>
      <c r="D184" s="23">
        <f>SUM(D179:D183)</f>
        <v>0</v>
      </c>
      <c r="E184" s="23">
        <f>SUM(E179:E183)</f>
        <v>0</v>
      </c>
      <c r="F184" s="69" t="s">
        <v>13</v>
      </c>
      <c r="G184" s="70" t="s">
        <v>13</v>
      </c>
      <c r="H184" s="70" t="s">
        <v>13</v>
      </c>
      <c r="I184" s="23">
        <f>SUM(I179:I183)</f>
        <v>0</v>
      </c>
      <c r="J184" s="69" t="s">
        <v>13</v>
      </c>
      <c r="K184" s="23">
        <f>SUM(K179:K183)</f>
        <v>0</v>
      </c>
      <c r="L184" s="23">
        <f>SUM(L179:L183)</f>
        <v>0</v>
      </c>
      <c r="M184" s="23">
        <f>SUM(M179:M183)</f>
        <v>0</v>
      </c>
      <c r="N184" s="23">
        <f>SUM(N179:N183)</f>
        <v>0</v>
      </c>
      <c r="O184" s="23">
        <f>SUM(O179:O183)</f>
        <v>0</v>
      </c>
      <c r="P184" s="69" t="s">
        <v>13</v>
      </c>
      <c r="Q184" s="23">
        <f>SUM(Q179:Q183)</f>
        <v>0</v>
      </c>
      <c r="R184" s="23">
        <f>SUM(R179:R183)</f>
        <v>0</v>
      </c>
      <c r="S184" s="23">
        <f>SUM(S179:S183)</f>
        <v>0</v>
      </c>
      <c r="T184" s="69" t="s">
        <v>13</v>
      </c>
      <c r="U184" s="70" t="s">
        <v>13</v>
      </c>
      <c r="V184" s="70" t="s">
        <v>13</v>
      </c>
      <c r="W184" s="70" t="s">
        <v>13</v>
      </c>
      <c r="X184" s="70" t="s">
        <v>13</v>
      </c>
    </row>
    <row r="185" spans="1:28" x14ac:dyDescent="0.35">
      <c r="A185" s="84" t="s">
        <v>26</v>
      </c>
      <c r="B185" s="70">
        <v>3</v>
      </c>
      <c r="C185" s="69" t="s">
        <v>13</v>
      </c>
      <c r="D185" s="69" t="s">
        <v>13</v>
      </c>
      <c r="E185" s="69" t="s">
        <v>13</v>
      </c>
      <c r="F185" s="23">
        <f>SUM(F179:F183)</f>
        <v>0</v>
      </c>
      <c r="G185" s="70" t="s">
        <v>13</v>
      </c>
      <c r="H185" s="70" t="s">
        <v>13</v>
      </c>
      <c r="I185" s="70" t="s">
        <v>13</v>
      </c>
      <c r="J185" s="23">
        <f>SUM(J179:J183)</f>
        <v>0</v>
      </c>
      <c r="K185" s="70" t="s">
        <v>13</v>
      </c>
      <c r="L185" s="70" t="s">
        <v>13</v>
      </c>
      <c r="M185" s="70" t="s">
        <v>13</v>
      </c>
      <c r="N185" s="70" t="s">
        <v>13</v>
      </c>
      <c r="O185" s="70" t="s">
        <v>13</v>
      </c>
      <c r="P185" s="23">
        <f>SUM(P179:P183)</f>
        <v>0</v>
      </c>
      <c r="Q185" s="70" t="s">
        <v>13</v>
      </c>
      <c r="R185" s="70" t="s">
        <v>13</v>
      </c>
      <c r="S185" s="115" t="s">
        <v>13</v>
      </c>
      <c r="T185" s="23">
        <f>SUM(T179:T183)</f>
        <v>0</v>
      </c>
      <c r="U185" s="26" t="s">
        <v>13</v>
      </c>
      <c r="V185" s="70" t="s">
        <v>13</v>
      </c>
      <c r="W185" s="70" t="s">
        <v>13</v>
      </c>
      <c r="X185" s="70" t="s">
        <v>13</v>
      </c>
    </row>
    <row r="186" spans="1:28" x14ac:dyDescent="0.35">
      <c r="A186" s="84" t="s">
        <v>82</v>
      </c>
      <c r="B186" s="70">
        <v>3</v>
      </c>
      <c r="C186" s="23">
        <f>SUMIF(H179:H183,"f",C179:C183)</f>
        <v>0</v>
      </c>
      <c r="D186" s="23">
        <f>SUMIF(H179:H183,"f",D179:D183)</f>
        <v>0</v>
      </c>
      <c r="E186" s="23">
        <f>SUMIF(H179:H183,"f",E179:E183)</f>
        <v>0</v>
      </c>
      <c r="F186" s="69" t="s">
        <v>13</v>
      </c>
      <c r="G186" s="70" t="s">
        <v>13</v>
      </c>
      <c r="H186" s="70" t="s">
        <v>13</v>
      </c>
      <c r="I186" s="23">
        <f>SUMIF(H179:H183,"f",I179:I183)</f>
        <v>0</v>
      </c>
      <c r="J186" s="70" t="s">
        <v>13</v>
      </c>
      <c r="K186" s="23">
        <f>SUMIF(H179:H183,"f",K179:K183)</f>
        <v>0</v>
      </c>
      <c r="L186" s="23">
        <f>SUMIF(H179:H183,"f",L179:L183)</f>
        <v>0</v>
      </c>
      <c r="M186" s="23">
        <f>SUMIF(H179:H183,"f",M179:M183)</f>
        <v>0</v>
      </c>
      <c r="N186" s="23">
        <f>SUMIF(H179:H183,"f",N179:N183)</f>
        <v>0</v>
      </c>
      <c r="O186" s="23">
        <f>SUMIF(H179:H183,"f",O179:O183)</f>
        <v>0</v>
      </c>
      <c r="P186" s="70" t="s">
        <v>13</v>
      </c>
      <c r="Q186" s="23">
        <f>SUMIF(H179:H183,"f",Q179:Q183)</f>
        <v>0</v>
      </c>
      <c r="R186" s="23">
        <f>SUMIF(H179:H183,"f",R179:R183)</f>
        <v>0</v>
      </c>
      <c r="S186" s="23">
        <f>SUMIF(H179:H183,"f",S179:S183)</f>
        <v>0</v>
      </c>
      <c r="T186" s="70" t="s">
        <v>13</v>
      </c>
      <c r="U186" s="70" t="s">
        <v>13</v>
      </c>
      <c r="V186" s="70" t="s">
        <v>13</v>
      </c>
      <c r="W186" s="70" t="s">
        <v>13</v>
      </c>
      <c r="X186" s="70" t="s">
        <v>13</v>
      </c>
    </row>
    <row r="187" spans="1:28" x14ac:dyDescent="0.35">
      <c r="A187" s="200" t="s">
        <v>33</v>
      </c>
      <c r="B187" s="201"/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1"/>
    </row>
    <row r="188" spans="1:28" x14ac:dyDescent="0.35">
      <c r="A188" s="76"/>
      <c r="B188" s="77">
        <v>3</v>
      </c>
      <c r="C188" s="78"/>
      <c r="D188" s="69">
        <f t="shared" ref="D188:D189" si="221">IF(C188&gt;0,K188/(I188/C188),0)</f>
        <v>0</v>
      </c>
      <c r="E188" s="69">
        <f t="shared" ref="E188:E189" si="222">IF(C188&gt;0,R188/(I188/C188),0)</f>
        <v>0</v>
      </c>
      <c r="F188" s="79">
        <f t="shared" ref="F188:F189" si="223">IF(U188&gt;0,FLOOR((P188+T188)/U188,0.1),0)</f>
        <v>0</v>
      </c>
      <c r="G188" s="22"/>
      <c r="H188" s="22"/>
      <c r="I188" s="80">
        <f>K188+R188</f>
        <v>0</v>
      </c>
      <c r="J188" s="26">
        <f>P188+T188</f>
        <v>0</v>
      </c>
      <c r="K188" s="80">
        <f>L188+Q188</f>
        <v>0</v>
      </c>
      <c r="L188" s="80">
        <f>M188+N188</f>
        <v>0</v>
      </c>
      <c r="M188" s="77"/>
      <c r="N188" s="81">
        <f t="shared" ref="N188:N189" si="224">O188+P188</f>
        <v>0</v>
      </c>
      <c r="O188" s="77"/>
      <c r="P188" s="77"/>
      <c r="Q188" s="77"/>
      <c r="R188" s="113">
        <f t="shared" ref="R188:R189" si="225">(C188*U188)-K188</f>
        <v>0</v>
      </c>
      <c r="S188" s="118"/>
      <c r="T188" s="111">
        <f t="shared" ref="T188:T189" si="226">R188-S188</f>
        <v>0</v>
      </c>
      <c r="U188" s="112"/>
      <c r="V188" s="82"/>
      <c r="W188" s="82"/>
      <c r="X188" s="82"/>
    </row>
    <row r="189" spans="1:28" x14ac:dyDescent="0.35">
      <c r="A189" s="76"/>
      <c r="B189" s="77">
        <v>3</v>
      </c>
      <c r="C189" s="78"/>
      <c r="D189" s="69">
        <f t="shared" si="221"/>
        <v>0</v>
      </c>
      <c r="E189" s="69">
        <f t="shared" si="222"/>
        <v>0</v>
      </c>
      <c r="F189" s="79">
        <f t="shared" si="223"/>
        <v>0</v>
      </c>
      <c r="G189" s="22"/>
      <c r="H189" s="22"/>
      <c r="I189" s="80">
        <f t="shared" ref="I189" si="227">K189+R189</f>
        <v>0</v>
      </c>
      <c r="J189" s="26">
        <f t="shared" ref="J189" si="228">P189+T189</f>
        <v>0</v>
      </c>
      <c r="K189" s="80">
        <f t="shared" ref="K189" si="229">L189+Q189</f>
        <v>0</v>
      </c>
      <c r="L189" s="80">
        <f t="shared" ref="L189" si="230">M189+N189</f>
        <v>0</v>
      </c>
      <c r="M189" s="77"/>
      <c r="N189" s="81">
        <f t="shared" si="224"/>
        <v>0</v>
      </c>
      <c r="O189" s="77"/>
      <c r="P189" s="77"/>
      <c r="Q189" s="77"/>
      <c r="R189" s="113">
        <f t="shared" si="225"/>
        <v>0</v>
      </c>
      <c r="S189" s="118"/>
      <c r="T189" s="111">
        <f t="shared" si="226"/>
        <v>0</v>
      </c>
      <c r="U189" s="112"/>
      <c r="V189" s="82"/>
      <c r="W189" s="82"/>
      <c r="X189" s="82"/>
    </row>
    <row r="190" spans="1:28" s="24" customFormat="1" x14ac:dyDescent="0.35">
      <c r="A190" s="84" t="s">
        <v>81</v>
      </c>
      <c r="B190" s="70">
        <v>3</v>
      </c>
      <c r="C190" s="23">
        <f>SUM(C188:C189)</f>
        <v>0</v>
      </c>
      <c r="D190" s="23">
        <f>SUM(D188:D189)</f>
        <v>0</v>
      </c>
      <c r="E190" s="23">
        <f>SUM(E188:E189)</f>
        <v>0</v>
      </c>
      <c r="F190" s="69" t="s">
        <v>13</v>
      </c>
      <c r="G190" s="70" t="s">
        <v>13</v>
      </c>
      <c r="H190" s="70" t="s">
        <v>13</v>
      </c>
      <c r="I190" s="23">
        <f>SUM(I188:I189)</f>
        <v>0</v>
      </c>
      <c r="J190" s="69" t="s">
        <v>13</v>
      </c>
      <c r="K190" s="23">
        <f>SUM(K188:K189)</f>
        <v>0</v>
      </c>
      <c r="L190" s="23">
        <f>SUM(L188:L189)</f>
        <v>0</v>
      </c>
      <c r="M190" s="23">
        <f>SUM(M188:M189)</f>
        <v>0</v>
      </c>
      <c r="N190" s="23">
        <f>SUM(N188:N189)</f>
        <v>0</v>
      </c>
      <c r="O190" s="23">
        <f>SUM(O188:O189)</f>
        <v>0</v>
      </c>
      <c r="P190" s="69" t="s">
        <v>13</v>
      </c>
      <c r="Q190" s="23">
        <f>SUM(Q188:Q189)</f>
        <v>0</v>
      </c>
      <c r="R190" s="23">
        <f>SUM(R188:R189)</f>
        <v>0</v>
      </c>
      <c r="S190" s="23">
        <f>SUM(S188:S189)</f>
        <v>0</v>
      </c>
      <c r="T190" s="69" t="s">
        <v>13</v>
      </c>
      <c r="U190" s="70" t="s">
        <v>13</v>
      </c>
      <c r="V190" s="70" t="s">
        <v>13</v>
      </c>
      <c r="W190" s="70" t="s">
        <v>13</v>
      </c>
      <c r="X190" s="70" t="s">
        <v>13</v>
      </c>
      <c r="Y190" s="17"/>
      <c r="Z190" s="17"/>
      <c r="AA190" s="17"/>
      <c r="AB190" s="17"/>
    </row>
    <row r="191" spans="1:28" s="24" customFormat="1" x14ac:dyDescent="0.35">
      <c r="A191" s="84" t="s">
        <v>26</v>
      </c>
      <c r="B191" s="70">
        <v>3</v>
      </c>
      <c r="C191" s="69" t="s">
        <v>13</v>
      </c>
      <c r="D191" s="69" t="s">
        <v>13</v>
      </c>
      <c r="E191" s="69" t="s">
        <v>13</v>
      </c>
      <c r="F191" s="23">
        <f>SUM(F188:F189)</f>
        <v>0</v>
      </c>
      <c r="G191" s="70" t="s">
        <v>13</v>
      </c>
      <c r="H191" s="70" t="s">
        <v>13</v>
      </c>
      <c r="I191" s="70" t="s">
        <v>13</v>
      </c>
      <c r="J191" s="23">
        <f>SUM(J188:J189)</f>
        <v>0</v>
      </c>
      <c r="K191" s="70" t="s">
        <v>13</v>
      </c>
      <c r="L191" s="70" t="s">
        <v>13</v>
      </c>
      <c r="M191" s="70" t="s">
        <v>13</v>
      </c>
      <c r="N191" s="70" t="s">
        <v>13</v>
      </c>
      <c r="O191" s="70" t="s">
        <v>13</v>
      </c>
      <c r="P191" s="23">
        <f>SUM(P188:P189)</f>
        <v>0</v>
      </c>
      <c r="Q191" s="70" t="s">
        <v>13</v>
      </c>
      <c r="R191" s="70" t="s">
        <v>13</v>
      </c>
      <c r="S191" s="115" t="s">
        <v>13</v>
      </c>
      <c r="T191" s="23">
        <f>SUM(T188:T189)</f>
        <v>0</v>
      </c>
      <c r="U191" s="26" t="s">
        <v>13</v>
      </c>
      <c r="V191" s="70" t="s">
        <v>13</v>
      </c>
      <c r="W191" s="70" t="s">
        <v>13</v>
      </c>
      <c r="X191" s="70" t="s">
        <v>13</v>
      </c>
      <c r="Y191" s="17"/>
      <c r="Z191" s="17"/>
      <c r="AA191" s="17"/>
      <c r="AB191" s="17"/>
    </row>
    <row r="192" spans="1:28" s="24" customFormat="1" x14ac:dyDescent="0.35">
      <c r="A192" s="84" t="s">
        <v>82</v>
      </c>
      <c r="B192" s="70">
        <v>3</v>
      </c>
      <c r="C192" s="23">
        <f>SUMIF(H188:H189,"f",C188:C189)</f>
        <v>0</v>
      </c>
      <c r="D192" s="23">
        <f>SUMIF(H188:H189,"f",D188:D189)</f>
        <v>0</v>
      </c>
      <c r="E192" s="23">
        <f>SUMIF(H188:H189,"f",E188:E189)</f>
        <v>0</v>
      </c>
      <c r="F192" s="69" t="s">
        <v>13</v>
      </c>
      <c r="G192" s="70" t="s">
        <v>13</v>
      </c>
      <c r="H192" s="70" t="s">
        <v>13</v>
      </c>
      <c r="I192" s="23">
        <f>SUMIF(H188:H189,"f",I188:I189)</f>
        <v>0</v>
      </c>
      <c r="J192" s="70" t="s">
        <v>13</v>
      </c>
      <c r="K192" s="23">
        <f>SUMIF(H188:H189,"f",K188:K189)</f>
        <v>0</v>
      </c>
      <c r="L192" s="23">
        <f>SUMIF(H188:H189,"f",L188:L189)</f>
        <v>0</v>
      </c>
      <c r="M192" s="23">
        <f>SUMIF(H188:H189,"f",M188:M189)</f>
        <v>0</v>
      </c>
      <c r="N192" s="23">
        <f>SUMIF(H188:H189,"f",N188:N189)</f>
        <v>0</v>
      </c>
      <c r="O192" s="23">
        <f>SUMIF(H188:H189,"f",O188:O189)</f>
        <v>0</v>
      </c>
      <c r="P192" s="70" t="s">
        <v>13</v>
      </c>
      <c r="Q192" s="23">
        <f>SUMIF(H188:H189,"f",Q188:Q189)</f>
        <v>0</v>
      </c>
      <c r="R192" s="23">
        <f>SUMIF(H188:H189,"f",R188:R189)</f>
        <v>0</v>
      </c>
      <c r="S192" s="23">
        <f>SUMIF(H188:H189,"f",S188:S189)</f>
        <v>0</v>
      </c>
      <c r="T192" s="70" t="s">
        <v>13</v>
      </c>
      <c r="U192" s="70" t="s">
        <v>13</v>
      </c>
      <c r="V192" s="70" t="s">
        <v>13</v>
      </c>
      <c r="W192" s="70" t="s">
        <v>13</v>
      </c>
      <c r="X192" s="70" t="s">
        <v>13</v>
      </c>
      <c r="Y192" s="17"/>
      <c r="Z192" s="17"/>
      <c r="AA192" s="17"/>
      <c r="AB192" s="17"/>
    </row>
    <row r="193" spans="1:28" s="28" customFormat="1" ht="17" x14ac:dyDescent="0.4">
      <c r="A193" s="86" t="s">
        <v>80</v>
      </c>
      <c r="B193" s="87">
        <v>3</v>
      </c>
      <c r="C193" s="88">
        <f>SUM(C140,C147,C158,C169,C175,C184,C190)</f>
        <v>30</v>
      </c>
      <c r="D193" s="88">
        <f>SUM(D140,D147,D158,D169,D175,D184,D190)</f>
        <v>12.600000000000001</v>
      </c>
      <c r="E193" s="88">
        <f>SUM(E140,E147,E158,E169,E175,E184,E190)</f>
        <v>17.399999999999999</v>
      </c>
      <c r="F193" s="88">
        <f>SUM(F141,F148,F159,F170,F176,F185,F191)</f>
        <v>8.3000000000000007</v>
      </c>
      <c r="G193" s="89" t="s">
        <v>13</v>
      </c>
      <c r="H193" s="89" t="s">
        <v>13</v>
      </c>
      <c r="I193" s="88">
        <f>SUM(I140,I147,I158,I169,I175,I184,I190)</f>
        <v>750</v>
      </c>
      <c r="J193" s="88">
        <f>SUM(J141,J148,J159,J170,J176,J185,J191)</f>
        <v>208</v>
      </c>
      <c r="K193" s="88">
        <f>SUM(K140,K147,K158,K169,K175,K184,K190)</f>
        <v>315</v>
      </c>
      <c r="L193" s="88">
        <f>SUM(L140,L147,L158,L169,L175,L184,L190)</f>
        <v>261</v>
      </c>
      <c r="M193" s="88">
        <f>SUM(M140,M147,M158,M169,M175,M184,M190)</f>
        <v>91</v>
      </c>
      <c r="N193" s="88">
        <f>SUM(N140,N147,N158,N169,N175,N184,N190)</f>
        <v>170</v>
      </c>
      <c r="O193" s="88">
        <f>SUM(O140,O147,O158,O169,O175,O184,O190)</f>
        <v>120</v>
      </c>
      <c r="P193" s="88">
        <f>SUM(P141,P148,P159,P170,P176,P185,P191)</f>
        <v>50</v>
      </c>
      <c r="Q193" s="88">
        <f>SUM(Q140,Q147,Q158,Q169,Q175,Q184,Q190)</f>
        <v>54</v>
      </c>
      <c r="R193" s="88">
        <f>SUM(R140,R147,R158,R169,R175,R184,R190)</f>
        <v>435</v>
      </c>
      <c r="S193" s="88">
        <f>SUM(S140,S147,S158,S169,S175,S184,S190)</f>
        <v>277</v>
      </c>
      <c r="T193" s="88">
        <f>SUM(T141,T148,T159,T170,T176,T185,T191)</f>
        <v>158</v>
      </c>
      <c r="U193" s="89" t="s">
        <v>13</v>
      </c>
      <c r="V193" s="89" t="s">
        <v>13</v>
      </c>
      <c r="W193" s="89" t="s">
        <v>13</v>
      </c>
      <c r="X193" s="89" t="s">
        <v>13</v>
      </c>
      <c r="Y193" s="27"/>
      <c r="Z193" s="17"/>
      <c r="AA193" s="17"/>
      <c r="AB193" s="17"/>
    </row>
    <row r="194" spans="1:28" ht="26" x14ac:dyDescent="0.35">
      <c r="A194" s="91" t="s">
        <v>115</v>
      </c>
      <c r="B194" s="30" t="s">
        <v>13</v>
      </c>
      <c r="C194" s="31">
        <f>C193+C133+C74</f>
        <v>90</v>
      </c>
      <c r="D194" s="31">
        <f>D193+D133+D74</f>
        <v>46.357228327228334</v>
      </c>
      <c r="E194" s="31">
        <f>E193+E133+E74</f>
        <v>43.642771672771666</v>
      </c>
      <c r="F194" s="30" t="s">
        <v>13</v>
      </c>
      <c r="G194" s="30" t="s">
        <v>13</v>
      </c>
      <c r="H194" s="30" t="s">
        <v>13</v>
      </c>
      <c r="I194" s="31">
        <f>I193+I133+I74</f>
        <v>2364</v>
      </c>
      <c r="J194" s="31" t="s">
        <v>13</v>
      </c>
      <c r="K194" s="31">
        <f>K193+K133+K74</f>
        <v>1227</v>
      </c>
      <c r="L194" s="31">
        <f>L193+L133+L74</f>
        <v>992</v>
      </c>
      <c r="M194" s="31">
        <f>M193+M133+M74</f>
        <v>364</v>
      </c>
      <c r="N194" s="31">
        <f>N193+N133+N74</f>
        <v>628</v>
      </c>
      <c r="O194" s="31">
        <f>O193+O133+O74</f>
        <v>345</v>
      </c>
      <c r="P194" s="31" t="s">
        <v>13</v>
      </c>
      <c r="Q194" s="31">
        <f>Q193+Q133+Q74</f>
        <v>235</v>
      </c>
      <c r="R194" s="31">
        <f>R193+R133+R74</f>
        <v>1137</v>
      </c>
      <c r="S194" s="31">
        <f>S193+S133+S74</f>
        <v>721.5</v>
      </c>
      <c r="T194" s="31" t="s">
        <v>13</v>
      </c>
      <c r="U194" s="30" t="s">
        <v>13</v>
      </c>
      <c r="V194" s="30" t="s">
        <v>13</v>
      </c>
      <c r="W194" s="30" t="s">
        <v>13</v>
      </c>
      <c r="X194" s="32" t="s">
        <v>13</v>
      </c>
    </row>
    <row r="195" spans="1:28" ht="26" x14ac:dyDescent="0.35">
      <c r="A195" s="92" t="s">
        <v>116</v>
      </c>
      <c r="B195" s="30" t="s">
        <v>13</v>
      </c>
      <c r="C195" s="30" t="s">
        <v>13</v>
      </c>
      <c r="D195" s="30" t="s">
        <v>13</v>
      </c>
      <c r="E195" s="30" t="s">
        <v>13</v>
      </c>
      <c r="F195" s="31">
        <f>F193+F133+F74</f>
        <v>26.000000000000004</v>
      </c>
      <c r="G195" s="30" t="s">
        <v>13</v>
      </c>
      <c r="H195" s="30" t="s">
        <v>13</v>
      </c>
      <c r="I195" s="30" t="s">
        <v>13</v>
      </c>
      <c r="J195" s="31">
        <f>J193+J133+J74</f>
        <v>698.5</v>
      </c>
      <c r="K195" s="30" t="s">
        <v>13</v>
      </c>
      <c r="L195" s="30" t="s">
        <v>13</v>
      </c>
      <c r="M195" s="30" t="s">
        <v>13</v>
      </c>
      <c r="N195" s="30" t="s">
        <v>13</v>
      </c>
      <c r="O195" s="30" t="s">
        <v>13</v>
      </c>
      <c r="P195" s="31">
        <f>P193+P133+P74</f>
        <v>283</v>
      </c>
      <c r="Q195" s="30" t="s">
        <v>13</v>
      </c>
      <c r="R195" s="30" t="s">
        <v>13</v>
      </c>
      <c r="S195" s="31" t="s">
        <v>13</v>
      </c>
      <c r="T195" s="31">
        <f>T193+T133+T74</f>
        <v>415.5</v>
      </c>
      <c r="U195" s="30" t="s">
        <v>13</v>
      </c>
      <c r="V195" s="30" t="s">
        <v>13</v>
      </c>
      <c r="W195" s="30" t="s">
        <v>13</v>
      </c>
      <c r="X195" s="32" t="s">
        <v>13</v>
      </c>
    </row>
    <row r="196" spans="1:28" ht="26.5" thickBot="1" x14ac:dyDescent="0.4">
      <c r="A196" s="93" t="s">
        <v>117</v>
      </c>
      <c r="B196" s="35" t="s">
        <v>13</v>
      </c>
      <c r="C196" s="34">
        <f>C23+C30+C41+C52+C58+C67+C73+C82+C89+C100+C111+C117+C126+C132+C142+C149+C160+C171+C177+C186+C192</f>
        <v>46</v>
      </c>
      <c r="D196" s="34">
        <f>D23+D30+D41+D52+D58+D67+D73+D82+D89+D100+D111+D117+D126+D132+D142+D149+D160+D171+D177+D186+D192</f>
        <v>19.133333333333336</v>
      </c>
      <c r="E196" s="34">
        <f>E23+E30+E41+E52+E58+E67+E73+E82+E89+E100+E111+E117+E126+E132+E142+E149+E160+E171+E177+E186+E192</f>
        <v>26.866666666666664</v>
      </c>
      <c r="F196" s="35" t="s">
        <v>13</v>
      </c>
      <c r="G196" s="35" t="s">
        <v>13</v>
      </c>
      <c r="H196" s="35" t="s">
        <v>13</v>
      </c>
      <c r="I196" s="34">
        <f>I23+I30+I41+I52+I58+I67+I73+I82+I89+I100+I111+I117+I126+I132+I142+I149+I160+I171+I177+I186+I192</f>
        <v>1240</v>
      </c>
      <c r="J196" s="35" t="s">
        <v>13</v>
      </c>
      <c r="K196" s="34">
        <f>K23+K30+K41+K52+K58+K67+K73+K82+K89+K100+K111+K117+K126+K132+K142+K149+K160+K171+K177+K186+K192</f>
        <v>531</v>
      </c>
      <c r="L196" s="34">
        <f>L23+L30+L41+L52+L58+L67+L73+L82+L89+L100+L111+L117+L126+L132+L142+L149+L160+L171+L177+L186+L192</f>
        <v>330</v>
      </c>
      <c r="M196" s="34">
        <f>M23+M30+M41+M52+M58+M67+M73+M82+M89+M100+M111+M117+M126+M132+M142+M149+M160+M171+M177+M186+M192</f>
        <v>105</v>
      </c>
      <c r="N196" s="34">
        <f>N23+N30+N41+N52+N58+N67+N73+N82+N89+N100+N111+N117+N126+N132+N142+N149+N160+N171+N177+N186+N192</f>
        <v>225</v>
      </c>
      <c r="O196" s="34">
        <f>O23+O30+O41+O52+O58+O67+O73+O82+O89+O100+O111+O117+O126+O132+O142+O149+O160+O171+O177+O186+O192</f>
        <v>195</v>
      </c>
      <c r="P196" s="35" t="s">
        <v>13</v>
      </c>
      <c r="Q196" s="34">
        <f>Q23+Q30+Q41+Q52+Q58+Q67+Q73+Q82+Q89+Q100+Q111+Q117+Q126+Q132+Q142+Q149+Q160+Q171+Q177+Q186+Q192</f>
        <v>201</v>
      </c>
      <c r="R196" s="34">
        <f>R23+R30+R41+R52+R58+R67+R73+R82+R89+R100+R111+R117+R126+R132+R142+R149+R160+R171+R177+R186+R192</f>
        <v>709</v>
      </c>
      <c r="S196" s="34">
        <f>S23+S30+S41+S52+S58+S67+S73+S82+S89+S100+S111+S117+S126+S132+S142+S149+S160+S171+S177+S186+S192</f>
        <v>391</v>
      </c>
      <c r="T196" s="35" t="s">
        <v>13</v>
      </c>
      <c r="U196" s="35" t="s">
        <v>13</v>
      </c>
      <c r="V196" s="35" t="s">
        <v>13</v>
      </c>
      <c r="W196" s="35" t="s">
        <v>13</v>
      </c>
      <c r="X196" s="36" t="s">
        <v>13</v>
      </c>
    </row>
    <row r="200" spans="1:28" ht="15" thickBot="1" x14ac:dyDescent="0.4"/>
    <row r="201" spans="1:28" ht="16" customHeight="1" x14ac:dyDescent="0.35">
      <c r="A201" s="172" t="s">
        <v>89</v>
      </c>
      <c r="B201" s="173"/>
      <c r="C201" s="210" t="s">
        <v>85</v>
      </c>
      <c r="D201" s="210"/>
      <c r="E201" s="211" t="s">
        <v>86</v>
      </c>
      <c r="F201" s="212"/>
      <c r="G201" s="213" t="s">
        <v>87</v>
      </c>
      <c r="H201" s="214"/>
      <c r="I201" s="37"/>
    </row>
    <row r="202" spans="1:28" ht="17.5" customHeight="1" x14ac:dyDescent="0.35">
      <c r="A202" s="174"/>
      <c r="B202" s="175"/>
      <c r="C202" s="188" t="s">
        <v>90</v>
      </c>
      <c r="D202" s="170" t="s">
        <v>91</v>
      </c>
      <c r="E202" s="188" t="s">
        <v>90</v>
      </c>
      <c r="F202" s="170" t="s">
        <v>91</v>
      </c>
      <c r="G202" s="215"/>
      <c r="H202" s="216"/>
      <c r="I202" s="37"/>
    </row>
    <row r="203" spans="1:28" ht="15" thickBot="1" x14ac:dyDescent="0.4">
      <c r="A203" s="197" t="s">
        <v>93</v>
      </c>
      <c r="B203" s="198"/>
      <c r="C203" s="189"/>
      <c r="D203" s="171"/>
      <c r="E203" s="189"/>
      <c r="F203" s="171"/>
      <c r="G203" s="217"/>
      <c r="H203" s="218"/>
      <c r="I203" s="37"/>
    </row>
    <row r="204" spans="1:28" ht="28" customHeight="1" x14ac:dyDescent="0.35">
      <c r="A204" s="180" t="s">
        <v>95</v>
      </c>
      <c r="B204" s="181"/>
      <c r="C204" s="139">
        <f>C194</f>
        <v>90</v>
      </c>
      <c r="D204" s="38">
        <v>100</v>
      </c>
      <c r="E204" s="39">
        <f>I194</f>
        <v>2364</v>
      </c>
      <c r="F204" s="40">
        <v>100</v>
      </c>
      <c r="G204" s="219"/>
      <c r="H204" s="220"/>
      <c r="I204" s="37"/>
    </row>
    <row r="205" spans="1:28" ht="14.5" customHeight="1" x14ac:dyDescent="0.35">
      <c r="A205" s="176" t="s">
        <v>97</v>
      </c>
      <c r="B205" s="177"/>
      <c r="C205" s="190">
        <f>D194</f>
        <v>46.357228327228334</v>
      </c>
      <c r="D205" s="190">
        <f>C205/C204*100</f>
        <v>51.508031474698143</v>
      </c>
      <c r="E205" s="191">
        <f>K194</f>
        <v>1227</v>
      </c>
      <c r="F205" s="193">
        <f>E205/E204*100</f>
        <v>51.903553299492387</v>
      </c>
      <c r="G205" s="221"/>
      <c r="H205" s="222"/>
      <c r="I205" s="37"/>
      <c r="Q205" s="20"/>
    </row>
    <row r="206" spans="1:28" x14ac:dyDescent="0.35">
      <c r="A206" s="178" t="s">
        <v>98</v>
      </c>
      <c r="B206" s="179"/>
      <c r="C206" s="199"/>
      <c r="D206" s="190"/>
      <c r="E206" s="192"/>
      <c r="F206" s="194"/>
      <c r="G206" s="223"/>
      <c r="H206" s="224"/>
      <c r="I206" s="37"/>
      <c r="Q206" s="20"/>
    </row>
    <row r="207" spans="1:28" ht="25.4" customHeight="1" x14ac:dyDescent="0.35">
      <c r="A207" s="164" t="s">
        <v>99</v>
      </c>
      <c r="B207" s="165"/>
      <c r="C207" s="25">
        <f>C23+C30+C41+C52+C58+C67+C73+C82+C89+C100+C111+C117+C126+C132+C142+C149+C160+C171+C177+C186+C192</f>
        <v>46</v>
      </c>
      <c r="D207" s="140">
        <f>C207/C204*100</f>
        <v>51.111111111111107</v>
      </c>
      <c r="E207" s="140">
        <f>I23+I30+I41+I52+I58+I67+I73+I82+I89+I100+I111+I117+I126+I132+I142+I149+I160+I171+I177+I186+I192</f>
        <v>1240</v>
      </c>
      <c r="F207" s="61">
        <f>E207/E204*100</f>
        <v>52.453468697123519</v>
      </c>
      <c r="G207" s="225"/>
      <c r="H207" s="226"/>
      <c r="Q207" s="41"/>
    </row>
    <row r="208" spans="1:28" ht="27" customHeight="1" x14ac:dyDescent="0.35">
      <c r="A208" s="164" t="s">
        <v>100</v>
      </c>
      <c r="B208" s="165"/>
      <c r="C208" s="25">
        <f>C28+C87+C147</f>
        <v>7</v>
      </c>
      <c r="D208" s="140">
        <f>C208/C204*100</f>
        <v>7.7777777777777777</v>
      </c>
      <c r="E208" s="25">
        <f>I28+I87+I147</f>
        <v>175</v>
      </c>
      <c r="F208" s="25">
        <f>E208/E204*100</f>
        <v>7.4027072758037233</v>
      </c>
      <c r="G208" s="203"/>
      <c r="H208" s="204"/>
      <c r="Q208" s="20"/>
    </row>
    <row r="209" spans="1:14" x14ac:dyDescent="0.35">
      <c r="A209" s="176" t="s">
        <v>101</v>
      </c>
      <c r="B209" s="177"/>
      <c r="C209" s="195">
        <f>F195</f>
        <v>26.000000000000004</v>
      </c>
      <c r="D209" s="190">
        <f>C209/C204*100</f>
        <v>28.888888888888893</v>
      </c>
      <c r="E209" s="195">
        <f>J195</f>
        <v>698.5</v>
      </c>
      <c r="F209" s="195">
        <f>E209/E204*100</f>
        <v>29.547377326565144</v>
      </c>
      <c r="G209" s="227"/>
      <c r="H209" s="228"/>
      <c r="I209" s="37"/>
      <c r="J209" s="42"/>
      <c r="K209" s="209"/>
      <c r="L209" s="209"/>
      <c r="M209" s="209"/>
      <c r="N209" s="68"/>
    </row>
    <row r="210" spans="1:14" x14ac:dyDescent="0.35">
      <c r="A210" s="178" t="s">
        <v>102</v>
      </c>
      <c r="B210" s="179"/>
      <c r="C210" s="196"/>
      <c r="D210" s="190"/>
      <c r="E210" s="196"/>
      <c r="F210" s="196"/>
      <c r="G210" s="229"/>
      <c r="H210" s="230"/>
      <c r="I210" s="37"/>
      <c r="J210" s="42"/>
      <c r="K210" s="209"/>
      <c r="L210" s="209"/>
      <c r="M210" s="209"/>
      <c r="N210" s="68"/>
    </row>
    <row r="211" spans="1:14" ht="14.5" customHeight="1" x14ac:dyDescent="0.35">
      <c r="A211" s="176" t="s">
        <v>103</v>
      </c>
      <c r="B211" s="177"/>
      <c r="C211" s="195">
        <f>+C60+C61+C62+C63+C64+C77+C136</f>
        <v>6</v>
      </c>
      <c r="D211" s="195">
        <f>C211/C204*100</f>
        <v>6.666666666666667</v>
      </c>
      <c r="E211" s="195">
        <f>+I60+I61+I62+I63+I64+I77+I136</f>
        <v>162.5</v>
      </c>
      <c r="F211" s="195">
        <f>E211/E204*100</f>
        <v>6.8739424703891698</v>
      </c>
      <c r="G211" s="205"/>
      <c r="H211" s="206"/>
      <c r="I211" s="37"/>
      <c r="J211" s="42"/>
      <c r="K211" s="209"/>
      <c r="L211" s="209"/>
      <c r="M211" s="209"/>
      <c r="N211" s="68"/>
    </row>
    <row r="212" spans="1:14" x14ac:dyDescent="0.35">
      <c r="A212" s="178" t="s">
        <v>104</v>
      </c>
      <c r="B212" s="179"/>
      <c r="C212" s="196"/>
      <c r="D212" s="196"/>
      <c r="E212" s="196"/>
      <c r="F212" s="196"/>
      <c r="G212" s="207"/>
      <c r="H212" s="208"/>
      <c r="I212" s="37"/>
      <c r="J212" s="42"/>
      <c r="K212" s="68"/>
      <c r="L212" s="68"/>
      <c r="M212" s="68"/>
      <c r="N212" s="68"/>
    </row>
    <row r="213" spans="1:14" ht="26.5" customHeight="1" x14ac:dyDescent="0.35">
      <c r="A213" s="164" t="s">
        <v>105</v>
      </c>
      <c r="B213" s="165"/>
      <c r="C213" s="138">
        <f>+C19+C60+C61+C62+C63+C64+C77</f>
        <v>6</v>
      </c>
      <c r="D213" s="140">
        <f>C213/C204*100</f>
        <v>6.666666666666667</v>
      </c>
      <c r="E213" s="138">
        <f>+I19+I60+I61+I62+I63+I64+I77</f>
        <v>172.5</v>
      </c>
      <c r="F213" s="139">
        <f>E213/E204*100</f>
        <v>7.2969543147208116</v>
      </c>
      <c r="G213" s="203"/>
      <c r="H213" s="204"/>
      <c r="I213" s="37"/>
      <c r="J213" s="42"/>
      <c r="K213" s="209"/>
      <c r="L213" s="209"/>
      <c r="M213" s="209"/>
      <c r="N213" s="68"/>
    </row>
    <row r="214" spans="1:14" ht="14.5" customHeight="1" x14ac:dyDescent="0.35">
      <c r="A214" s="176" t="s">
        <v>106</v>
      </c>
      <c r="B214" s="177"/>
      <c r="C214" s="195">
        <f>+C60+C61+C62+C64+C77+C63</f>
        <v>4</v>
      </c>
      <c r="D214" s="195">
        <f>C214/C204*100</f>
        <v>4.4444444444444446</v>
      </c>
      <c r="E214" s="195">
        <f>+I60+I61+I62+I64+I77+I63</f>
        <v>112.5</v>
      </c>
      <c r="F214" s="195">
        <f>E214/E204*100</f>
        <v>4.7588832487309638</v>
      </c>
      <c r="G214" s="205"/>
      <c r="H214" s="206"/>
      <c r="I214" s="37"/>
      <c r="J214" s="42"/>
      <c r="K214" s="68"/>
      <c r="L214" s="68"/>
      <c r="M214" s="68"/>
      <c r="N214" s="68"/>
    </row>
    <row r="215" spans="1:14" x14ac:dyDescent="0.35">
      <c r="A215" s="178" t="s">
        <v>107</v>
      </c>
      <c r="B215" s="179"/>
      <c r="C215" s="196"/>
      <c r="D215" s="196"/>
      <c r="E215" s="196"/>
      <c r="F215" s="196"/>
      <c r="G215" s="207"/>
      <c r="H215" s="208"/>
      <c r="I215" s="37"/>
      <c r="J215" s="42"/>
      <c r="K215" s="68"/>
      <c r="L215" s="68"/>
      <c r="M215" s="68"/>
      <c r="N215" s="68"/>
    </row>
    <row r="216" spans="1:14" ht="42" customHeight="1" x14ac:dyDescent="0.35">
      <c r="A216" s="164" t="s">
        <v>108</v>
      </c>
      <c r="B216" s="165"/>
      <c r="C216" s="25">
        <f>+C17</f>
        <v>2</v>
      </c>
      <c r="D216" s="140">
        <f>C216/C204*100</f>
        <v>2.2222222222222223</v>
      </c>
      <c r="E216" s="25">
        <f>+I17</f>
        <v>60</v>
      </c>
      <c r="F216" s="25">
        <f>E216/E205*100</f>
        <v>4.8899755501222497</v>
      </c>
      <c r="G216" s="203"/>
      <c r="H216" s="204"/>
      <c r="I216" s="37"/>
      <c r="J216" s="42"/>
      <c r="K216" s="68"/>
      <c r="L216" s="68"/>
      <c r="M216" s="68"/>
      <c r="N216" s="68"/>
    </row>
    <row r="217" spans="1:14" x14ac:dyDescent="0.35">
      <c r="A217" s="164" t="s">
        <v>109</v>
      </c>
      <c r="B217" s="165"/>
      <c r="C217" s="25">
        <v>0</v>
      </c>
      <c r="D217" s="140">
        <f>C217/C204*100</f>
        <v>0</v>
      </c>
      <c r="E217" s="44">
        <v>0</v>
      </c>
      <c r="F217" s="25">
        <f>E217/E204*100</f>
        <v>0</v>
      </c>
      <c r="G217" s="203"/>
      <c r="H217" s="204"/>
      <c r="I217" s="37"/>
    </row>
    <row r="218" spans="1:14" ht="28" customHeight="1" x14ac:dyDescent="0.35">
      <c r="A218" s="164" t="s">
        <v>111</v>
      </c>
      <c r="B218" s="165"/>
      <c r="C218" s="139">
        <f>+C107+C166</f>
        <v>20</v>
      </c>
      <c r="D218" s="138">
        <f>C218/C204*100</f>
        <v>22.222222222222221</v>
      </c>
      <c r="E218" s="139">
        <f>+I107+I166</f>
        <v>500</v>
      </c>
      <c r="F218" s="139">
        <f>E218/E204*100</f>
        <v>21.150592216582066</v>
      </c>
      <c r="G218" s="203"/>
      <c r="H218" s="204"/>
      <c r="I218" s="37"/>
      <c r="J218" s="45"/>
      <c r="K218" s="45"/>
      <c r="L218" s="45"/>
      <c r="M218" s="45"/>
      <c r="N218" s="46"/>
    </row>
    <row r="219" spans="1:14" ht="22.4" customHeight="1" thickBot="1" x14ac:dyDescent="0.4">
      <c r="A219" s="166" t="s">
        <v>112</v>
      </c>
      <c r="B219" s="167"/>
      <c r="C219" s="47">
        <f>C71+C130+C190</f>
        <v>4</v>
      </c>
      <c r="D219" s="48">
        <f>C219/C204*100</f>
        <v>4.4444444444444446</v>
      </c>
      <c r="E219" s="47">
        <f>I71+I130+I190</f>
        <v>160</v>
      </c>
      <c r="F219" s="47">
        <f>240/E204*100</f>
        <v>10.152284263959391</v>
      </c>
      <c r="G219" s="168"/>
      <c r="H219" s="169"/>
      <c r="J219" s="49"/>
      <c r="K219" s="41"/>
      <c r="L219" s="49"/>
      <c r="M219" s="37"/>
      <c r="N219" s="37"/>
    </row>
    <row r="221" spans="1:14" ht="15" thickBot="1" x14ac:dyDescent="0.4"/>
    <row r="222" spans="1:14" ht="15.5" x14ac:dyDescent="0.35">
      <c r="A222" s="50" t="s">
        <v>88</v>
      </c>
      <c r="B222" s="182" t="s">
        <v>91</v>
      </c>
      <c r="C222" s="183"/>
      <c r="D222" s="51"/>
    </row>
    <row r="223" spans="1:14" x14ac:dyDescent="0.35">
      <c r="A223" s="52" t="s">
        <v>92</v>
      </c>
      <c r="B223" s="184"/>
      <c r="C223" s="185"/>
      <c r="D223" s="53"/>
    </row>
    <row r="224" spans="1:14" x14ac:dyDescent="0.35">
      <c r="A224" s="54" t="s">
        <v>94</v>
      </c>
      <c r="B224" s="186"/>
      <c r="C224" s="187"/>
      <c r="D224" s="42"/>
    </row>
    <row r="225" spans="1:5" x14ac:dyDescent="0.35">
      <c r="A225" s="155" t="s">
        <v>96</v>
      </c>
      <c r="B225" s="156"/>
      <c r="C225" s="157"/>
      <c r="D225" s="55"/>
    </row>
    <row r="226" spans="1:5" ht="14.5" customHeight="1" x14ac:dyDescent="0.35">
      <c r="A226" s="56" t="str">
        <f>IF(B7=0,"",B7)</f>
        <v>nauk rolniczych, leśnych i weterynaryjnych</v>
      </c>
      <c r="B226" s="158">
        <f>IF(C284=0,"",C284/C194)</f>
        <v>100</v>
      </c>
      <c r="C226" s="159"/>
      <c r="D226" s="20"/>
    </row>
    <row r="227" spans="1:5" ht="14.5" customHeight="1" x14ac:dyDescent="0.35">
      <c r="A227" s="57" t="str">
        <f>IF(B8=0,"",B8)</f>
        <v/>
      </c>
      <c r="B227" s="160" t="str">
        <f>IF(D284=0,"",D284/C194)</f>
        <v/>
      </c>
      <c r="C227" s="161"/>
      <c r="D227" s="20"/>
    </row>
    <row r="228" spans="1:5" ht="14.5" customHeight="1" x14ac:dyDescent="0.35">
      <c r="A228" s="58" t="str">
        <f>IF(B9=0,"",B9)</f>
        <v/>
      </c>
      <c r="B228" s="162" t="str">
        <f>IF(E284=0,"",E284/C194)</f>
        <v/>
      </c>
      <c r="C228" s="163"/>
      <c r="D228" s="20"/>
    </row>
    <row r="229" spans="1:5" ht="15" thickBot="1" x14ac:dyDescent="0.4">
      <c r="A229" s="59" t="s">
        <v>110</v>
      </c>
      <c r="B229" s="153">
        <f>SUM(B226:C228)</f>
        <v>100</v>
      </c>
      <c r="C229" s="154"/>
      <c r="D229" s="60"/>
    </row>
    <row r="232" spans="1:5" ht="81.650000000000006" hidden="1" customHeight="1" x14ac:dyDescent="0.35"/>
    <row r="233" spans="1:5" hidden="1" x14ac:dyDescent="0.35">
      <c r="A233" s="276" t="s">
        <v>113</v>
      </c>
      <c r="B233" s="278" t="s">
        <v>114</v>
      </c>
      <c r="C233" s="275" t="s">
        <v>88</v>
      </c>
      <c r="D233" s="275"/>
      <c r="E233" s="275"/>
    </row>
    <row r="234" spans="1:5" ht="74" hidden="1" x14ac:dyDescent="0.35">
      <c r="A234" s="277"/>
      <c r="B234" s="278"/>
      <c r="C234" s="15" t="str">
        <f>IF('Ogr_Urządzanie_II stopień'!B7=0,"",'Ogr_Urządzanie_II stopień'!B7)</f>
        <v>nauk rolniczych, leśnych i weterynaryjnych</v>
      </c>
      <c r="D234" s="12" t="str">
        <f>IF('Ogr_Urządzanie_II stopień'!B8=0,"",'Ogr_Urządzanie_II stopień'!B8)</f>
        <v/>
      </c>
      <c r="E234" s="11" t="str">
        <f>IF('Ogr_Urządzanie_II stopień'!B9=0,"",'Ogr_Urządzanie_II stopień'!B9)</f>
        <v/>
      </c>
    </row>
    <row r="235" spans="1:5" hidden="1" x14ac:dyDescent="0.35">
      <c r="A235" s="1" t="s">
        <v>28</v>
      </c>
      <c r="B235" s="1">
        <v>1</v>
      </c>
      <c r="C235" s="8">
        <f>SUMPRODUCT(C17:C20,V17:V20)</f>
        <v>600</v>
      </c>
      <c r="D235" s="8">
        <f>SUMPRODUCT(C17:C20,W17:W20)</f>
        <v>0</v>
      </c>
      <c r="E235" s="8">
        <f>SUMPRODUCT(C17:C20,X17:X20)</f>
        <v>0</v>
      </c>
    </row>
    <row r="236" spans="1:5" hidden="1" x14ac:dyDescent="0.35">
      <c r="A236" s="1" t="s">
        <v>29</v>
      </c>
      <c r="B236" s="1">
        <v>1</v>
      </c>
      <c r="C236" s="8">
        <f>SUMPRODUCT(C25:C27,V25:V27)</f>
        <v>300</v>
      </c>
      <c r="D236" s="8">
        <f>SUMPRODUCT(C25:C27,W25:W27)</f>
        <v>0</v>
      </c>
      <c r="E236" s="8">
        <f>SUMPRODUCT(C25:C27,X25:X27)</f>
        <v>0</v>
      </c>
    </row>
    <row r="237" spans="1:5" hidden="1" x14ac:dyDescent="0.35">
      <c r="A237" s="1" t="s">
        <v>30</v>
      </c>
      <c r="B237" s="1">
        <v>1</v>
      </c>
      <c r="C237" s="8">
        <f>SUMPRODUCT(C32:C38,V32:V38)</f>
        <v>500</v>
      </c>
      <c r="D237" s="8">
        <f>SUMPRODUCT(C32:C38,W32:W38)</f>
        <v>0</v>
      </c>
      <c r="E237" s="8">
        <f>SUMPRODUCT(C32:C38,X32:X38)</f>
        <v>0</v>
      </c>
    </row>
    <row r="238" spans="1:5" hidden="1" x14ac:dyDescent="0.35">
      <c r="A238" s="1" t="s">
        <v>31</v>
      </c>
      <c r="B238" s="1">
        <v>1</v>
      </c>
      <c r="C238" s="8">
        <f>SUMPRODUCT(C43:C49,V43:V49)</f>
        <v>700</v>
      </c>
      <c r="D238" s="8">
        <f>SUMPRODUCT(C43:C49,W43:W49)</f>
        <v>0</v>
      </c>
      <c r="E238" s="8">
        <f>SUMPRODUCT(C43:C49,X43:X49)</f>
        <v>0</v>
      </c>
    </row>
    <row r="239" spans="1:5" hidden="1" x14ac:dyDescent="0.35">
      <c r="A239" s="1" t="s">
        <v>34</v>
      </c>
      <c r="B239" s="1">
        <v>1</v>
      </c>
      <c r="C239" s="8">
        <f>SUMPRODUCT(C54:C55,V54:V55)</f>
        <v>300</v>
      </c>
      <c r="D239" s="8">
        <f>SUMPRODUCT(C54:C55,W54:W55)</f>
        <v>0</v>
      </c>
      <c r="E239" s="8">
        <f>SUMPRODUCT(C54:C55,X54:X55)</f>
        <v>0</v>
      </c>
    </row>
    <row r="240" spans="1:5" hidden="1" x14ac:dyDescent="0.35">
      <c r="A240" s="1" t="s">
        <v>32</v>
      </c>
      <c r="B240" s="1">
        <v>1</v>
      </c>
      <c r="C240" s="8">
        <f>SUMPRODUCT(C60:C64,V60:V64)</f>
        <v>200</v>
      </c>
      <c r="D240" s="8">
        <f>SUMPRODUCT(C60:C64,W60:W64)</f>
        <v>0</v>
      </c>
      <c r="E240" s="8">
        <f>SUMPRODUCT(C60:C64,X60:X64)</f>
        <v>0</v>
      </c>
    </row>
    <row r="241" spans="1:5" hidden="1" x14ac:dyDescent="0.35">
      <c r="A241" s="1" t="s">
        <v>33</v>
      </c>
      <c r="B241" s="1">
        <v>1</v>
      </c>
      <c r="C241" s="8">
        <f>SUMPRODUCT(C69:C70,V69:V70)</f>
        <v>400</v>
      </c>
      <c r="D241" s="8">
        <f>SUMPRODUCT(C69:C70,W69:W70)</f>
        <v>0</v>
      </c>
      <c r="E241" s="8">
        <f>SUMPRODUCT(C69:C70,X69:X70)</f>
        <v>0</v>
      </c>
    </row>
    <row r="242" spans="1:5" hidden="1" x14ac:dyDescent="0.35">
      <c r="A242" s="10" t="s">
        <v>28</v>
      </c>
      <c r="B242" s="10">
        <v>2</v>
      </c>
      <c r="C242" s="8">
        <f>SUMPRODUCT(C77:C79,V77:V79)</f>
        <v>200</v>
      </c>
      <c r="D242" s="8">
        <f>SUMPRODUCT(C77:C79,W77:W79)</f>
        <v>0</v>
      </c>
      <c r="E242" s="8">
        <f>SUMPRODUCT(C77:C79,X77:X79)</f>
        <v>0</v>
      </c>
    </row>
    <row r="243" spans="1:5" hidden="1" x14ac:dyDescent="0.35">
      <c r="A243" s="8" t="s">
        <v>29</v>
      </c>
      <c r="B243" s="8">
        <v>2</v>
      </c>
      <c r="C243" s="8">
        <f>SUMPRODUCT(C84:C86,V84:V86)</f>
        <v>400</v>
      </c>
      <c r="D243" s="8">
        <f>SUMPRODUCT(C84:C86,W84:W86)</f>
        <v>0</v>
      </c>
      <c r="E243" s="8">
        <f>SUMPRODUCT(C84:C86,X84:X86)</f>
        <v>0</v>
      </c>
    </row>
    <row r="244" spans="1:5" hidden="1" x14ac:dyDescent="0.35">
      <c r="A244" s="8" t="s">
        <v>30</v>
      </c>
      <c r="B244" s="8">
        <v>2</v>
      </c>
      <c r="C244" s="8">
        <f>SUMPRODUCT(C91:C97,V91:V97)</f>
        <v>200</v>
      </c>
      <c r="D244" s="8">
        <f>SUMPRODUCT(C91:C97,W91:W97)</f>
        <v>0</v>
      </c>
      <c r="E244" s="8">
        <f>SUMPRODUCT(C91:C97,X91:X97)</f>
        <v>0</v>
      </c>
    </row>
    <row r="245" spans="1:5" hidden="1" x14ac:dyDescent="0.35">
      <c r="A245" s="8" t="s">
        <v>31</v>
      </c>
      <c r="B245" s="8">
        <v>2</v>
      </c>
      <c r="C245" s="8">
        <f>SUMPRODUCT(C102:C108,V102:V108)</f>
        <v>1900</v>
      </c>
      <c r="D245" s="8">
        <f>SUMPRODUCT(C102:C108,W102:W108)</f>
        <v>0</v>
      </c>
      <c r="E245" s="8">
        <f>SUMPRODUCT(C102:C108,X102:X108)</f>
        <v>0</v>
      </c>
    </row>
    <row r="246" spans="1:5" hidden="1" x14ac:dyDescent="0.35">
      <c r="A246" s="8" t="s">
        <v>34</v>
      </c>
      <c r="B246" s="8">
        <v>2</v>
      </c>
      <c r="C246" s="8">
        <f>SUMPRODUCT(C113:C114,V113:V114)</f>
        <v>300</v>
      </c>
      <c r="D246" s="8">
        <f>SUMPRODUCT(C113:C114,W113:W114)</f>
        <v>0</v>
      </c>
      <c r="E246" s="8">
        <f>SUMPRODUCT(C113:C114,X113:X114)</f>
        <v>0</v>
      </c>
    </row>
    <row r="247" spans="1:5" hidden="1" x14ac:dyDescent="0.35">
      <c r="A247" s="8" t="s">
        <v>32</v>
      </c>
      <c r="B247" s="8">
        <v>2</v>
      </c>
      <c r="C247" s="8">
        <f>SUMPRODUCT(C119:C123,V119:V123)</f>
        <v>0</v>
      </c>
      <c r="D247" s="8">
        <f>SUMPRODUCT(C119:C123,W119:W123)</f>
        <v>0</v>
      </c>
      <c r="E247" s="8">
        <f>SUMPRODUCT(C119:C123,X119:X123)</f>
        <v>0</v>
      </c>
    </row>
    <row r="248" spans="1:5" hidden="1" x14ac:dyDescent="0.35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 x14ac:dyDescent="0.35">
      <c r="A249" s="1" t="s">
        <v>28</v>
      </c>
      <c r="B249" s="1">
        <v>3</v>
      </c>
      <c r="C249" s="8">
        <f>SUMPRODUCT(C136:C139,V136:V139)</f>
        <v>200</v>
      </c>
      <c r="D249" s="8">
        <f>SUMPRODUCT(C136:C139,W136:W139)</f>
        <v>0</v>
      </c>
      <c r="E249" s="8">
        <f>SUMPRODUCT(C136:C139,X136:X139)</f>
        <v>0</v>
      </c>
    </row>
    <row r="250" spans="1:5" hidden="1" x14ac:dyDescent="0.35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 x14ac:dyDescent="0.35">
      <c r="A251" s="1" t="s">
        <v>30</v>
      </c>
      <c r="B251" s="1">
        <v>3</v>
      </c>
      <c r="C251" s="8">
        <f>SUMPRODUCT(C151:C157,V151:V157)</f>
        <v>350</v>
      </c>
      <c r="D251" s="8">
        <f>SUMPRODUCT(C151:C157,W151:W157)</f>
        <v>0</v>
      </c>
      <c r="E251" s="8">
        <f>SUMPRODUCT(C151:C157,X151:X157)</f>
        <v>0</v>
      </c>
    </row>
    <row r="252" spans="1:5" hidden="1" x14ac:dyDescent="0.35">
      <c r="A252" s="1" t="s">
        <v>31</v>
      </c>
      <c r="B252" s="1">
        <v>3</v>
      </c>
      <c r="C252" s="8">
        <f>SUMPRODUCT(C162:C168,V162:V168)</f>
        <v>2150</v>
      </c>
      <c r="D252" s="8">
        <f>SUMPRODUCT(C162:C168,W162:W168)</f>
        <v>0</v>
      </c>
      <c r="E252" s="8">
        <f>SUMPRODUCT(C162:C168,X162:X168)</f>
        <v>0</v>
      </c>
    </row>
    <row r="253" spans="1:5" hidden="1" x14ac:dyDescent="0.35">
      <c r="A253" s="1" t="s">
        <v>34</v>
      </c>
      <c r="B253" s="1">
        <v>3</v>
      </c>
      <c r="C253" s="8">
        <f>SUMPRODUCT(C173:C174,V173:V174)</f>
        <v>300</v>
      </c>
      <c r="D253" s="8">
        <f>SUMPRODUCT(C173:C174,W173:W174)</f>
        <v>0</v>
      </c>
      <c r="E253" s="8">
        <f>SUMPRODUCT(C173:C174,X173:X174)</f>
        <v>0</v>
      </c>
    </row>
    <row r="254" spans="1:5" hidden="1" x14ac:dyDescent="0.35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 x14ac:dyDescent="0.35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 x14ac:dyDescent="0.35">
      <c r="A256" s="10" t="s">
        <v>28</v>
      </c>
      <c r="B256" s="10">
        <v>4</v>
      </c>
      <c r="C256" s="10"/>
      <c r="D256" s="10"/>
      <c r="E256" s="10"/>
    </row>
    <row r="257" spans="1:5" hidden="1" x14ac:dyDescent="0.35">
      <c r="A257" s="8" t="s">
        <v>29</v>
      </c>
      <c r="B257" s="8">
        <v>4</v>
      </c>
      <c r="C257" s="8"/>
      <c r="D257" s="8"/>
      <c r="E257" s="8"/>
    </row>
    <row r="258" spans="1:5" hidden="1" x14ac:dyDescent="0.35">
      <c r="A258" s="8" t="s">
        <v>30</v>
      </c>
      <c r="B258" s="8">
        <v>4</v>
      </c>
      <c r="C258" s="8"/>
      <c r="D258" s="8"/>
      <c r="E258" s="8"/>
    </row>
    <row r="259" spans="1:5" hidden="1" x14ac:dyDescent="0.35">
      <c r="A259" s="8" t="s">
        <v>31</v>
      </c>
      <c r="B259" s="8">
        <v>4</v>
      </c>
      <c r="C259" s="8"/>
      <c r="D259" s="8"/>
      <c r="E259" s="8"/>
    </row>
    <row r="260" spans="1:5" hidden="1" x14ac:dyDescent="0.35">
      <c r="A260" s="8" t="s">
        <v>34</v>
      </c>
      <c r="B260" s="8">
        <v>4</v>
      </c>
      <c r="C260" s="8"/>
      <c r="D260" s="8"/>
      <c r="E260" s="8"/>
    </row>
    <row r="261" spans="1:5" hidden="1" x14ac:dyDescent="0.35">
      <c r="A261" s="8" t="s">
        <v>32</v>
      </c>
      <c r="B261" s="8">
        <v>4</v>
      </c>
      <c r="C261" s="8"/>
      <c r="D261" s="8"/>
      <c r="E261" s="8"/>
    </row>
    <row r="262" spans="1:5" hidden="1" x14ac:dyDescent="0.35">
      <c r="A262" s="9" t="s">
        <v>33</v>
      </c>
      <c r="B262" s="9">
        <v>4</v>
      </c>
      <c r="C262" s="9"/>
      <c r="D262" s="9"/>
      <c r="E262" s="9"/>
    </row>
    <row r="263" spans="1:5" hidden="1" x14ac:dyDescent="0.35">
      <c r="A263" s="1" t="s">
        <v>28</v>
      </c>
      <c r="B263" s="1">
        <v>5</v>
      </c>
      <c r="C263" s="10"/>
      <c r="D263" s="10"/>
      <c r="E263" s="10"/>
    </row>
    <row r="264" spans="1:5" hidden="1" x14ac:dyDescent="0.35">
      <c r="A264" s="1" t="s">
        <v>29</v>
      </c>
      <c r="B264" s="1">
        <v>5</v>
      </c>
      <c r="C264" s="8"/>
      <c r="D264" s="8"/>
      <c r="E264" s="8"/>
    </row>
    <row r="265" spans="1:5" hidden="1" x14ac:dyDescent="0.35">
      <c r="A265" s="1" t="s">
        <v>30</v>
      </c>
      <c r="B265" s="1">
        <v>5</v>
      </c>
      <c r="C265" s="8"/>
      <c r="D265" s="8"/>
      <c r="E265" s="8"/>
    </row>
    <row r="266" spans="1:5" hidden="1" x14ac:dyDescent="0.35">
      <c r="A266" s="1" t="s">
        <v>31</v>
      </c>
      <c r="B266" s="1">
        <v>5</v>
      </c>
      <c r="C266" s="8"/>
      <c r="D266" s="8"/>
      <c r="E266" s="8"/>
    </row>
    <row r="267" spans="1:5" hidden="1" x14ac:dyDescent="0.35">
      <c r="A267" s="1" t="s">
        <v>34</v>
      </c>
      <c r="B267" s="1">
        <v>5</v>
      </c>
      <c r="C267" s="8"/>
      <c r="D267" s="8"/>
      <c r="E267" s="8"/>
    </row>
    <row r="268" spans="1:5" hidden="1" x14ac:dyDescent="0.35">
      <c r="A268" s="1" t="s">
        <v>32</v>
      </c>
      <c r="B268" s="1">
        <v>5</v>
      </c>
      <c r="C268" s="8"/>
      <c r="D268" s="8"/>
      <c r="E268" s="8"/>
    </row>
    <row r="269" spans="1:5" hidden="1" x14ac:dyDescent="0.35">
      <c r="A269" s="1" t="s">
        <v>33</v>
      </c>
      <c r="B269" s="1">
        <v>5</v>
      </c>
      <c r="C269" s="9"/>
      <c r="D269" s="9"/>
      <c r="E269" s="9"/>
    </row>
    <row r="270" spans="1:5" hidden="1" x14ac:dyDescent="0.35">
      <c r="A270" s="10" t="s">
        <v>28</v>
      </c>
      <c r="B270" s="10">
        <v>6</v>
      </c>
      <c r="C270" s="10"/>
      <c r="D270" s="10"/>
      <c r="E270" s="10"/>
    </row>
    <row r="271" spans="1:5" hidden="1" x14ac:dyDescent="0.35">
      <c r="A271" s="8" t="s">
        <v>29</v>
      </c>
      <c r="B271" s="8">
        <v>6</v>
      </c>
      <c r="C271" s="8"/>
      <c r="D271" s="8"/>
      <c r="E271" s="8"/>
    </row>
    <row r="272" spans="1:5" hidden="1" x14ac:dyDescent="0.35">
      <c r="A272" s="8" t="s">
        <v>30</v>
      </c>
      <c r="B272" s="8">
        <v>6</v>
      </c>
      <c r="C272" s="8"/>
      <c r="D272" s="8"/>
      <c r="E272" s="8"/>
    </row>
    <row r="273" spans="1:5" hidden="1" x14ac:dyDescent="0.35">
      <c r="A273" s="8" t="s">
        <v>31</v>
      </c>
      <c r="B273" s="8">
        <v>6</v>
      </c>
      <c r="C273" s="8"/>
      <c r="D273" s="8"/>
      <c r="E273" s="8"/>
    </row>
    <row r="274" spans="1:5" hidden="1" x14ac:dyDescent="0.35">
      <c r="A274" s="8" t="s">
        <v>34</v>
      </c>
      <c r="B274" s="8">
        <v>6</v>
      </c>
      <c r="C274" s="8"/>
      <c r="D274" s="8"/>
      <c r="E274" s="8"/>
    </row>
    <row r="275" spans="1:5" hidden="1" x14ac:dyDescent="0.35">
      <c r="A275" s="8" t="s">
        <v>32</v>
      </c>
      <c r="B275" s="8">
        <v>6</v>
      </c>
      <c r="C275" s="8"/>
      <c r="D275" s="8"/>
      <c r="E275" s="8"/>
    </row>
    <row r="276" spans="1:5" hidden="1" x14ac:dyDescent="0.35">
      <c r="A276" s="9" t="s">
        <v>33</v>
      </c>
      <c r="B276" s="9">
        <v>6</v>
      </c>
      <c r="C276" s="9"/>
      <c r="D276" s="9"/>
      <c r="E276" s="9"/>
    </row>
    <row r="277" spans="1:5" hidden="1" x14ac:dyDescent="0.35">
      <c r="A277" s="10" t="s">
        <v>28</v>
      </c>
      <c r="B277" s="10">
        <v>7</v>
      </c>
      <c r="C277" s="10"/>
      <c r="D277" s="10"/>
      <c r="E277" s="10"/>
    </row>
    <row r="278" spans="1:5" hidden="1" x14ac:dyDescent="0.35">
      <c r="A278" s="8" t="s">
        <v>29</v>
      </c>
      <c r="B278" s="8">
        <v>7</v>
      </c>
      <c r="C278" s="8"/>
      <c r="D278" s="8"/>
      <c r="E278" s="8"/>
    </row>
    <row r="279" spans="1:5" hidden="1" x14ac:dyDescent="0.35">
      <c r="A279" s="8" t="s">
        <v>30</v>
      </c>
      <c r="B279" s="8">
        <v>7</v>
      </c>
      <c r="C279" s="8"/>
      <c r="D279" s="8"/>
      <c r="E279" s="8"/>
    </row>
    <row r="280" spans="1:5" hidden="1" x14ac:dyDescent="0.35">
      <c r="A280" s="8" t="s">
        <v>31</v>
      </c>
      <c r="B280" s="8">
        <v>7</v>
      </c>
      <c r="C280" s="8"/>
      <c r="D280" s="8"/>
      <c r="E280" s="8"/>
    </row>
    <row r="281" spans="1:5" hidden="1" x14ac:dyDescent="0.35">
      <c r="A281" s="8" t="s">
        <v>34</v>
      </c>
      <c r="B281" s="8">
        <v>7</v>
      </c>
      <c r="C281" s="8"/>
      <c r="D281" s="8"/>
      <c r="E281" s="8"/>
    </row>
    <row r="282" spans="1:5" hidden="1" x14ac:dyDescent="0.35">
      <c r="A282" s="8" t="s">
        <v>32</v>
      </c>
      <c r="B282" s="8">
        <v>7</v>
      </c>
      <c r="C282" s="8"/>
      <c r="D282" s="8"/>
      <c r="E282" s="8"/>
    </row>
    <row r="283" spans="1:5" hidden="1" x14ac:dyDescent="0.35">
      <c r="A283" s="9" t="s">
        <v>33</v>
      </c>
      <c r="B283" s="9">
        <v>7</v>
      </c>
      <c r="C283" s="9"/>
      <c r="D283" s="9"/>
      <c r="E283" s="9"/>
    </row>
    <row r="284" spans="1:5" hidden="1" x14ac:dyDescent="0.35">
      <c r="A284" s="13" t="s">
        <v>45</v>
      </c>
      <c r="B284" s="13"/>
      <c r="C284" s="14">
        <f>SUM(C235:C283)</f>
        <v>9000</v>
      </c>
      <c r="D284" s="14">
        <f>SUM(D235:D283)</f>
        <v>0</v>
      </c>
      <c r="E284" s="13">
        <f>SUM(E235:E283)</f>
        <v>0</v>
      </c>
    </row>
    <row r="285" spans="1:5" hidden="1" x14ac:dyDescent="0.35"/>
    <row r="290" spans="1:16" ht="16.399999999999999" customHeight="1" x14ac:dyDescent="0.35">
      <c r="A290" s="2"/>
      <c r="B290"/>
      <c r="C290"/>
      <c r="F290"/>
      <c r="G290"/>
    </row>
    <row r="291" spans="1:16" ht="16.399999999999999" customHeight="1" x14ac:dyDescent="0.35">
      <c r="A291"/>
      <c r="B291"/>
      <c r="C291"/>
      <c r="F291"/>
      <c r="G291"/>
    </row>
    <row r="292" spans="1:16" ht="16.399999999999999" customHeight="1" x14ac:dyDescent="0.35">
      <c r="A292"/>
      <c r="B292"/>
      <c r="C292"/>
      <c r="F292"/>
      <c r="G292"/>
    </row>
    <row r="293" spans="1:16" ht="16.399999999999999" hidden="1" customHeight="1" x14ac:dyDescent="0.35">
      <c r="A293"/>
      <c r="B293"/>
      <c r="C293"/>
      <c r="D293" s="7" t="s">
        <v>47</v>
      </c>
      <c r="E293" t="e">
        <f ca="1">OFFSET($E$299,0,0,COUNTA($E$299:$E$311),1)</f>
        <v>#VALUE!</v>
      </c>
      <c r="F293"/>
      <c r="G293"/>
    </row>
    <row r="294" spans="1:16" ht="16.399999999999999" hidden="1" customHeight="1" x14ac:dyDescent="0.35">
      <c r="A294"/>
      <c r="B294"/>
      <c r="C294"/>
      <c r="D294" s="7" t="s">
        <v>53</v>
      </c>
      <c r="E294" t="e">
        <f ca="1">OFFSET(C298,MATCH(B1,A299:A331,0),0,COUNTIF(A299:A331,B1),1)</f>
        <v>#VALUE!</v>
      </c>
      <c r="F294"/>
      <c r="G294"/>
    </row>
    <row r="295" spans="1:16" ht="16.399999999999999" hidden="1" customHeight="1" x14ac:dyDescent="0.35">
      <c r="A295"/>
      <c r="B295"/>
      <c r="C295"/>
      <c r="D295"/>
      <c r="E295"/>
      <c r="F295"/>
      <c r="G295"/>
    </row>
    <row r="296" spans="1:16" ht="16.399999999999999" hidden="1" customHeight="1" x14ac:dyDescent="0.35">
      <c r="A296"/>
      <c r="B296"/>
      <c r="C296"/>
      <c r="D296"/>
      <c r="E296"/>
      <c r="F296"/>
      <c r="G296"/>
    </row>
    <row r="297" spans="1:16" ht="16.399999999999999" hidden="1" customHeight="1" x14ac:dyDescent="0.35">
      <c r="A297"/>
      <c r="B297"/>
      <c r="C297"/>
      <c r="D297"/>
      <c r="E297"/>
      <c r="F297"/>
      <c r="G297"/>
    </row>
    <row r="298" spans="1:16" ht="16.399999999999999" hidden="1" customHeight="1" x14ac:dyDescent="0.35">
      <c r="A298" s="64" t="s">
        <v>47</v>
      </c>
      <c r="B298" s="2" t="s">
        <v>54</v>
      </c>
      <c r="C298" s="2" t="s">
        <v>53</v>
      </c>
      <c r="D298"/>
      <c r="E298" s="2" t="s">
        <v>47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16.399999999999999" hidden="1" customHeight="1" x14ac:dyDescent="0.35">
      <c r="A299" s="65" t="s">
        <v>48</v>
      </c>
      <c r="B299" t="s">
        <v>55</v>
      </c>
      <c r="C299" s="62" t="s">
        <v>57</v>
      </c>
      <c r="D299" s="4"/>
      <c r="E299" s="65" t="s">
        <v>48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16.399999999999999" hidden="1" customHeight="1" x14ac:dyDescent="0.35">
      <c r="A300" s="65" t="s">
        <v>51</v>
      </c>
      <c r="B300" t="s">
        <v>55</v>
      </c>
      <c r="C300" s="63" t="s">
        <v>59</v>
      </c>
      <c r="D300"/>
      <c r="E300" s="65" t="s">
        <v>51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16.399999999999999" hidden="1" customHeight="1" x14ac:dyDescent="0.35">
      <c r="A301" s="65" t="s">
        <v>51</v>
      </c>
      <c r="B301" t="s">
        <v>55</v>
      </c>
      <c r="C301" s="63" t="s">
        <v>60</v>
      </c>
      <c r="D301"/>
      <c r="E301" s="65" t="s">
        <v>52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16.399999999999999" hidden="1" customHeight="1" x14ac:dyDescent="0.35">
      <c r="A302" s="65" t="s">
        <v>51</v>
      </c>
      <c r="B302" t="s">
        <v>55</v>
      </c>
      <c r="C302" s="63" t="s">
        <v>58</v>
      </c>
      <c r="D302"/>
      <c r="E302" s="65" t="s">
        <v>50</v>
      </c>
      <c r="F302" s="6"/>
      <c r="G302" s="3"/>
      <c r="L302"/>
      <c r="M302"/>
      <c r="N302"/>
      <c r="O302"/>
      <c r="P302" t="s">
        <v>24</v>
      </c>
    </row>
    <row r="303" spans="1:16" ht="16.399999999999999" hidden="1" customHeight="1" x14ac:dyDescent="0.35">
      <c r="A303" s="65" t="s">
        <v>51</v>
      </c>
      <c r="B303" t="s">
        <v>55</v>
      </c>
      <c r="C303" s="63" t="s">
        <v>62</v>
      </c>
      <c r="D303"/>
      <c r="E303" s="65" t="s">
        <v>49</v>
      </c>
      <c r="F303" s="5"/>
      <c r="G303" s="3"/>
      <c r="L303"/>
      <c r="M303"/>
      <c r="N303"/>
      <c r="O303"/>
      <c r="P303" t="s">
        <v>25</v>
      </c>
    </row>
    <row r="304" spans="1:16" ht="16.399999999999999" hidden="1" customHeight="1" x14ac:dyDescent="0.35">
      <c r="A304" s="65" t="s">
        <v>51</v>
      </c>
      <c r="B304" t="s">
        <v>55</v>
      </c>
      <c r="C304" s="63" t="s">
        <v>61</v>
      </c>
      <c r="D304"/>
      <c r="E304" s="65"/>
      <c r="F304" s="5"/>
      <c r="G304" s="3"/>
      <c r="L304"/>
      <c r="M304"/>
      <c r="N304"/>
      <c r="O304"/>
      <c r="P304"/>
    </row>
    <row r="305" spans="1:16" ht="16.399999999999999" hidden="1" customHeight="1" x14ac:dyDescent="0.35">
      <c r="A305" s="65" t="s">
        <v>52</v>
      </c>
      <c r="B305" t="s">
        <v>55</v>
      </c>
      <c r="C305" s="63" t="s">
        <v>56</v>
      </c>
      <c r="D305"/>
      <c r="E305" s="67"/>
      <c r="F305" s="5"/>
      <c r="G305" s="3"/>
      <c r="L305" s="2" t="s">
        <v>72</v>
      </c>
      <c r="M305"/>
      <c r="N305" s="2" t="s">
        <v>118</v>
      </c>
      <c r="O305"/>
      <c r="P305"/>
    </row>
    <row r="306" spans="1:16" ht="16.399999999999999" hidden="1" customHeight="1" x14ac:dyDescent="0.35">
      <c r="A306" s="65" t="s">
        <v>50</v>
      </c>
      <c r="B306" t="s">
        <v>55</v>
      </c>
      <c r="C306" s="63" t="s">
        <v>63</v>
      </c>
      <c r="D306"/>
      <c r="E306" s="67"/>
      <c r="F306" s="5"/>
      <c r="G306" s="3"/>
      <c r="L306" t="s">
        <v>77</v>
      </c>
      <c r="M306"/>
      <c r="N306" t="s">
        <v>75</v>
      </c>
      <c r="O306"/>
      <c r="P306"/>
    </row>
    <row r="307" spans="1:16" ht="16.399999999999999" hidden="1" customHeight="1" x14ac:dyDescent="0.35">
      <c r="A307" s="65" t="s">
        <v>50</v>
      </c>
      <c r="B307" t="s">
        <v>55</v>
      </c>
      <c r="C307" s="63" t="s">
        <v>64</v>
      </c>
      <c r="D307"/>
      <c r="E307" s="67"/>
      <c r="F307" s="5"/>
      <c r="G307" s="3"/>
      <c r="L307" t="s">
        <v>78</v>
      </c>
      <c r="M307"/>
      <c r="N307" t="s">
        <v>119</v>
      </c>
      <c r="O307"/>
      <c r="P307"/>
    </row>
    <row r="308" spans="1:16" ht="16.399999999999999" hidden="1" customHeight="1" x14ac:dyDescent="0.35">
      <c r="A308" s="65" t="s">
        <v>49</v>
      </c>
      <c r="B308" t="s">
        <v>55</v>
      </c>
      <c r="C308" s="63" t="s">
        <v>65</v>
      </c>
      <c r="D308"/>
      <c r="E308" s="67"/>
      <c r="F308" s="5"/>
      <c r="G308" s="3"/>
    </row>
    <row r="309" spans="1:16" ht="16.399999999999999" hidden="1" customHeight="1" x14ac:dyDescent="0.35">
      <c r="A309" s="65" t="s">
        <v>49</v>
      </c>
      <c r="B309" t="s">
        <v>55</v>
      </c>
      <c r="C309" s="63" t="s">
        <v>66</v>
      </c>
      <c r="D309"/>
      <c r="E309" s="67"/>
      <c r="F309" s="5"/>
      <c r="G309" s="3"/>
    </row>
    <row r="310" spans="1:16" ht="16.399999999999999" hidden="1" customHeight="1" x14ac:dyDescent="0.35">
      <c r="A310" s="65" t="s">
        <v>49</v>
      </c>
      <c r="B310" t="s">
        <v>55</v>
      </c>
      <c r="C310" s="63" t="s">
        <v>67</v>
      </c>
      <c r="D310"/>
      <c r="E310" s="67"/>
      <c r="F310"/>
      <c r="G310"/>
    </row>
    <row r="311" spans="1:16" ht="16.399999999999999" hidden="1" customHeight="1" x14ac:dyDescent="0.35">
      <c r="A311" s="65" t="s">
        <v>49</v>
      </c>
      <c r="B311" t="s">
        <v>55</v>
      </c>
      <c r="C311" s="63" t="s">
        <v>68</v>
      </c>
      <c r="D311"/>
      <c r="E311" s="67"/>
      <c r="F311"/>
      <c r="G311"/>
    </row>
    <row r="312" spans="1:16" ht="16.399999999999999" hidden="1" customHeight="1" x14ac:dyDescent="0.35">
      <c r="A312" s="66"/>
      <c r="D312"/>
      <c r="E312"/>
      <c r="F312"/>
      <c r="G312"/>
    </row>
    <row r="313" spans="1:16" ht="16.399999999999999" hidden="1" customHeight="1" x14ac:dyDescent="0.35">
      <c r="A313" s="66"/>
      <c r="E313"/>
      <c r="F313"/>
      <c r="G313"/>
    </row>
    <row r="314" spans="1:16" ht="16.399999999999999" hidden="1" customHeight="1" x14ac:dyDescent="0.35">
      <c r="A314" s="66"/>
      <c r="E314"/>
      <c r="F314"/>
      <c r="G314"/>
    </row>
    <row r="315" spans="1:16" ht="16.399999999999999" hidden="1" customHeight="1" x14ac:dyDescent="0.35">
      <c r="A315" s="66"/>
      <c r="E315"/>
      <c r="F315"/>
      <c r="G315"/>
    </row>
    <row r="316" spans="1:16" hidden="1" x14ac:dyDescent="0.35">
      <c r="A316" s="67"/>
      <c r="B316"/>
      <c r="C316"/>
      <c r="D316"/>
      <c r="E316"/>
      <c r="F316"/>
      <c r="G316"/>
    </row>
    <row r="317" spans="1:16" hidden="1" x14ac:dyDescent="0.35">
      <c r="A317" s="67"/>
      <c r="B317"/>
      <c r="C317"/>
      <c r="D317"/>
      <c r="E317"/>
      <c r="F317"/>
      <c r="G317"/>
    </row>
    <row r="318" spans="1:16" hidden="1" x14ac:dyDescent="0.35">
      <c r="A318" s="67"/>
      <c r="B318"/>
      <c r="C318"/>
      <c r="D318"/>
      <c r="E318"/>
      <c r="F318"/>
      <c r="G318"/>
    </row>
    <row r="319" spans="1:16" hidden="1" x14ac:dyDescent="0.35">
      <c r="A319" s="67"/>
      <c r="B319"/>
      <c r="C319"/>
      <c r="D319"/>
      <c r="E319"/>
      <c r="F319"/>
      <c r="G319"/>
    </row>
    <row r="320" spans="1:16" hidden="1" x14ac:dyDescent="0.35">
      <c r="A320" s="67"/>
      <c r="B320"/>
      <c r="C320"/>
      <c r="D320"/>
      <c r="E320"/>
      <c r="F320"/>
      <c r="G320"/>
    </row>
    <row r="321" spans="1:7" hidden="1" x14ac:dyDescent="0.35">
      <c r="A321" s="67"/>
      <c r="B321"/>
      <c r="C321"/>
      <c r="D321"/>
      <c r="E321"/>
      <c r="F321"/>
      <c r="G321"/>
    </row>
    <row r="322" spans="1:7" hidden="1" x14ac:dyDescent="0.35">
      <c r="A322" s="67"/>
      <c r="B322"/>
      <c r="C322"/>
      <c r="D322"/>
      <c r="E322"/>
      <c r="F322"/>
      <c r="G322"/>
    </row>
    <row r="323" spans="1:7" hidden="1" x14ac:dyDescent="0.35">
      <c r="A323" s="67"/>
      <c r="B323"/>
      <c r="C323"/>
      <c r="D323"/>
      <c r="E323"/>
      <c r="F323"/>
      <c r="G323"/>
    </row>
    <row r="324" spans="1:7" hidden="1" x14ac:dyDescent="0.35">
      <c r="A324" s="67"/>
      <c r="B324"/>
      <c r="C324"/>
      <c r="D324"/>
      <c r="E324"/>
      <c r="F324"/>
      <c r="G324"/>
    </row>
    <row r="325" spans="1:7" hidden="1" x14ac:dyDescent="0.35">
      <c r="A325" s="67"/>
      <c r="B325"/>
      <c r="C325"/>
      <c r="D325"/>
      <c r="E325"/>
      <c r="F325"/>
      <c r="G325"/>
    </row>
    <row r="326" spans="1:7" hidden="1" x14ac:dyDescent="0.35">
      <c r="A326" s="67"/>
      <c r="B326"/>
      <c r="C326"/>
      <c r="D326"/>
      <c r="E326"/>
      <c r="F326"/>
      <c r="G326"/>
    </row>
    <row r="327" spans="1:7" hidden="1" x14ac:dyDescent="0.35">
      <c r="A327" s="67"/>
      <c r="B327"/>
      <c r="C327"/>
      <c r="D327"/>
      <c r="E327"/>
      <c r="F327"/>
      <c r="G327"/>
    </row>
    <row r="328" spans="1:7" hidden="1" x14ac:dyDescent="0.35">
      <c r="A328" s="67"/>
      <c r="B328"/>
      <c r="C328"/>
      <c r="D328"/>
      <c r="E328"/>
      <c r="F328"/>
      <c r="G328"/>
    </row>
    <row r="329" spans="1:7" hidden="1" x14ac:dyDescent="0.35">
      <c r="A329" s="67"/>
      <c r="B329"/>
      <c r="C329"/>
      <c r="D329"/>
      <c r="E329"/>
      <c r="F329"/>
      <c r="G329"/>
    </row>
    <row r="330" spans="1:7" hidden="1" x14ac:dyDescent="0.35">
      <c r="A330" s="67"/>
      <c r="B330"/>
      <c r="C330"/>
      <c r="D330"/>
      <c r="E330"/>
      <c r="F330"/>
      <c r="G330"/>
    </row>
    <row r="331" spans="1:7" hidden="1" x14ac:dyDescent="0.35">
      <c r="A331" s="67"/>
      <c r="B331"/>
      <c r="C331"/>
      <c r="D331"/>
      <c r="E331"/>
      <c r="F331"/>
      <c r="G331"/>
    </row>
    <row r="332" spans="1:7" x14ac:dyDescent="0.35">
      <c r="A332"/>
      <c r="B332"/>
      <c r="C332"/>
      <c r="D332"/>
      <c r="E332"/>
      <c r="F332"/>
      <c r="G332"/>
    </row>
    <row r="333" spans="1:7" x14ac:dyDescent="0.35">
      <c r="A333"/>
      <c r="B333"/>
      <c r="C333"/>
      <c r="D333"/>
      <c r="E333"/>
      <c r="F333"/>
      <c r="G333"/>
    </row>
  </sheetData>
  <sheetProtection formatCells="0" formatColumns="0" formatRows="0"/>
  <protectedRanges>
    <protectedRange sqref="O69:Q70 S69" name="semestr1c"/>
    <protectedRange sqref="A54:B55 M54:M55 O54:Q55 S54 A60:C64 O60:Q64 S60:S64 S69 V60:X64 A69:B70 M69:M70 O69:Q70 M60:M64 A113 A173" name="semestr1b"/>
    <protectedRange sqref="B1:N9" name="Nagłówek"/>
    <protectedRange sqref="A17:C18 M17:M20 O17:Q20 O25:Q27 A25:C27 O32:Q38 A32:C38 V25:X27 V32:X38 C54:C55 C69:C70 V77:X77 A43:C43 C91:C92 C113:C114 C128:C129 C136:C137 C144:C145 G91:H97 C162:C163 C173:C174 C188:C189 V17:X20 G25:H27 G32:H38 V54:X55 G60:H64 G84:H86 V91:X92 V113:X114 G119:H123 V128:X129 V136:X137 V144:X145 G151:H157 V162:X163 V173:X174 V188:X189 G17:H20 G188:H189 M25:M27 G54:H55 M43 G69:H70 G77:H79 V43:X43 G113:H114 G128:H129 G136:H139 C102:C103 G144:H146 G173:H174 M32:M38 O43:Q43 C179:C180 V179:X180 G179:H183 S17:S20 S25:S27 S32:S38 S43 S55 U69:X69 V70:X70 S70 S78:S79 S85:S86 S92:S97 S114 S119:S123 S128:S129 S137:S139 S144:S146 S153:S157 S167:S168 S174 S179:S183 S188:S189 A20:C20 B19:C19 C77 B108:C108 M108 V108:X108 O108:Q108 S108 A45:C49 M45:M49 V45:X49 O45:Q49 S45:S49 G43:H49 G102:H108 A104:C104 M104 V102:X104 O104:Q104 S104 G162:H168" name="semestr1a"/>
    <protectedRange sqref="A78:C79 S113 V78:X79 M84:M86 O84:Q86 S84 V84:X86 A91:B92 M91:M97 O91:Q97 S91 V93:X97 A84:C86 B77 A93:C97 A102:B103 M102:M103 O102:Q103 S102:S103 V105:X107 A105:C107 S77 O77:Q79 M77:M79 M44 O44:Q44 S44 V44:X44 A44:C44 M105:M107 O105:Q107 S105:S107" name="semestr2a"/>
    <protectedRange sqref="A114:B114 M113:M114 O113:Q114 A119:C123 O119:Q123 V119:X123 M119:M123 A108 B113" name="semestr2b"/>
    <protectedRange sqref="A128:B129 M128:M129 O128:Q129" name="semestr2c"/>
    <protectedRange sqref="A138:C139 M136:M139 O136:Q139 S136 V138:X139 M144:M146 O144:Q146 V146:X146 A151:C157 M151:M157 O151:Q157 S151:S152 V151:X157 A146:C146 A136:B137 A144:B145" name="semestr3a"/>
    <protectedRange sqref="A162:B163 A164:C168 M162:M168 O162:Q168 S162:S166 V164:X168 A174:B174 M173:M174 O173:Q174 S173 V151:X157 A179:B180 A181:C183 M179:M183 O179:Q183 V181:X183 B173" name="semestr3b"/>
    <protectedRange sqref="A188:B189 M188:M189 O188:Q189" name="semestr3c"/>
    <protectedRange sqref="A19" name="semestr1a_2"/>
    <protectedRange sqref="A77" name="semestr3a_1_1"/>
  </protectedRanges>
  <mergeCells count="127">
    <mergeCell ref="B228:C228"/>
    <mergeCell ref="B229:C229"/>
    <mergeCell ref="A233:A234"/>
    <mergeCell ref="B233:B234"/>
    <mergeCell ref="C233:E233"/>
    <mergeCell ref="A219:B219"/>
    <mergeCell ref="G219:H219"/>
    <mergeCell ref="B222:C224"/>
    <mergeCell ref="A225:C225"/>
    <mergeCell ref="B226:C226"/>
    <mergeCell ref="B227:C227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V12:V14"/>
    <mergeCell ref="W12:W14"/>
    <mergeCell ref="X12:X14"/>
    <mergeCell ref="L13:L14"/>
    <mergeCell ref="M13:M14"/>
    <mergeCell ref="N13:P13"/>
    <mergeCell ref="R13:T13"/>
    <mergeCell ref="U10:U14"/>
    <mergeCell ref="V10:X11"/>
    <mergeCell ref="C11:C14"/>
    <mergeCell ref="D11:D14"/>
    <mergeCell ref="E11:E14"/>
    <mergeCell ref="F11:F14"/>
    <mergeCell ref="I11:I14"/>
    <mergeCell ref="J11:J14"/>
    <mergeCell ref="K11:Q11"/>
    <mergeCell ref="R11:T12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P1:X5"/>
    <mergeCell ref="B4:M4"/>
    <mergeCell ref="B5:L5"/>
    <mergeCell ref="B6:L6"/>
    <mergeCell ref="A7:A9"/>
    <mergeCell ref="B7:G7"/>
    <mergeCell ref="B8:G8"/>
    <mergeCell ref="B9:G9"/>
    <mergeCell ref="B1:M1"/>
    <mergeCell ref="B2:M2"/>
    <mergeCell ref="B3:M3"/>
  </mergeCells>
  <dataValidations count="9">
    <dataValidation type="list" allowBlank="1" showInputMessage="1" showErrorMessage="1" sqref="B1:M1">
      <formula1>OFFSET($E$299,0,0,COUNTA($E$299:$E$311),1)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02:H108 H173:H174 H188:H189 H162:H168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02:G108 G173:G174 G188:G189 G162:G168">
      <formula1>$L$299:$L$301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4:M4">
      <formula1>$N$306:$N$307</formula1>
    </dataValidation>
    <dataValidation allowBlank="1" showInputMessage="1" showErrorMessage="1" sqref="V12:X14"/>
    <dataValidation type="whole" allowBlank="1" showInputMessage="1" showErrorMessage="1" sqref="U17:U20 U25:U27 U54:U55 U32:U38 U43:U49 U60:U64 U70 U84:U86 U91:U97 U77:U79 U113:U114 U119:U123 U128:U129 U136:U139 U144:U146 U173:U174 U179:U183 U188:U189 U151:U157 U162:U168 U102:U108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23622047244094491" right="0.23622047244094491" top="0.35433070866141736" bottom="0.35433070866141736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16"/>
  <sheetViews>
    <sheetView tabSelected="1" view="pageBreakPreview" topLeftCell="A10" zoomScale="130" zoomScaleNormal="100" zoomScaleSheetLayoutView="130" workbookViewId="0">
      <selection activeCell="C7" sqref="C7:J7"/>
    </sheetView>
  </sheetViews>
  <sheetFormatPr defaultRowHeight="14.5" x14ac:dyDescent="0.35"/>
  <cols>
    <col min="2" max="2" width="4.6328125" customWidth="1"/>
    <col min="10" max="10" width="0.1796875" customWidth="1"/>
  </cols>
  <sheetData>
    <row r="1" spans="1:10" ht="48" customHeight="1" x14ac:dyDescent="0.35">
      <c r="A1" s="308" t="s">
        <v>180</v>
      </c>
      <c r="B1" s="308"/>
      <c r="C1" s="308"/>
      <c r="D1" s="308"/>
      <c r="E1" s="308"/>
      <c r="F1" s="308"/>
      <c r="G1" s="308"/>
      <c r="H1" s="308"/>
      <c r="I1" s="308"/>
    </row>
    <row r="2" spans="1:10" ht="15" thickBot="1" x14ac:dyDescent="0.4"/>
    <row r="3" spans="1:10" ht="24.65" customHeight="1" thickBot="1" x14ac:dyDescent="0.4">
      <c r="A3" s="312" t="s">
        <v>150</v>
      </c>
      <c r="B3" s="313"/>
      <c r="C3" s="313" t="s">
        <v>181</v>
      </c>
      <c r="D3" s="313"/>
      <c r="E3" s="313"/>
      <c r="F3" s="313"/>
      <c r="G3" s="313"/>
      <c r="H3" s="313"/>
      <c r="I3" s="313"/>
      <c r="J3" s="314"/>
    </row>
    <row r="4" spans="1:10" x14ac:dyDescent="0.35">
      <c r="A4" s="315" t="s">
        <v>152</v>
      </c>
      <c r="B4" s="316"/>
      <c r="C4" s="319" t="s">
        <v>153</v>
      </c>
      <c r="D4" s="319"/>
      <c r="E4" s="319"/>
      <c r="F4" s="319"/>
      <c r="G4" s="319"/>
      <c r="H4" s="319"/>
      <c r="I4" s="319"/>
      <c r="J4" s="320"/>
    </row>
    <row r="5" spans="1:10" x14ac:dyDescent="0.35">
      <c r="A5" s="317"/>
      <c r="B5" s="318"/>
      <c r="C5" s="321" t="s">
        <v>154</v>
      </c>
      <c r="D5" s="321"/>
      <c r="E5" s="321"/>
      <c r="F5" s="321"/>
      <c r="G5" s="321"/>
      <c r="H5" s="321"/>
      <c r="I5" s="321"/>
      <c r="J5" s="322"/>
    </row>
    <row r="6" spans="1:10" x14ac:dyDescent="0.35">
      <c r="A6" s="317"/>
      <c r="B6" s="318"/>
      <c r="C6" s="321" t="s">
        <v>182</v>
      </c>
      <c r="D6" s="321"/>
      <c r="E6" s="321"/>
      <c r="F6" s="321"/>
      <c r="G6" s="321"/>
      <c r="H6" s="321"/>
      <c r="I6" s="321"/>
      <c r="J6" s="322"/>
    </row>
    <row r="7" spans="1:10" x14ac:dyDescent="0.35">
      <c r="A7" s="317" t="s">
        <v>183</v>
      </c>
      <c r="B7" s="318"/>
      <c r="C7" s="321" t="s">
        <v>157</v>
      </c>
      <c r="D7" s="321"/>
      <c r="E7" s="321"/>
      <c r="F7" s="321"/>
      <c r="G7" s="321"/>
      <c r="H7" s="321"/>
      <c r="I7" s="321"/>
      <c r="J7" s="322"/>
    </row>
    <row r="8" spans="1:10" x14ac:dyDescent="0.35">
      <c r="A8" s="317"/>
      <c r="B8" s="318"/>
      <c r="C8" s="321" t="s">
        <v>158</v>
      </c>
      <c r="D8" s="321"/>
      <c r="E8" s="321"/>
      <c r="F8" s="321"/>
      <c r="G8" s="321"/>
      <c r="H8" s="321"/>
      <c r="I8" s="321"/>
      <c r="J8" s="322"/>
    </row>
    <row r="9" spans="1:10" x14ac:dyDescent="0.35">
      <c r="A9" s="317"/>
      <c r="B9" s="318"/>
      <c r="C9" s="321" t="s">
        <v>184</v>
      </c>
      <c r="D9" s="321"/>
      <c r="E9" s="321"/>
      <c r="F9" s="321"/>
      <c r="G9" s="321"/>
      <c r="H9" s="321"/>
      <c r="I9" s="321"/>
      <c r="J9" s="322"/>
    </row>
    <row r="10" spans="1:10" x14ac:dyDescent="0.35">
      <c r="A10" s="317"/>
      <c r="B10" s="318"/>
      <c r="C10" s="321" t="s">
        <v>160</v>
      </c>
      <c r="D10" s="321"/>
      <c r="E10" s="321"/>
      <c r="F10" s="321"/>
      <c r="G10" s="321"/>
      <c r="H10" s="321"/>
      <c r="I10" s="321"/>
      <c r="J10" s="322"/>
    </row>
    <row r="11" spans="1:10" x14ac:dyDescent="0.35">
      <c r="A11" s="317" t="s">
        <v>185</v>
      </c>
      <c r="B11" s="318"/>
      <c r="C11" s="323" t="s">
        <v>186</v>
      </c>
      <c r="D11" s="323"/>
      <c r="E11" s="323"/>
      <c r="F11" s="323"/>
      <c r="G11" s="323"/>
      <c r="H11" s="323"/>
      <c r="I11" s="323"/>
      <c r="J11" s="324"/>
    </row>
    <row r="12" spans="1:10" x14ac:dyDescent="0.35">
      <c r="A12" s="317"/>
      <c r="B12" s="318"/>
      <c r="C12" s="321" t="s">
        <v>163</v>
      </c>
      <c r="D12" s="321"/>
      <c r="E12" s="321"/>
      <c r="F12" s="321"/>
      <c r="G12" s="321"/>
      <c r="H12" s="321"/>
      <c r="I12" s="321"/>
      <c r="J12" s="322"/>
    </row>
    <row r="13" spans="1:10" x14ac:dyDescent="0.35">
      <c r="A13" s="317"/>
      <c r="B13" s="318"/>
      <c r="C13" s="321" t="s">
        <v>164</v>
      </c>
      <c r="D13" s="321"/>
      <c r="E13" s="321"/>
      <c r="F13" s="321"/>
      <c r="G13" s="321"/>
      <c r="H13" s="321"/>
      <c r="I13" s="321"/>
      <c r="J13" s="322"/>
    </row>
    <row r="14" spans="1:10" x14ac:dyDescent="0.35">
      <c r="A14" s="317"/>
      <c r="B14" s="318"/>
      <c r="C14" s="321" t="s">
        <v>187</v>
      </c>
      <c r="D14" s="321"/>
      <c r="E14" s="321"/>
      <c r="F14" s="321"/>
      <c r="G14" s="321"/>
      <c r="H14" s="321"/>
      <c r="I14" s="321"/>
      <c r="J14" s="322"/>
    </row>
    <row r="15" spans="1:10" x14ac:dyDescent="0.35">
      <c r="A15" s="317"/>
      <c r="B15" s="318"/>
      <c r="C15" s="323" t="s">
        <v>188</v>
      </c>
      <c r="D15" s="323"/>
      <c r="E15" s="323"/>
      <c r="F15" s="323"/>
      <c r="G15" s="323"/>
      <c r="H15" s="323"/>
      <c r="I15" s="323"/>
      <c r="J15" s="324"/>
    </row>
    <row r="16" spans="1:10" ht="15" thickBot="1" x14ac:dyDescent="0.4">
      <c r="A16" s="327"/>
      <c r="B16" s="328"/>
      <c r="C16" s="325" t="s">
        <v>189</v>
      </c>
      <c r="D16" s="325"/>
      <c r="E16" s="325"/>
      <c r="F16" s="325"/>
      <c r="G16" s="325"/>
      <c r="H16" s="325"/>
      <c r="I16" s="325"/>
      <c r="J16" s="326"/>
    </row>
  </sheetData>
  <mergeCells count="19">
    <mergeCell ref="C15:J15"/>
    <mergeCell ref="C16:J16"/>
    <mergeCell ref="A11:B16"/>
    <mergeCell ref="C11:J11"/>
    <mergeCell ref="C12:J12"/>
    <mergeCell ref="C13:J13"/>
    <mergeCell ref="C14:J14"/>
    <mergeCell ref="A7:B10"/>
    <mergeCell ref="C7:J7"/>
    <mergeCell ref="C8:J8"/>
    <mergeCell ref="C9:J9"/>
    <mergeCell ref="C10:J10"/>
    <mergeCell ref="A1:I1"/>
    <mergeCell ref="A3:B3"/>
    <mergeCell ref="C3:J3"/>
    <mergeCell ref="A4:B6"/>
    <mergeCell ref="C4:J4"/>
    <mergeCell ref="C5:J5"/>
    <mergeCell ref="C6:J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Ogr_Dekoracja_II stopień</vt:lpstr>
      <vt:lpstr>Ogr_Dekoracja_Moduły II</vt:lpstr>
      <vt:lpstr>Ogr_Urządzanie_II stopień</vt:lpstr>
      <vt:lpstr>Ogr_Urządzanie_Moduł II</vt:lpstr>
      <vt:lpstr>'Ogr_Dekoracja_II stopień'!Obszar_wydruku</vt:lpstr>
      <vt:lpstr>'Ogr_Dekoracja_Moduły II'!Obszar_wydruku</vt:lpstr>
      <vt:lpstr>'Ogr_Urządzanie_II stopień'!Obszar_wydruku</vt:lpstr>
      <vt:lpstr>'Ogr_Urządzanie_Moduł II'!Obszar_wydruku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K. Jankowski</cp:lastModifiedBy>
  <cp:lastPrinted>2017-06-30T13:12:07Z</cp:lastPrinted>
  <dcterms:created xsi:type="dcterms:W3CDTF">2017-01-24T15:07:24Z</dcterms:created>
  <dcterms:modified xsi:type="dcterms:W3CDTF">2017-06-30T13:12:47Z</dcterms:modified>
</cp:coreProperties>
</file>