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WM\Dziekanat\Programy studiów\Niestacjonarne\II stopień\OK_Rolnictwo\"/>
    </mc:Choice>
  </mc:AlternateContent>
  <bookViews>
    <workbookView xWindow="0" yWindow="0" windowWidth="28800" windowHeight="12440" tabRatio="801" activeTab="3"/>
  </bookViews>
  <sheets>
    <sheet name="Rol_Agrobiotechnologia_II" sheetId="32" r:id="rId1"/>
    <sheet name="Rol_Rolnictwo ekologiczne_II" sheetId="28" r:id="rId2"/>
    <sheet name="Rol_Ochrona Roślin_II" sheetId="27" r:id="rId3"/>
    <sheet name="Rol_Zarządzanie produkcją_II" sheetId="18" r:id="rId4"/>
    <sheet name="Moduły II" sheetId="33" r:id="rId5"/>
  </sheets>
  <definedNames>
    <definedName name="_xlnm.Print_Area" localSheetId="4">'Moduły II'!$A$1:$B$10</definedName>
    <definedName name="_xlnm.Print_Area" localSheetId="0">Rol_Agrobiotechnologia_II!$A$1:$Q$108</definedName>
    <definedName name="_xlnm.Print_Area" localSheetId="2">'Rol_Ochrona Roślin_II'!$A$1:$Q$107</definedName>
    <definedName name="_xlnm.Print_Area" localSheetId="1">'Rol_Rolnictwo ekologiczne_II'!$A$1:$Q$107</definedName>
    <definedName name="_xlnm.Print_Area" localSheetId="3">'Rol_Zarządzanie produkcją_II'!$A$1:$Q$107</definedName>
    <definedName name="Print_Area" localSheetId="2">'Rol_Ochrona Roślin_II'!$A$1</definedName>
    <definedName name="Print_Area" localSheetId="1">'Rol_Rolnictwo ekologiczne_II'!$A$1</definedName>
    <definedName name="Print_Area" localSheetId="3">'Rol_Zarządzanie produkcją_II'!$A$1</definedName>
  </definedNames>
  <calcPr calcId="152511"/>
</workbook>
</file>

<file path=xl/calcChain.xml><?xml version="1.0" encoding="utf-8"?>
<calcChain xmlns="http://schemas.openxmlformats.org/spreadsheetml/2006/main">
  <c r="L21" i="18" l="1"/>
  <c r="K21" i="18"/>
  <c r="P21" i="18"/>
  <c r="P57" i="28"/>
  <c r="P19" i="28"/>
  <c r="P21" i="28"/>
  <c r="Q56" i="32"/>
  <c r="P56" i="32"/>
  <c r="P57" i="32"/>
  <c r="Q20" i="32"/>
  <c r="P20" i="32"/>
  <c r="Q97" i="18"/>
  <c r="P97" i="18"/>
  <c r="Q96" i="18"/>
  <c r="P96" i="18"/>
  <c r="Q95" i="18"/>
  <c r="P95" i="18"/>
  <c r="Q90" i="18"/>
  <c r="P90" i="18"/>
  <c r="Q89" i="18"/>
  <c r="P89" i="18"/>
  <c r="Q88" i="18"/>
  <c r="P88" i="18"/>
  <c r="Q87" i="18"/>
  <c r="P87" i="18"/>
  <c r="Q86" i="18"/>
  <c r="P86" i="18"/>
  <c r="Q73" i="18"/>
  <c r="P73" i="18"/>
  <c r="Q72" i="18"/>
  <c r="P72" i="18"/>
  <c r="Q67" i="18"/>
  <c r="P67" i="18"/>
  <c r="Q66" i="18"/>
  <c r="P66" i="18"/>
  <c r="Q65" i="18"/>
  <c r="P65" i="18"/>
  <c r="Q64" i="18"/>
  <c r="P64" i="18"/>
  <c r="Q63" i="18"/>
  <c r="P63" i="18"/>
  <c r="Q62" i="18"/>
  <c r="P62" i="18"/>
  <c r="Q61" i="18"/>
  <c r="P61" i="18"/>
  <c r="Q56" i="18"/>
  <c r="P56" i="18"/>
  <c r="Q55" i="18"/>
  <c r="P55" i="18"/>
  <c r="Q40" i="18"/>
  <c r="P40" i="18"/>
  <c r="Q39" i="18"/>
  <c r="P39" i="18"/>
  <c r="Q38" i="18"/>
  <c r="P38" i="18"/>
  <c r="Q33" i="18"/>
  <c r="P33" i="18"/>
  <c r="Q32" i="18"/>
  <c r="P32" i="18"/>
  <c r="Q31" i="18"/>
  <c r="P31" i="18"/>
  <c r="Q26" i="18"/>
  <c r="P26" i="18"/>
  <c r="Q25" i="18"/>
  <c r="P25" i="18"/>
  <c r="Q20" i="18"/>
  <c r="P20" i="18"/>
  <c r="Q19" i="18"/>
  <c r="P19" i="18"/>
  <c r="P18" i="18"/>
  <c r="Q18" i="18"/>
  <c r="Q56" i="27"/>
  <c r="P56" i="27"/>
  <c r="P20" i="28"/>
  <c r="Q97" i="27"/>
  <c r="P97" i="27"/>
  <c r="Q96" i="27"/>
  <c r="P96" i="27"/>
  <c r="Q95" i="27"/>
  <c r="P95" i="27"/>
  <c r="Q90" i="27"/>
  <c r="P90" i="27"/>
  <c r="Q89" i="27"/>
  <c r="P89" i="27"/>
  <c r="Q88" i="27"/>
  <c r="P88" i="27"/>
  <c r="Q87" i="27"/>
  <c r="P87" i="27"/>
  <c r="Q86" i="27"/>
  <c r="P86" i="27"/>
  <c r="Q73" i="27"/>
  <c r="P73" i="27"/>
  <c r="Q72" i="27"/>
  <c r="P72" i="27"/>
  <c r="Q67" i="27"/>
  <c r="P67" i="27"/>
  <c r="Q66" i="27"/>
  <c r="P66" i="27"/>
  <c r="Q65" i="27"/>
  <c r="P65" i="27"/>
  <c r="Q64" i="27"/>
  <c r="P64" i="27"/>
  <c r="Q63" i="27"/>
  <c r="P63" i="27"/>
  <c r="Q62" i="27"/>
  <c r="P62" i="27"/>
  <c r="Q61" i="27"/>
  <c r="P61" i="27"/>
  <c r="Q55" i="27"/>
  <c r="P55" i="27"/>
  <c r="Q40" i="27"/>
  <c r="P40" i="27"/>
  <c r="Q39" i="27"/>
  <c r="P39" i="27"/>
  <c r="Q38" i="27"/>
  <c r="P38" i="27"/>
  <c r="Q33" i="27"/>
  <c r="P33" i="27"/>
  <c r="Q32" i="27"/>
  <c r="P32" i="27"/>
  <c r="Q31" i="27"/>
  <c r="P31" i="27"/>
  <c r="Q26" i="27"/>
  <c r="P26" i="27"/>
  <c r="Q25" i="27"/>
  <c r="P25" i="27"/>
  <c r="Q20" i="27"/>
  <c r="P20" i="27"/>
  <c r="Q19" i="27"/>
  <c r="P19" i="27"/>
  <c r="P18" i="27"/>
  <c r="Q18" i="27"/>
  <c r="Q56" i="28"/>
  <c r="P56" i="28"/>
  <c r="Q98" i="32"/>
  <c r="P98" i="32"/>
  <c r="Q97" i="32"/>
  <c r="P97" i="32"/>
  <c r="Q96" i="32"/>
  <c r="P96" i="32"/>
  <c r="Q95" i="32"/>
  <c r="P95" i="32"/>
  <c r="Q90" i="32"/>
  <c r="P90" i="32"/>
  <c r="Q89" i="32"/>
  <c r="P89" i="32"/>
  <c r="Q88" i="32"/>
  <c r="P88" i="32"/>
  <c r="Q87" i="32"/>
  <c r="P87" i="32"/>
  <c r="Q86" i="32"/>
  <c r="P86" i="32"/>
  <c r="Q73" i="32"/>
  <c r="P73" i="32"/>
  <c r="Q72" i="32"/>
  <c r="P72" i="32"/>
  <c r="Q67" i="32"/>
  <c r="P67" i="32"/>
  <c r="Q66" i="32"/>
  <c r="P66" i="32"/>
  <c r="Q65" i="32"/>
  <c r="P65" i="32"/>
  <c r="Q64" i="32"/>
  <c r="P64" i="32"/>
  <c r="Q63" i="32"/>
  <c r="P63" i="32"/>
  <c r="Q62" i="32"/>
  <c r="P62" i="32"/>
  <c r="Q61" i="32"/>
  <c r="P61" i="32"/>
  <c r="Q55" i="32"/>
  <c r="P55" i="32"/>
  <c r="Q40" i="32"/>
  <c r="P40" i="32"/>
  <c r="Q39" i="32"/>
  <c r="P39" i="32"/>
  <c r="Q38" i="32"/>
  <c r="P38" i="32"/>
  <c r="Q33" i="32"/>
  <c r="P33" i="32"/>
  <c r="Q32" i="32"/>
  <c r="P32" i="32"/>
  <c r="Q31" i="32"/>
  <c r="P31" i="32"/>
  <c r="Q26" i="32"/>
  <c r="P26" i="32"/>
  <c r="Q25" i="32"/>
  <c r="P25" i="32"/>
  <c r="Q19" i="32"/>
  <c r="P19" i="32"/>
  <c r="P18" i="32"/>
  <c r="Q18" i="32"/>
  <c r="Q97" i="28"/>
  <c r="P97" i="28"/>
  <c r="Q96" i="28"/>
  <c r="P96" i="28"/>
  <c r="Q95" i="28"/>
  <c r="P95" i="28"/>
  <c r="Q90" i="28"/>
  <c r="P90" i="28"/>
  <c r="Q89" i="28"/>
  <c r="P89" i="28"/>
  <c r="Q88" i="28"/>
  <c r="P88" i="28"/>
  <c r="Q87" i="28"/>
  <c r="P87" i="28"/>
  <c r="Q86" i="28"/>
  <c r="P86" i="28"/>
  <c r="Q73" i="28"/>
  <c r="P73" i="28"/>
  <c r="Q72" i="28"/>
  <c r="P72" i="28"/>
  <c r="Q67" i="28"/>
  <c r="P67" i="28"/>
  <c r="Q66" i="28"/>
  <c r="P66" i="28"/>
  <c r="Q65" i="28"/>
  <c r="P65" i="28"/>
  <c r="Q64" i="28"/>
  <c r="P64" i="28"/>
  <c r="Q63" i="28"/>
  <c r="P63" i="28"/>
  <c r="Q62" i="28"/>
  <c r="P62" i="28"/>
  <c r="Q61" i="28"/>
  <c r="P61" i="28"/>
  <c r="Q55" i="28"/>
  <c r="P55" i="28"/>
  <c r="Q40" i="28"/>
  <c r="P40" i="28"/>
  <c r="Q39" i="28"/>
  <c r="P39" i="28"/>
  <c r="Q38" i="28"/>
  <c r="P38" i="28"/>
  <c r="Q33" i="28"/>
  <c r="P33" i="28"/>
  <c r="Q32" i="28"/>
  <c r="P32" i="28"/>
  <c r="Q31" i="28"/>
  <c r="P31" i="28"/>
  <c r="Q26" i="28"/>
  <c r="P26" i="28"/>
  <c r="Q25" i="28"/>
  <c r="P25" i="28"/>
  <c r="Q20" i="28"/>
  <c r="Q19" i="28"/>
  <c r="P18" i="28"/>
  <c r="Q18" i="28"/>
  <c r="O41" i="18"/>
  <c r="O43" i="18"/>
  <c r="O75" i="18"/>
  <c r="O77" i="18"/>
  <c r="O100" i="18"/>
  <c r="O102" i="18"/>
  <c r="O107" i="18"/>
  <c r="O21" i="18"/>
  <c r="O27" i="18"/>
  <c r="O34" i="18"/>
  <c r="O50" i="18"/>
  <c r="O51" i="18"/>
  <c r="O57" i="18"/>
  <c r="O68" i="18"/>
  <c r="O83" i="18"/>
  <c r="O91" i="18"/>
  <c r="O103" i="18"/>
  <c r="O104" i="18"/>
  <c r="O105" i="18"/>
  <c r="O41" i="27"/>
  <c r="O43" i="27"/>
  <c r="O75" i="27"/>
  <c r="O77" i="27"/>
  <c r="O100" i="27"/>
  <c r="O102" i="27"/>
  <c r="O107" i="27"/>
  <c r="O21" i="27"/>
  <c r="O27" i="27"/>
  <c r="O34" i="27"/>
  <c r="O50" i="27"/>
  <c r="O51" i="27"/>
  <c r="O57" i="27"/>
  <c r="O68" i="27"/>
  <c r="O83" i="27"/>
  <c r="O91" i="27"/>
  <c r="O103" i="27"/>
  <c r="O104" i="27"/>
  <c r="O105" i="27"/>
  <c r="C41" i="32"/>
  <c r="D41" i="32"/>
  <c r="E41" i="32"/>
  <c r="I41" i="32"/>
  <c r="K41" i="32"/>
  <c r="L41" i="32"/>
  <c r="M41" i="32"/>
  <c r="N41" i="32"/>
  <c r="O41" i="32"/>
  <c r="F42" i="32"/>
  <c r="J42" i="32"/>
  <c r="C43" i="32"/>
  <c r="D43" i="32"/>
  <c r="E43" i="32"/>
  <c r="I43" i="32"/>
  <c r="K43" i="32"/>
  <c r="L43" i="32"/>
  <c r="M43" i="32"/>
  <c r="N43" i="32"/>
  <c r="O43" i="32"/>
  <c r="O41" i="28"/>
  <c r="O43" i="28"/>
  <c r="O75" i="28"/>
  <c r="O77" i="28"/>
  <c r="O100" i="28"/>
  <c r="O102" i="28"/>
  <c r="O107" i="28"/>
  <c r="O21" i="28"/>
  <c r="O27" i="28"/>
  <c r="O34" i="28"/>
  <c r="O50" i="28"/>
  <c r="O51" i="28"/>
  <c r="O57" i="28"/>
  <c r="O68" i="28"/>
  <c r="O83" i="28"/>
  <c r="O91" i="28"/>
  <c r="O103" i="28"/>
  <c r="O104" i="28"/>
  <c r="O105" i="28"/>
  <c r="O75" i="32"/>
  <c r="O77" i="32"/>
  <c r="O101" i="32"/>
  <c r="O103" i="32"/>
  <c r="O108" i="32"/>
  <c r="O21" i="32"/>
  <c r="O27" i="32"/>
  <c r="O34" i="32"/>
  <c r="O50" i="32"/>
  <c r="O51" i="32"/>
  <c r="O57" i="32"/>
  <c r="O68" i="32"/>
  <c r="O83" i="32"/>
  <c r="O91" i="32"/>
  <c r="O104" i="32"/>
  <c r="O105" i="32"/>
  <c r="O106" i="32"/>
  <c r="E23" i="32"/>
  <c r="E75" i="32"/>
  <c r="E77" i="32"/>
  <c r="E101" i="32"/>
  <c r="E103" i="32"/>
  <c r="E108" i="32"/>
  <c r="N75" i="32"/>
  <c r="N77" i="32"/>
  <c r="N101" i="32"/>
  <c r="N103" i="32"/>
  <c r="N108" i="32"/>
  <c r="M75" i="32"/>
  <c r="M77" i="32"/>
  <c r="M101" i="32"/>
  <c r="M103" i="32"/>
  <c r="M108" i="32"/>
  <c r="L75" i="32"/>
  <c r="L77" i="32"/>
  <c r="L101" i="32"/>
  <c r="L103" i="32"/>
  <c r="L108" i="32"/>
  <c r="K75" i="32"/>
  <c r="K77" i="32"/>
  <c r="K101" i="32"/>
  <c r="K103" i="32"/>
  <c r="K108" i="32"/>
  <c r="I75" i="32"/>
  <c r="I77" i="32"/>
  <c r="I101" i="32"/>
  <c r="I103" i="32"/>
  <c r="I108" i="32"/>
  <c r="D23" i="32"/>
  <c r="D75" i="32"/>
  <c r="D77" i="32"/>
  <c r="D101" i="32"/>
  <c r="D103" i="32"/>
  <c r="D108" i="32"/>
  <c r="C23" i="32"/>
  <c r="C75" i="32"/>
  <c r="C77" i="32"/>
  <c r="C108" i="32"/>
  <c r="J22" i="32"/>
  <c r="J28" i="32"/>
  <c r="J35" i="32"/>
  <c r="J50" i="32"/>
  <c r="J51" i="32"/>
  <c r="J58" i="32"/>
  <c r="J69" i="32"/>
  <c r="J76" i="32"/>
  <c r="J83" i="32"/>
  <c r="J92" i="32"/>
  <c r="J102" i="32"/>
  <c r="J104" i="32"/>
  <c r="J105" i="32"/>
  <c r="J107" i="32"/>
  <c r="F92" i="32"/>
  <c r="F102" i="32"/>
  <c r="F104" i="32"/>
  <c r="F105" i="32"/>
  <c r="F107" i="32"/>
  <c r="N21" i="32"/>
  <c r="N27" i="32"/>
  <c r="N34" i="32"/>
  <c r="N50" i="32"/>
  <c r="N57" i="32"/>
  <c r="N68" i="32"/>
  <c r="N83" i="32"/>
  <c r="N91" i="32"/>
  <c r="N104" i="32"/>
  <c r="N106" i="32"/>
  <c r="M21" i="32"/>
  <c r="M34" i="32"/>
  <c r="M47" i="32"/>
  <c r="M50" i="32"/>
  <c r="M57" i="32"/>
  <c r="M68" i="32"/>
  <c r="M82" i="32"/>
  <c r="M83" i="32"/>
  <c r="M91" i="32"/>
  <c r="M104" i="32"/>
  <c r="M106" i="32"/>
  <c r="L21" i="32"/>
  <c r="L27" i="32"/>
  <c r="L34" i="32"/>
  <c r="L47" i="32"/>
  <c r="L50" i="32"/>
  <c r="L57" i="32"/>
  <c r="L68" i="32"/>
  <c r="L82" i="32"/>
  <c r="L83" i="32"/>
  <c r="L91" i="32"/>
  <c r="L104" i="32"/>
  <c r="L106" i="32"/>
  <c r="K21" i="32"/>
  <c r="K27" i="32"/>
  <c r="K34" i="32"/>
  <c r="K47" i="32"/>
  <c r="K50" i="32"/>
  <c r="K51" i="32"/>
  <c r="K57" i="32"/>
  <c r="K68" i="32"/>
  <c r="K82" i="32"/>
  <c r="K83" i="32"/>
  <c r="K91" i="32"/>
  <c r="K104" i="32"/>
  <c r="K105" i="32"/>
  <c r="K106" i="32"/>
  <c r="I21" i="32"/>
  <c r="I27" i="32"/>
  <c r="I34" i="32"/>
  <c r="I47" i="32"/>
  <c r="I50" i="32"/>
  <c r="I51" i="32"/>
  <c r="I68" i="32"/>
  <c r="I82" i="32"/>
  <c r="I83" i="32"/>
  <c r="I91" i="32"/>
  <c r="I104" i="32"/>
  <c r="I105" i="32"/>
  <c r="I106" i="32"/>
  <c r="C21" i="32"/>
  <c r="C27" i="32"/>
  <c r="C34" i="32"/>
  <c r="C47" i="32"/>
  <c r="C50" i="32"/>
  <c r="C57" i="32"/>
  <c r="C68" i="32"/>
  <c r="C82" i="32"/>
  <c r="C83" i="32"/>
  <c r="C91" i="32"/>
  <c r="C101" i="32"/>
  <c r="C104" i="32"/>
  <c r="C106" i="32"/>
  <c r="N105" i="32"/>
  <c r="M105" i="32"/>
  <c r="L105" i="32"/>
  <c r="E91" i="32"/>
  <c r="D91" i="32"/>
  <c r="D82" i="32"/>
  <c r="F76" i="32"/>
  <c r="F69" i="32"/>
  <c r="E68" i="32"/>
  <c r="D68" i="32"/>
  <c r="F58" i="32"/>
  <c r="E57" i="32"/>
  <c r="D57" i="32"/>
  <c r="N51" i="32"/>
  <c r="M51" i="32"/>
  <c r="L51" i="32"/>
  <c r="D47" i="32"/>
  <c r="F35" i="32"/>
  <c r="E34" i="32"/>
  <c r="D34" i="32"/>
  <c r="F28" i="32"/>
  <c r="M27" i="32"/>
  <c r="E27" i="32"/>
  <c r="F22" i="32"/>
  <c r="E21" i="32"/>
  <c r="D21" i="32"/>
  <c r="D21" i="28"/>
  <c r="D27" i="28"/>
  <c r="D34" i="28"/>
  <c r="D41" i="28"/>
  <c r="D47" i="28"/>
  <c r="D50" i="28"/>
  <c r="D51" i="28"/>
  <c r="E21" i="28"/>
  <c r="E27" i="28"/>
  <c r="E34" i="28"/>
  <c r="E41" i="28"/>
  <c r="E50" i="28"/>
  <c r="E51" i="28"/>
  <c r="D21" i="27"/>
  <c r="D27" i="27"/>
  <c r="D34" i="27"/>
  <c r="D41" i="27"/>
  <c r="D47" i="27"/>
  <c r="D50" i="27"/>
  <c r="D51" i="27"/>
  <c r="E21" i="27"/>
  <c r="E27" i="27"/>
  <c r="E34" i="27"/>
  <c r="E41" i="27"/>
  <c r="E50" i="27"/>
  <c r="E51" i="27"/>
  <c r="D57" i="18"/>
  <c r="D68" i="18"/>
  <c r="D75" i="18"/>
  <c r="D82" i="18"/>
  <c r="D83" i="18"/>
  <c r="D91" i="18"/>
  <c r="D100" i="18"/>
  <c r="D103" i="18"/>
  <c r="D104" i="18"/>
  <c r="D105" i="18"/>
  <c r="I21" i="28"/>
  <c r="I27" i="28"/>
  <c r="I34" i="28"/>
  <c r="I41" i="28"/>
  <c r="I47" i="28"/>
  <c r="I50" i="28"/>
  <c r="I51" i="28"/>
  <c r="I57" i="28"/>
  <c r="I68" i="28"/>
  <c r="I75" i="28"/>
  <c r="I82" i="28"/>
  <c r="I83" i="28"/>
  <c r="I91" i="28"/>
  <c r="I100" i="28"/>
  <c r="I102" i="28"/>
  <c r="I103" i="28"/>
  <c r="I104" i="28"/>
  <c r="I105" i="28"/>
  <c r="I43" i="28"/>
  <c r="I77" i="28"/>
  <c r="I107" i="28"/>
  <c r="I68" i="27"/>
  <c r="I75" i="27"/>
  <c r="I77" i="27"/>
  <c r="I57" i="27"/>
  <c r="I82" i="27"/>
  <c r="I83" i="27"/>
  <c r="I91" i="27"/>
  <c r="I100" i="27"/>
  <c r="I102" i="27"/>
  <c r="I103" i="27"/>
  <c r="I104" i="27"/>
  <c r="I21" i="27"/>
  <c r="I27" i="27"/>
  <c r="I34" i="27"/>
  <c r="I41" i="27"/>
  <c r="I47" i="27"/>
  <c r="I50" i="27"/>
  <c r="I51" i="27"/>
  <c r="I105" i="27"/>
  <c r="I43" i="27"/>
  <c r="I107" i="27"/>
  <c r="I21" i="18"/>
  <c r="I27" i="18"/>
  <c r="I34" i="18"/>
  <c r="I41" i="18"/>
  <c r="I47" i="18"/>
  <c r="I50" i="18"/>
  <c r="I51" i="18"/>
  <c r="I57" i="18"/>
  <c r="I68" i="18"/>
  <c r="I75" i="18"/>
  <c r="I82" i="18"/>
  <c r="I83" i="18"/>
  <c r="I91" i="18"/>
  <c r="I100" i="18"/>
  <c r="I102" i="18"/>
  <c r="I103" i="18"/>
  <c r="I104" i="18"/>
  <c r="I105" i="18"/>
  <c r="I43" i="18"/>
  <c r="I77" i="18"/>
  <c r="I107" i="18"/>
  <c r="E23" i="28"/>
  <c r="D23" i="28"/>
  <c r="E23" i="27"/>
  <c r="D23" i="27"/>
  <c r="E23" i="18"/>
  <c r="D23" i="18"/>
  <c r="C23" i="18"/>
  <c r="N21" i="18"/>
  <c r="M21" i="18"/>
  <c r="E21" i="18"/>
  <c r="D21" i="18"/>
  <c r="C21" i="18"/>
  <c r="C23" i="27"/>
  <c r="N21" i="27"/>
  <c r="M21" i="27"/>
  <c r="L21" i="27"/>
  <c r="K21" i="27"/>
  <c r="C21" i="27"/>
  <c r="C23" i="28"/>
  <c r="N21" i="28"/>
  <c r="M21" i="28"/>
  <c r="C21" i="28"/>
  <c r="N41" i="28"/>
  <c r="N43" i="28"/>
  <c r="N75" i="28"/>
  <c r="N77" i="28"/>
  <c r="N100" i="28"/>
  <c r="N102" i="28"/>
  <c r="N107" i="28"/>
  <c r="M41" i="28"/>
  <c r="M43" i="28"/>
  <c r="M75" i="28"/>
  <c r="M77" i="28"/>
  <c r="M100" i="28"/>
  <c r="M102" i="28"/>
  <c r="M107" i="28"/>
  <c r="L41" i="28"/>
  <c r="L43" i="28"/>
  <c r="L75" i="28"/>
  <c r="L77" i="28"/>
  <c r="L100" i="28"/>
  <c r="L102" i="28"/>
  <c r="L107" i="28"/>
  <c r="K41" i="28"/>
  <c r="K43" i="28"/>
  <c r="K75" i="28"/>
  <c r="K77" i="28"/>
  <c r="K100" i="28"/>
  <c r="K102" i="28"/>
  <c r="K107" i="28"/>
  <c r="E43" i="28"/>
  <c r="E75" i="28"/>
  <c r="E77" i="28"/>
  <c r="E100" i="28"/>
  <c r="E102" i="28"/>
  <c r="E107" i="28"/>
  <c r="D43" i="28"/>
  <c r="D75" i="28"/>
  <c r="D77" i="28"/>
  <c r="D100" i="28"/>
  <c r="D102" i="28"/>
  <c r="D107" i="28"/>
  <c r="C41" i="28"/>
  <c r="C43" i="28"/>
  <c r="C75" i="28"/>
  <c r="C77" i="28"/>
  <c r="C107" i="28"/>
  <c r="J22" i="28"/>
  <c r="J28" i="28"/>
  <c r="J35" i="28"/>
  <c r="J42" i="28"/>
  <c r="J50" i="28"/>
  <c r="J51" i="28"/>
  <c r="J58" i="28"/>
  <c r="J69" i="28"/>
  <c r="J76" i="28"/>
  <c r="J83" i="28"/>
  <c r="J92" i="28"/>
  <c r="J101" i="28"/>
  <c r="J103" i="28"/>
  <c r="J104" i="28"/>
  <c r="J106" i="28"/>
  <c r="F22" i="28"/>
  <c r="F28" i="28"/>
  <c r="F35" i="28"/>
  <c r="F42" i="28"/>
  <c r="F50" i="28"/>
  <c r="F51" i="28"/>
  <c r="F58" i="28"/>
  <c r="F69" i="28"/>
  <c r="F76" i="28"/>
  <c r="F83" i="28"/>
  <c r="F92" i="28"/>
  <c r="F101" i="28"/>
  <c r="F103" i="28"/>
  <c r="F104" i="28"/>
  <c r="F106" i="28"/>
  <c r="N27" i="28"/>
  <c r="N34" i="28"/>
  <c r="N50" i="28"/>
  <c r="N57" i="28"/>
  <c r="N68" i="28"/>
  <c r="N83" i="28"/>
  <c r="N91" i="28"/>
  <c r="N103" i="28"/>
  <c r="N105" i="28"/>
  <c r="M34" i="28"/>
  <c r="M47" i="28"/>
  <c r="M50" i="28"/>
  <c r="M57" i="28"/>
  <c r="M68" i="28"/>
  <c r="M82" i="28"/>
  <c r="M83" i="28"/>
  <c r="M91" i="28"/>
  <c r="M103" i="28"/>
  <c r="M105" i="28"/>
  <c r="L27" i="28"/>
  <c r="L34" i="28"/>
  <c r="L47" i="28"/>
  <c r="L50" i="28"/>
  <c r="L57" i="28"/>
  <c r="L68" i="28"/>
  <c r="L82" i="28"/>
  <c r="L83" i="28"/>
  <c r="L91" i="28"/>
  <c r="L103" i="28"/>
  <c r="L105" i="28"/>
  <c r="K27" i="28"/>
  <c r="K34" i="28"/>
  <c r="K47" i="28"/>
  <c r="K50" i="28"/>
  <c r="K51" i="28"/>
  <c r="K57" i="28"/>
  <c r="K68" i="28"/>
  <c r="K82" i="28"/>
  <c r="K83" i="28"/>
  <c r="K91" i="28"/>
  <c r="K103" i="28"/>
  <c r="K104" i="28"/>
  <c r="K105" i="28"/>
  <c r="E57" i="28"/>
  <c r="E68" i="28"/>
  <c r="E83" i="28"/>
  <c r="E91" i="28"/>
  <c r="E103" i="28"/>
  <c r="E104" i="28"/>
  <c r="E105" i="28"/>
  <c r="D57" i="28"/>
  <c r="D68" i="28"/>
  <c r="D82" i="28"/>
  <c r="D83" i="28"/>
  <c r="D91" i="28"/>
  <c r="D103" i="28"/>
  <c r="D104" i="28"/>
  <c r="D105" i="28"/>
  <c r="C27" i="28"/>
  <c r="C34" i="28"/>
  <c r="C47" i="28"/>
  <c r="C50" i="28"/>
  <c r="C57" i="28"/>
  <c r="C68" i="28"/>
  <c r="C82" i="28"/>
  <c r="C83" i="28"/>
  <c r="C91" i="28"/>
  <c r="C100" i="28"/>
  <c r="C103" i="28"/>
  <c r="C105" i="28"/>
  <c r="N104" i="28"/>
  <c r="M104" i="28"/>
  <c r="L104" i="28"/>
  <c r="N51" i="28"/>
  <c r="M51" i="28"/>
  <c r="L51" i="28"/>
  <c r="M27" i="28"/>
  <c r="N41" i="27"/>
  <c r="N43" i="27"/>
  <c r="N75" i="27"/>
  <c r="N77" i="27"/>
  <c r="N100" i="27"/>
  <c r="N102" i="27"/>
  <c r="N107" i="27"/>
  <c r="M41" i="27"/>
  <c r="M43" i="27"/>
  <c r="M75" i="27"/>
  <c r="M77" i="27"/>
  <c r="M100" i="27"/>
  <c r="M102" i="27"/>
  <c r="M107" i="27"/>
  <c r="L41" i="27"/>
  <c r="L43" i="27"/>
  <c r="L75" i="27"/>
  <c r="L77" i="27"/>
  <c r="L100" i="27"/>
  <c r="L102" i="27"/>
  <c r="L107" i="27"/>
  <c r="K41" i="27"/>
  <c r="K43" i="27"/>
  <c r="K75" i="27"/>
  <c r="K77" i="27"/>
  <c r="K100" i="27"/>
  <c r="K102" i="27"/>
  <c r="K107" i="27"/>
  <c r="E43" i="27"/>
  <c r="E75" i="27"/>
  <c r="E77" i="27"/>
  <c r="E100" i="27"/>
  <c r="E102" i="27"/>
  <c r="E107" i="27"/>
  <c r="D43" i="27"/>
  <c r="D75" i="27"/>
  <c r="D77" i="27"/>
  <c r="D100" i="27"/>
  <c r="D102" i="27"/>
  <c r="D107" i="27"/>
  <c r="C41" i="27"/>
  <c r="C43" i="27"/>
  <c r="C75" i="27"/>
  <c r="C77" i="27"/>
  <c r="C107" i="27"/>
  <c r="J22" i="27"/>
  <c r="J28" i="27"/>
  <c r="J35" i="27"/>
  <c r="J42" i="27"/>
  <c r="J50" i="27"/>
  <c r="J51" i="27"/>
  <c r="J58" i="27"/>
  <c r="J69" i="27"/>
  <c r="J76" i="27"/>
  <c r="J83" i="27"/>
  <c r="J92" i="27"/>
  <c r="J101" i="27"/>
  <c r="J103" i="27"/>
  <c r="J104" i="27"/>
  <c r="J106" i="27"/>
  <c r="F22" i="27"/>
  <c r="F28" i="27"/>
  <c r="F35" i="27"/>
  <c r="F42" i="27"/>
  <c r="F50" i="27"/>
  <c r="F51" i="27"/>
  <c r="F58" i="27"/>
  <c r="F69" i="27"/>
  <c r="F76" i="27"/>
  <c r="F83" i="27"/>
  <c r="F92" i="27"/>
  <c r="F101" i="27"/>
  <c r="F103" i="27"/>
  <c r="F104" i="27"/>
  <c r="F106" i="27"/>
  <c r="N27" i="27"/>
  <c r="N34" i="27"/>
  <c r="N50" i="27"/>
  <c r="N57" i="27"/>
  <c r="N68" i="27"/>
  <c r="N83" i="27"/>
  <c r="N91" i="27"/>
  <c r="N103" i="27"/>
  <c r="N105" i="27"/>
  <c r="M34" i="27"/>
  <c r="M47" i="27"/>
  <c r="M50" i="27"/>
  <c r="M57" i="27"/>
  <c r="M68" i="27"/>
  <c r="M82" i="27"/>
  <c r="M83" i="27"/>
  <c r="M91" i="27"/>
  <c r="M103" i="27"/>
  <c r="M105" i="27"/>
  <c r="L27" i="27"/>
  <c r="L34" i="27"/>
  <c r="L47" i="27"/>
  <c r="L50" i="27"/>
  <c r="L68" i="27"/>
  <c r="L82" i="27"/>
  <c r="L83" i="27"/>
  <c r="L91" i="27"/>
  <c r="L103" i="27"/>
  <c r="L105" i="27"/>
  <c r="K27" i="27"/>
  <c r="K34" i="27"/>
  <c r="K47" i="27"/>
  <c r="K50" i="27"/>
  <c r="K51" i="27"/>
  <c r="K68" i="27"/>
  <c r="K82" i="27"/>
  <c r="K83" i="27"/>
  <c r="K91" i="27"/>
  <c r="K103" i="27"/>
  <c r="K104" i="27"/>
  <c r="K105" i="27"/>
  <c r="E57" i="27"/>
  <c r="E68" i="27"/>
  <c r="E83" i="27"/>
  <c r="E91" i="27"/>
  <c r="E103" i="27"/>
  <c r="E104" i="27"/>
  <c r="E105" i="27"/>
  <c r="D57" i="27"/>
  <c r="D68" i="27"/>
  <c r="D82" i="27"/>
  <c r="D83" i="27"/>
  <c r="D91" i="27"/>
  <c r="D103" i="27"/>
  <c r="D104" i="27"/>
  <c r="D105" i="27"/>
  <c r="C27" i="27"/>
  <c r="C34" i="27"/>
  <c r="C47" i="27"/>
  <c r="C50" i="27"/>
  <c r="C57" i="27"/>
  <c r="C68" i="27"/>
  <c r="C82" i="27"/>
  <c r="C83" i="27"/>
  <c r="C91" i="27"/>
  <c r="C100" i="27"/>
  <c r="C103" i="27"/>
  <c r="C105" i="27"/>
  <c r="N104" i="27"/>
  <c r="M104" i="27"/>
  <c r="L104" i="27"/>
  <c r="N51" i="27"/>
  <c r="M51" i="27"/>
  <c r="L51" i="27"/>
  <c r="M27" i="27"/>
  <c r="F22" i="18"/>
  <c r="F28" i="18"/>
  <c r="F35" i="18"/>
  <c r="F42" i="18"/>
  <c r="F50" i="18"/>
  <c r="F51" i="18"/>
  <c r="E57" i="18"/>
  <c r="E68" i="18"/>
  <c r="E75" i="18"/>
  <c r="E83" i="18"/>
  <c r="E91" i="18"/>
  <c r="E100" i="18"/>
  <c r="E103" i="18"/>
  <c r="E104" i="18"/>
  <c r="E105" i="18"/>
  <c r="E34" i="18"/>
  <c r="E27" i="18"/>
  <c r="E41" i="18"/>
  <c r="E50" i="18"/>
  <c r="D27" i="18"/>
  <c r="D34" i="18"/>
  <c r="D41" i="18"/>
  <c r="D47" i="18"/>
  <c r="D50" i="18"/>
  <c r="F58" i="18"/>
  <c r="F69" i="18"/>
  <c r="F76" i="18"/>
  <c r="F83" i="18"/>
  <c r="N41" i="18"/>
  <c r="N75" i="18"/>
  <c r="N100" i="18"/>
  <c r="M41" i="18"/>
  <c r="M75" i="18"/>
  <c r="M100" i="18"/>
  <c r="L41" i="18"/>
  <c r="L75" i="18"/>
  <c r="L100" i="18"/>
  <c r="K41" i="18"/>
  <c r="K75" i="18"/>
  <c r="K100" i="18"/>
  <c r="E43" i="18"/>
  <c r="D43" i="18"/>
  <c r="D77" i="18"/>
  <c r="C41" i="18"/>
  <c r="C75" i="18"/>
  <c r="C100" i="18"/>
  <c r="C27" i="18"/>
  <c r="C34" i="18"/>
  <c r="C47" i="18"/>
  <c r="C50" i="18"/>
  <c r="C57" i="18"/>
  <c r="C68" i="18"/>
  <c r="C82" i="18"/>
  <c r="C83" i="18"/>
  <c r="C91" i="18"/>
  <c r="C103" i="18"/>
  <c r="C105" i="18"/>
  <c r="J22" i="18"/>
  <c r="J28" i="18"/>
  <c r="J35" i="18"/>
  <c r="J42" i="18"/>
  <c r="J50" i="18"/>
  <c r="J51" i="18"/>
  <c r="J58" i="18"/>
  <c r="J69" i="18"/>
  <c r="J76" i="18"/>
  <c r="J83" i="18"/>
  <c r="J92" i="18"/>
  <c r="J101" i="18"/>
  <c r="J103" i="18"/>
  <c r="J104" i="18"/>
  <c r="J106" i="18"/>
  <c r="F92" i="18"/>
  <c r="F101" i="18"/>
  <c r="F103" i="18"/>
  <c r="F104" i="18"/>
  <c r="F106" i="18"/>
  <c r="C43" i="18"/>
  <c r="C77" i="18"/>
  <c r="C107" i="18"/>
  <c r="K27" i="18"/>
  <c r="K34" i="18"/>
  <c r="K47" i="18"/>
  <c r="K50" i="18"/>
  <c r="K51" i="18"/>
  <c r="K57" i="18"/>
  <c r="K68" i="18"/>
  <c r="K82" i="18"/>
  <c r="K83" i="18"/>
  <c r="K91" i="18"/>
  <c r="K103" i="18"/>
  <c r="K104" i="18"/>
  <c r="K105" i="18"/>
  <c r="M34" i="18"/>
  <c r="M68" i="18"/>
  <c r="M91" i="18"/>
  <c r="N34" i="18"/>
  <c r="N68" i="18"/>
  <c r="N91" i="18"/>
  <c r="L68" i="18"/>
  <c r="L91" i="18"/>
  <c r="L34" i="18"/>
  <c r="N27" i="18"/>
  <c r="N50" i="18"/>
  <c r="N57" i="18"/>
  <c r="N83" i="18"/>
  <c r="N103" i="18"/>
  <c r="N105" i="18"/>
  <c r="M47" i="18"/>
  <c r="M50" i="18"/>
  <c r="M57" i="18"/>
  <c r="M82" i="18"/>
  <c r="M83" i="18"/>
  <c r="M103" i="18"/>
  <c r="M105" i="18"/>
  <c r="L27" i="18"/>
  <c r="L47" i="18"/>
  <c r="L50" i="18"/>
  <c r="L57" i="18"/>
  <c r="L82" i="18"/>
  <c r="L83" i="18"/>
  <c r="L103" i="18"/>
  <c r="L105" i="18"/>
  <c r="N102" i="18"/>
  <c r="M102" i="18"/>
  <c r="L102" i="18"/>
  <c r="K43" i="18"/>
  <c r="K77" i="18"/>
  <c r="K102" i="18"/>
  <c r="K107" i="18"/>
  <c r="L43" i="18"/>
  <c r="L77" i="18"/>
  <c r="L107" i="18"/>
  <c r="M43" i="18"/>
  <c r="M77" i="18"/>
  <c r="M107" i="18"/>
  <c r="N43" i="18"/>
  <c r="N77" i="18"/>
  <c r="N107" i="18"/>
  <c r="E77" i="18"/>
  <c r="E102" i="18"/>
  <c r="E107" i="18"/>
  <c r="D102" i="18"/>
  <c r="D107" i="18"/>
  <c r="N104" i="18"/>
  <c r="M104" i="18"/>
  <c r="L104" i="18"/>
  <c r="N51" i="18"/>
  <c r="M51" i="18"/>
  <c r="L51" i="18"/>
  <c r="M27" i="18"/>
</calcChain>
</file>

<file path=xl/sharedStrings.xml><?xml version="1.0" encoding="utf-8"?>
<sst xmlns="http://schemas.openxmlformats.org/spreadsheetml/2006/main" count="1243" uniqueCount="147">
  <si>
    <t>Lp.</t>
  </si>
  <si>
    <t>Nazwa modułu/ przedmiotu</t>
  </si>
  <si>
    <t>Liczba punktów ECTS</t>
  </si>
  <si>
    <t>Forma zaliczenia</t>
  </si>
  <si>
    <t>Status przedmiotu: obligatoryjny lub fakultatywny</t>
  </si>
  <si>
    <t>Liczba godzin dydaktycznych</t>
  </si>
  <si>
    <t>ogółem</t>
  </si>
  <si>
    <t>z bezpośrednim udziałem nauczyciela akademickiego</t>
  </si>
  <si>
    <t>samodzielna praca studenta</t>
  </si>
  <si>
    <t>wykłady</t>
  </si>
  <si>
    <t>Grupa treści</t>
  </si>
  <si>
    <t>Rok studiów I</t>
  </si>
  <si>
    <t>Semestr I</t>
  </si>
  <si>
    <t>I</t>
  </si>
  <si>
    <t>Wymagania ogólne</t>
  </si>
  <si>
    <t>1.</t>
  </si>
  <si>
    <t>Język obcy</t>
  </si>
  <si>
    <t>Z</t>
  </si>
  <si>
    <t>f</t>
  </si>
  <si>
    <t>2.</t>
  </si>
  <si>
    <t>o</t>
  </si>
  <si>
    <t>3.</t>
  </si>
  <si>
    <t>4.</t>
  </si>
  <si>
    <t>Liczba pkt ECTS/ godz.dyd.   (ogółem)</t>
  </si>
  <si>
    <t>x</t>
  </si>
  <si>
    <t>Liczba pkt ECTS/ godz.dyd. (zajęcia praktyczne)</t>
  </si>
  <si>
    <t>Liczba pkt ECTS/ godz.dyd.  (przedmioty fakultatywne)</t>
  </si>
  <si>
    <t>II</t>
  </si>
  <si>
    <t>Podstawowe</t>
  </si>
  <si>
    <t>E</t>
  </si>
  <si>
    <t>III</t>
  </si>
  <si>
    <t>Kierunkowe</t>
  </si>
  <si>
    <t>VI</t>
  </si>
  <si>
    <t xml:space="preserve">Inne wymagania </t>
  </si>
  <si>
    <t>Ergonomia</t>
  </si>
  <si>
    <t>Ochrona własności intelektualnej</t>
  </si>
  <si>
    <t>Liczba pkt ECTS/ godz.dyd.  w semestrze I</t>
  </si>
  <si>
    <t>Semestr II</t>
  </si>
  <si>
    <t>IV</t>
  </si>
  <si>
    <t>Specjalnościowe</t>
  </si>
  <si>
    <t>V</t>
  </si>
  <si>
    <t>Etykieta</t>
  </si>
  <si>
    <t>Bezpieczeństwo i higiena pracy</t>
  </si>
  <si>
    <t>Liczba pkt ECTS/ godz.dyd.  w semestrze II</t>
  </si>
  <si>
    <t>Liczba pkt ECTS/ godz.dyd.  na  I roku studiów</t>
  </si>
  <si>
    <t>Rok studiów II</t>
  </si>
  <si>
    <t>Semestr III</t>
  </si>
  <si>
    <t>5.</t>
  </si>
  <si>
    <t>Liczba pkt ECTS/ godz.dyd.  w semestrze III</t>
  </si>
  <si>
    <t>Liczba pkt ECTS/ godz.dyd.  na  II roku studiów</t>
  </si>
  <si>
    <t>Liczba pkt ECTS/ godz.dyd. (ogółem)</t>
  </si>
  <si>
    <t>Liczba pkt ECTS/ godz.dyd. (przedmioty fakultatywne)</t>
  </si>
  <si>
    <t xml:space="preserve">IV </t>
  </si>
  <si>
    <t>Praktyka</t>
  </si>
  <si>
    <t>4 tyg. (160 h)</t>
  </si>
  <si>
    <t>bezwymiarowo</t>
  </si>
  <si>
    <t>Liczba pkt ECTS/ godz.dyd. na  I-II roku studiów</t>
  </si>
  <si>
    <t>Liczba pkt ECTS/ godz.dyd. (przed. fakultatywne) na I-II roku</t>
  </si>
  <si>
    <t>ćwiczenia</t>
  </si>
  <si>
    <t>W-f</t>
  </si>
  <si>
    <t>Informacja patentowa</t>
  </si>
  <si>
    <t>Przedmiot kształcenia ogólnego - społeczny</t>
  </si>
  <si>
    <t>Przedmiot kształcenia ogólnego - humanistczny</t>
  </si>
  <si>
    <t>za zajęcia praktyczne</t>
  </si>
  <si>
    <t>w tym</t>
  </si>
  <si>
    <t>inne*</t>
  </si>
  <si>
    <t>razem</t>
  </si>
  <si>
    <t>6.</t>
  </si>
  <si>
    <t>7.</t>
  </si>
  <si>
    <t>Z/O</t>
  </si>
  <si>
    <t>Język obcy - warsztaty specjalistyczne</t>
  </si>
  <si>
    <r>
      <t xml:space="preserve"> Kierunek: Rolnictwo
</t>
    </r>
    <r>
      <rPr>
        <b/>
        <sz val="20"/>
        <color rgb="FFC00000"/>
        <rFont val="Arial"/>
        <family val="2"/>
        <charset val="238"/>
      </rPr>
      <t>Specjalność: Agrobiotechnologia</t>
    </r>
  </si>
  <si>
    <r>
      <t xml:space="preserve">Profil kształcenia: </t>
    </r>
    <r>
      <rPr>
        <b/>
        <sz val="12"/>
        <rFont val="Arial"/>
        <family val="2"/>
        <charset val="238"/>
      </rPr>
      <t>Ogólnoakademicki</t>
    </r>
  </si>
  <si>
    <r>
      <t>Forma kształcenia/poziom studiów:</t>
    </r>
    <r>
      <rPr>
        <b/>
        <sz val="12"/>
        <rFont val="Arial"/>
        <family val="2"/>
        <charset val="238"/>
      </rPr>
      <t xml:space="preserve"> II stopnia</t>
    </r>
  </si>
  <si>
    <r>
      <t>Uzyskane kwalifikacje:</t>
    </r>
    <r>
      <rPr>
        <b/>
        <sz val="12"/>
        <rFont val="Arial"/>
        <family val="2"/>
        <charset val="238"/>
      </rPr>
      <t xml:space="preserve"> II stopnia</t>
    </r>
  </si>
  <si>
    <r>
      <t xml:space="preserve">Obszar kształcenia: </t>
    </r>
    <r>
      <rPr>
        <b/>
        <sz val="12"/>
        <rFont val="Arial"/>
        <family val="2"/>
        <charset val="238"/>
      </rPr>
      <t>Nauki rolnicze, leśne i weterynaryjne</t>
    </r>
  </si>
  <si>
    <r>
      <t xml:space="preserve">Forma studiów:  </t>
    </r>
    <r>
      <rPr>
        <b/>
        <sz val="12"/>
        <color rgb="FFC00000"/>
        <rFont val="Arial"/>
        <family val="2"/>
        <charset val="238"/>
      </rPr>
      <t>Niestacjonarne</t>
    </r>
  </si>
  <si>
    <t>Ogółem (z bezpośrednim udziałem nauczyciela akademickiego + samodzielna praca studenta)</t>
  </si>
  <si>
    <t>Ogółem zajęcia praktyczne (z bezpośrednim udziałem nauczyciela akademickiego + samodzielna praca studenta)</t>
  </si>
  <si>
    <r>
      <rPr>
        <b/>
        <sz val="20"/>
        <color rgb="FF002060"/>
        <rFont val="Arial"/>
        <family val="2"/>
        <charset val="238"/>
      </rPr>
      <t>Kierunek: Rolnictwo</t>
    </r>
    <r>
      <rPr>
        <b/>
        <sz val="20"/>
        <rFont val="Arial"/>
        <family val="2"/>
        <charset val="238"/>
      </rPr>
      <t xml:space="preserve">
</t>
    </r>
    <r>
      <rPr>
        <b/>
        <sz val="20"/>
        <color rgb="FFC00000"/>
        <rFont val="Arial"/>
        <family val="2"/>
        <charset val="238"/>
      </rPr>
      <t>Specjalność: Rolnictwo Ekologiczne</t>
    </r>
  </si>
  <si>
    <r>
      <t xml:space="preserve">Profil kształcenia: </t>
    </r>
    <r>
      <rPr>
        <b/>
        <sz val="12"/>
        <rFont val="Calibri"/>
        <family val="2"/>
        <charset val="238"/>
        <scheme val="minor"/>
      </rPr>
      <t>Ogólnoakademicki</t>
    </r>
  </si>
  <si>
    <r>
      <t>Forma kształcenia/poziom studiów:</t>
    </r>
    <r>
      <rPr>
        <b/>
        <sz val="12"/>
        <rFont val="Calibri"/>
        <family val="2"/>
        <charset val="238"/>
        <scheme val="minor"/>
      </rPr>
      <t xml:space="preserve"> II stopnia</t>
    </r>
  </si>
  <si>
    <r>
      <t>Uzyskane kwalifikacje:</t>
    </r>
    <r>
      <rPr>
        <b/>
        <sz val="12"/>
        <rFont val="Calibri"/>
        <family val="2"/>
        <charset val="238"/>
        <scheme val="minor"/>
      </rPr>
      <t xml:space="preserve"> II stopnia</t>
    </r>
  </si>
  <si>
    <r>
      <t xml:space="preserve">Obszar kształcenia: </t>
    </r>
    <r>
      <rPr>
        <b/>
        <sz val="12"/>
        <rFont val="Calibri"/>
        <family val="2"/>
        <charset val="238"/>
        <scheme val="minor"/>
      </rPr>
      <t>Nauki rolnicze, leśne i weterynaryjne</t>
    </r>
  </si>
  <si>
    <r>
      <t xml:space="preserve">Forma studiów: 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rgb="FFC00000"/>
        <rFont val="Calibri"/>
        <family val="2"/>
        <charset val="238"/>
        <scheme val="minor"/>
      </rPr>
      <t>Niestacjonarne</t>
    </r>
  </si>
  <si>
    <t>Ogółem  (z bezpośrednim udziałem nauczyciela akademickiego + samodzielna praca studenta)</t>
  </si>
  <si>
    <t>Ogółem zajęcia praktyczne  (z bezpośrednim udziałem nauczyciela akademickiego + samodzielna praca studenta)</t>
  </si>
  <si>
    <r>
      <rPr>
        <b/>
        <sz val="20"/>
        <color rgb="FF002060"/>
        <rFont val="Arial"/>
        <family val="2"/>
        <charset val="238"/>
      </rPr>
      <t>Kierunek: Rolnictwo</t>
    </r>
    <r>
      <rPr>
        <b/>
        <sz val="20"/>
        <rFont val="Arial"/>
        <family val="2"/>
        <charset val="238"/>
      </rPr>
      <t xml:space="preserve">
</t>
    </r>
    <r>
      <rPr>
        <b/>
        <sz val="20"/>
        <color rgb="FFC00000"/>
        <rFont val="Arial"/>
        <family val="2"/>
        <charset val="238"/>
      </rPr>
      <t>Specjalność: Ochrona Roślin</t>
    </r>
  </si>
  <si>
    <r>
      <rPr>
        <b/>
        <sz val="12"/>
        <color rgb="FFC00000"/>
        <rFont val="Calibri"/>
        <family val="2"/>
        <charset val="238"/>
        <scheme val="minor"/>
      </rPr>
      <t>MODUŁY PRZEDMIOTÓW DO WYBORU</t>
    </r>
    <r>
      <rPr>
        <b/>
        <sz val="12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Kierunek: </t>
    </r>
    <r>
      <rPr>
        <b/>
        <sz val="12"/>
        <rFont val="Calibri"/>
        <family val="2"/>
        <charset val="238"/>
        <scheme val="minor"/>
      </rPr>
      <t xml:space="preserve">Rolnictwo 
</t>
    </r>
    <r>
      <rPr>
        <sz val="12"/>
        <rFont val="Calibri"/>
        <family val="2"/>
        <charset val="238"/>
        <scheme val="minor"/>
      </rPr>
      <t xml:space="preserve">Specjalność: </t>
    </r>
    <r>
      <rPr>
        <b/>
        <sz val="12"/>
        <rFont val="Calibri"/>
        <family val="2"/>
        <charset val="238"/>
        <scheme val="minor"/>
      </rPr>
      <t>wszystkie</t>
    </r>
  </si>
  <si>
    <r>
      <t xml:space="preserve">fakultety kierunkowe (studenci wybierają 4 przedmioty - 4 </t>
    </r>
    <r>
      <rPr>
        <b/>
        <sz val="9"/>
        <rFont val="Calibri"/>
        <family val="2"/>
        <charset val="238"/>
      </rPr>
      <t>×</t>
    </r>
    <r>
      <rPr>
        <b/>
        <sz val="9"/>
        <rFont val="Arial"/>
        <family val="2"/>
        <charset val="238"/>
      </rPr>
      <t xml:space="preserve"> 30 godz.)</t>
    </r>
  </si>
  <si>
    <r>
      <rPr>
        <b/>
        <sz val="20"/>
        <color rgb="FF002060"/>
        <rFont val="Arial"/>
        <family val="2"/>
        <charset val="238"/>
      </rPr>
      <t>Kierunek: Rolnictwo</t>
    </r>
    <r>
      <rPr>
        <b/>
        <sz val="20"/>
        <rFont val="Arial"/>
        <family val="2"/>
        <charset val="238"/>
      </rPr>
      <t xml:space="preserve">
</t>
    </r>
    <r>
      <rPr>
        <b/>
        <sz val="20"/>
        <color rgb="FFC00000"/>
        <rFont val="Arial"/>
        <family val="2"/>
        <charset val="238"/>
      </rPr>
      <t>Specjalność: Zarządzanie Produkcją</t>
    </r>
  </si>
  <si>
    <t>Samodzielna praca studenta</t>
  </si>
  <si>
    <t>Liczba godzin przypadająca na 1 pkt ECTS</t>
  </si>
  <si>
    <t>Analiza instrumentalna  2001N2-ANALIINS-ns</t>
  </si>
  <si>
    <t>Analiza instrumentalna 2001N2-ANALIINS-ns</t>
  </si>
  <si>
    <t>Bakteriologia i wirusologia molekularna roślin 2001N2-BIWM</t>
  </si>
  <si>
    <t>Biologia molekularna roślin 2001N2-BMK</t>
  </si>
  <si>
    <t>Fizyka gleby i surowców rolniczych  2001N2-FGISR</t>
  </si>
  <si>
    <t>Praktyka dyplomowa 2001N2-PDYP</t>
  </si>
  <si>
    <t>Postęp technologiczny 2001N2-PTECH</t>
  </si>
  <si>
    <t>Statystyka i doświadczalnictwo 2001N2-SID</t>
  </si>
  <si>
    <t>Specjalizacyjne seminarium magisterskie 2001N2-SSM</t>
  </si>
  <si>
    <t>Zaawansowane technologie informacyjne 2001NS2-ZTI</t>
  </si>
  <si>
    <t>Organizacja pracy 2001N2-OGRPR-ns</t>
  </si>
  <si>
    <t>Biochemia gleby 2001N2-BIOCHGLEBY</t>
  </si>
  <si>
    <t>Biotechnologiczne metody detekcji zagrożeń w surowcach żywnościowych 2001N2-BMD</t>
  </si>
  <si>
    <t>Elementy bioinformatyczne w fitopatologii molekularnej 2001N2-EBFM</t>
  </si>
  <si>
    <t>Entomologia molekularna 2001N2-ENTM</t>
  </si>
  <si>
    <t>Fakultet kierunkowy 2001N2-FAK</t>
  </si>
  <si>
    <t>Ochrona i kształtowanie agroekosystemów 2001N2-OIKA</t>
  </si>
  <si>
    <t>Praca magisterska 2001N2-PMGR</t>
  </si>
  <si>
    <t>Roślinne kultury in vitro i transgeneza  2001N2-RKTIT</t>
  </si>
  <si>
    <t>Biotechnologia w produkcji energii odnawialnej 2001N2-BPEO</t>
  </si>
  <si>
    <t>Organizacja i zarządzanie w przedsiębiorstwie 2001N2-OIZWP</t>
  </si>
  <si>
    <t>Patogenomika mikroorganizmów  chrobotwórczych roślin 2001N2-PMCHR</t>
  </si>
  <si>
    <t>Pracownia magisterska 2001N2-PRCM</t>
  </si>
  <si>
    <t>Teoretyczne aspekty w agrobiotechnologii 2001N2-TASA</t>
  </si>
  <si>
    <t>Jakość płodów rolnych i bezpieczeństwo żywności 2001NX-JPRIBZ</t>
  </si>
  <si>
    <t>Programowanie rozwoju obszarów wiejskich 2001NX-PROROOW</t>
  </si>
  <si>
    <t>Agrotechnika w rolnictwie ekologicznym 2001N2-ARE</t>
  </si>
  <si>
    <t>Użytki zielone w rolnictwie ekologicznym 2001N2-UZWRE</t>
  </si>
  <si>
    <t>Ekologiczna produkcja owoców i warzyw 2001N2-EPOW</t>
  </si>
  <si>
    <t>Agrobiotechnologie  2001NX-AGROB</t>
  </si>
  <si>
    <t>Certyfikowane technologie produkcji roślinnej  2001NX-CERTEPR</t>
  </si>
  <si>
    <t>Chemiczne i bilogiczne uwarunkowania żyzności gleby 2001N2-CHBU</t>
  </si>
  <si>
    <t>Inspekcja i certyfikacja w rolnictwie ekologicznym 2001N2-ICRE</t>
  </si>
  <si>
    <t>Pracownia magisterska 2001N2-PMAG</t>
  </si>
  <si>
    <t>Monitoring i diagnostyka entomologiczna 2001N2-MDE</t>
  </si>
  <si>
    <t>Monitoring i diagnostyka fitopatologiczna 2001N2-MDF</t>
  </si>
  <si>
    <t>Choroby i szkodniki w przechowalniach 2001N2-CHSZ</t>
  </si>
  <si>
    <t>Fakultet kierunkowy  2001N2-FAK</t>
  </si>
  <si>
    <t>Fzjologiczne i biochemiczne podstawy odporności roślin na agrofagi  2001N2-FIBIO</t>
  </si>
  <si>
    <t>Zarządzanie ochroną roślin 2001N2-ZOR</t>
  </si>
  <si>
    <t>Fizyka gleby i surowców rolniczych 2001N2-FGISR</t>
  </si>
  <si>
    <t>Marketing w rolnictwie 2001N2-MIR</t>
  </si>
  <si>
    <t>Zarządzanie i planowanie strategiczne 2001N2-ZPS</t>
  </si>
  <si>
    <t>Zarządzanie przedsiębiorstwem 2001N2-ZAP</t>
  </si>
  <si>
    <t>Bankowość i finanse 2001N2-BIF</t>
  </si>
  <si>
    <t>2001N2-FAK</t>
  </si>
  <si>
    <t>Jakość płodów rolnych i bezpieczeństwo  żywności 2001NX-JPRIBZ</t>
  </si>
  <si>
    <t>Zarządzanie kapitałem ludzkim 2001N2-ZKL</t>
  </si>
  <si>
    <t>Biopaliwa I i II generacji 2001S2-BIOP</t>
  </si>
  <si>
    <t>Doradztwo płodozmianowe 2001S2-DOP</t>
  </si>
  <si>
    <t>Gospodarowanie wodą w rolnictwie 2001S2-GWR</t>
  </si>
  <si>
    <t>Postęp w produkcji mleczarskiej 2001S2-PWPM</t>
  </si>
  <si>
    <t>Rolnicze zagospodarowanie odpadów 2001S2-RGO</t>
  </si>
  <si>
    <t>Waloryzacja rolniczej przestrzeni produkcyjnej 2001S2-WRPP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</si>
</sst>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9">
    <font>
      <sz val="10"/>
      <name val="Arial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name val="Book Antiqua"/>
      <family val="1"/>
    </font>
    <font>
      <sz val="10"/>
      <name val="Book Antiqua"/>
      <family val="1"/>
    </font>
    <font>
      <b/>
      <sz val="9"/>
      <name val="Calibri"/>
      <family val="2"/>
      <charset val="238"/>
    </font>
    <font>
      <sz val="8"/>
      <name val="Arial"/>
      <charset val="238"/>
    </font>
    <font>
      <sz val="11"/>
      <color theme="1"/>
      <name val="Czcionka tekstu podstawowego"/>
      <family val="2"/>
      <charset val="238"/>
    </font>
    <font>
      <sz val="12"/>
      <color rgb="FF000000"/>
      <name val="Times New Roman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FFFFFF"/>
      <name val="Calibri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zcionka tekstu podstawowego"/>
      <family val="2"/>
      <charset val="238"/>
    </font>
    <font>
      <b/>
      <sz val="20"/>
      <color rgb="FF002060"/>
      <name val="Arial"/>
      <family val="2"/>
      <charset val="238"/>
    </font>
    <font>
      <b/>
      <sz val="20"/>
      <color rgb="FFC00000"/>
      <name val="Arial"/>
      <family val="2"/>
      <charset val="238"/>
    </font>
    <font>
      <sz val="12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charset val="238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b/>
      <sz val="20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6"/>
      <color indexed="8"/>
      <name val="Arial"/>
      <family val="2"/>
      <charset val="238"/>
    </font>
    <font>
      <b/>
      <sz val="16"/>
      <color indexed="8"/>
      <name val="Calibri"/>
      <family val="2"/>
      <charset val="238"/>
      <scheme val="minor"/>
    </font>
    <font>
      <b/>
      <sz val="9"/>
      <name val="Arial"/>
      <family val="2"/>
      <charset val="238"/>
    </font>
  </fonts>
  <fills count="47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E5E0EC"/>
        <bgColor rgb="FF000000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rgb="FF000000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8"/>
      </patternFill>
    </fill>
    <fill>
      <patternFill patternType="solid">
        <fgColor rgb="FFFFFF00"/>
        <bgColor indexed="8"/>
      </patternFill>
    </fill>
    <fill>
      <patternFill patternType="solid">
        <fgColor theme="7" tint="0.59999389629810485"/>
        <bgColor indexed="8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4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5" fillId="28" borderId="16" applyNumberFormat="0" applyAlignment="0" applyProtection="0"/>
    <xf numFmtId="0" fontId="16" fillId="29" borderId="17" applyNumberFormat="0" applyAlignment="0" applyProtection="0"/>
    <xf numFmtId="0" fontId="17" fillId="30" borderId="0" applyNumberFormat="0" applyBorder="0" applyAlignment="0" applyProtection="0"/>
    <xf numFmtId="0" fontId="18" fillId="0" borderId="18" applyNumberFormat="0" applyFill="0" applyAlignment="0" applyProtection="0"/>
    <xf numFmtId="0" fontId="19" fillId="31" borderId="19" applyNumberFormat="0" applyAlignment="0" applyProtection="0"/>
    <xf numFmtId="0" fontId="20" fillId="0" borderId="20" applyNumberFormat="0" applyFill="0" applyAlignment="0" applyProtection="0"/>
    <xf numFmtId="0" fontId="21" fillId="0" borderId="21" applyNumberFormat="0" applyFill="0" applyAlignment="0" applyProtection="0"/>
    <xf numFmtId="0" fontId="22" fillId="0" borderId="22" applyNumberFormat="0" applyFill="0" applyAlignment="0" applyProtection="0"/>
    <xf numFmtId="0" fontId="22" fillId="0" borderId="0" applyNumberFormat="0" applyFill="0" applyBorder="0" applyAlignment="0" applyProtection="0"/>
    <xf numFmtId="0" fontId="23" fillId="32" borderId="0" applyNumberFormat="0" applyBorder="0" applyAlignment="0" applyProtection="0"/>
    <xf numFmtId="0" fontId="3" fillId="0" borderId="0"/>
    <xf numFmtId="0" fontId="2" fillId="0" borderId="0"/>
    <xf numFmtId="0" fontId="24" fillId="29" borderId="16" applyNumberFormat="0" applyAlignment="0" applyProtection="0"/>
    <xf numFmtId="0" fontId="25" fillId="0" borderId="2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33" borderId="24" applyNumberFormat="0" applyFont="0" applyAlignment="0" applyProtection="0"/>
    <xf numFmtId="0" fontId="29" fillId="34" borderId="0" applyNumberFormat="0" applyBorder="0" applyAlignment="0" applyProtection="0"/>
  </cellStyleXfs>
  <cellXfs count="554">
    <xf numFmtId="0" fontId="2" fillId="0" borderId="0" xfId="0" applyFont="1"/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2" fillId="35" borderId="0" xfId="0" applyNumberFormat="1" applyFont="1" applyFill="1" applyAlignment="1">
      <alignment vertical="center"/>
    </xf>
    <xf numFmtId="0" fontId="2" fillId="35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0" fontId="0" fillId="0" borderId="0" xfId="0" applyFont="1" applyAlignment="1"/>
    <xf numFmtId="164" fontId="2" fillId="0" borderId="0" xfId="0" applyNumberFormat="1" applyFont="1" applyAlignment="1"/>
    <xf numFmtId="164" fontId="0" fillId="0" borderId="0" xfId="0" applyNumberFormat="1" applyFont="1" applyAlignment="1"/>
    <xf numFmtId="0" fontId="0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2" fillId="0" borderId="0" xfId="0" applyNumberFormat="1" applyFont="1" applyAlignment="1"/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32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center" vertical="center"/>
    </xf>
    <xf numFmtId="164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164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6" fillId="0" borderId="2" xfId="0" applyFont="1" applyBorder="1" applyAlignment="1">
      <alignment vertical="center" wrapText="1"/>
    </xf>
    <xf numFmtId="0" fontId="36" fillId="0" borderId="12" xfId="0" applyFont="1" applyBorder="1" applyAlignment="1">
      <alignment horizontal="left" vertical="center"/>
    </xf>
    <xf numFmtId="164" fontId="36" fillId="0" borderId="1" xfId="0" applyNumberFormat="1" applyFont="1" applyBorder="1" applyAlignment="1">
      <alignment horizontal="center" vertical="center"/>
    </xf>
    <xf numFmtId="0" fontId="36" fillId="0" borderId="12" xfId="0" applyFont="1" applyBorder="1" applyAlignment="1">
      <alignment vertical="center" wrapText="1"/>
    </xf>
    <xf numFmtId="0" fontId="41" fillId="0" borderId="2" xfId="0" applyFont="1" applyBorder="1" applyAlignment="1">
      <alignment vertical="center" wrapText="1"/>
    </xf>
    <xf numFmtId="0" fontId="41" fillId="0" borderId="12" xfId="0" applyFont="1" applyBorder="1" applyAlignment="1">
      <alignment horizontal="left" vertical="center"/>
    </xf>
    <xf numFmtId="0" fontId="41" fillId="0" borderId="12" xfId="0" applyFont="1" applyBorder="1" applyAlignment="1">
      <alignment vertical="center" wrapText="1"/>
    </xf>
    <xf numFmtId="0" fontId="40" fillId="0" borderId="6" xfId="0" applyFont="1" applyBorder="1" applyAlignment="1">
      <alignment horizontal="left" vertical="center"/>
    </xf>
    <xf numFmtId="0" fontId="41" fillId="0" borderId="6" xfId="0" applyFont="1" applyBorder="1" applyAlignment="1">
      <alignment horizontal="left" vertical="center"/>
    </xf>
    <xf numFmtId="0" fontId="41" fillId="0" borderId="2" xfId="0" applyFont="1" applyBorder="1" applyAlignment="1">
      <alignment vertical="center"/>
    </xf>
    <xf numFmtId="164" fontId="41" fillId="0" borderId="2" xfId="0" applyNumberFormat="1" applyFont="1" applyBorder="1" applyAlignment="1">
      <alignment horizontal="center" vertical="center"/>
    </xf>
    <xf numFmtId="164" fontId="41" fillId="35" borderId="2" xfId="0" applyNumberFormat="1" applyFont="1" applyFill="1" applyBorder="1" applyAlignment="1">
      <alignment horizontal="center" vertical="center"/>
    </xf>
    <xf numFmtId="164" fontId="41" fillId="41" borderId="2" xfId="0" applyNumberFormat="1" applyFont="1" applyFill="1" applyBorder="1" applyAlignment="1">
      <alignment horizontal="center" vertical="center"/>
    </xf>
    <xf numFmtId="0" fontId="41" fillId="41" borderId="2" xfId="0" applyFont="1" applyFill="1" applyBorder="1" applyAlignment="1">
      <alignment horizontal="center" vertical="center"/>
    </xf>
    <xf numFmtId="0" fontId="41" fillId="41" borderId="7" xfId="0" applyFont="1" applyFill="1" applyBorder="1" applyAlignment="1">
      <alignment horizontal="center" vertical="center"/>
    </xf>
    <xf numFmtId="0" fontId="41" fillId="0" borderId="2" xfId="0" applyFont="1" applyBorder="1" applyAlignment="1">
      <alignment horizontal="left" vertical="center" wrapText="1"/>
    </xf>
    <xf numFmtId="164" fontId="41" fillId="35" borderId="2" xfId="0" applyNumberFormat="1" applyFont="1" applyFill="1" applyBorder="1" applyAlignment="1">
      <alignment horizontal="center" vertical="center" wrapText="1"/>
    </xf>
    <xf numFmtId="0" fontId="40" fillId="42" borderId="2" xfId="0" applyFont="1" applyFill="1" applyBorder="1" applyAlignment="1">
      <alignment horizontal="center" vertical="center"/>
    </xf>
    <xf numFmtId="164" fontId="42" fillId="42" borderId="2" xfId="19" applyNumberFormat="1" applyFont="1" applyFill="1" applyBorder="1" applyAlignment="1">
      <alignment horizontal="center" vertical="center"/>
    </xf>
    <xf numFmtId="164" fontId="42" fillId="42" borderId="2" xfId="0" applyNumberFormat="1" applyFont="1" applyFill="1" applyBorder="1" applyAlignment="1">
      <alignment horizontal="center" vertical="center"/>
    </xf>
    <xf numFmtId="0" fontId="42" fillId="42" borderId="2" xfId="19" applyFont="1" applyFill="1" applyBorder="1" applyAlignment="1">
      <alignment horizontal="center" vertical="center"/>
    </xf>
    <xf numFmtId="2" fontId="41" fillId="0" borderId="2" xfId="0" applyNumberFormat="1" applyFont="1" applyBorder="1" applyAlignment="1">
      <alignment horizontal="center" vertical="center"/>
    </xf>
    <xf numFmtId="2" fontId="41" fillId="35" borderId="2" xfId="0" applyNumberFormat="1" applyFont="1" applyFill="1" applyBorder="1" applyAlignment="1">
      <alignment horizontal="center" vertical="center"/>
    </xf>
    <xf numFmtId="0" fontId="40" fillId="43" borderId="7" xfId="0" applyFont="1" applyFill="1" applyBorder="1" applyAlignment="1">
      <alignment horizontal="center" vertical="center"/>
    </xf>
    <xf numFmtId="164" fontId="40" fillId="42" borderId="4" xfId="0" applyNumberFormat="1" applyFont="1" applyFill="1" applyBorder="1" applyAlignment="1">
      <alignment horizontal="center" vertical="center"/>
    </xf>
    <xf numFmtId="0" fontId="40" fillId="42" borderId="4" xfId="0" applyFont="1" applyFill="1" applyBorder="1" applyAlignment="1">
      <alignment horizontal="center" vertical="center"/>
    </xf>
    <xf numFmtId="0" fontId="40" fillId="42" borderId="27" xfId="0" applyFont="1" applyFill="1" applyBorder="1" applyAlignment="1">
      <alignment horizontal="center" vertical="center"/>
    </xf>
    <xf numFmtId="0" fontId="41" fillId="0" borderId="5" xfId="0" applyFont="1" applyBorder="1" applyAlignment="1">
      <alignment horizontal="left" vertical="center"/>
    </xf>
    <xf numFmtId="0" fontId="41" fillId="0" borderId="12" xfId="0" applyFont="1" applyBorder="1" applyAlignment="1">
      <alignment vertical="center"/>
    </xf>
    <xf numFmtId="164" fontId="41" fillId="0" borderId="12" xfId="0" applyNumberFormat="1" applyFont="1" applyBorder="1" applyAlignment="1">
      <alignment horizontal="center" vertical="center"/>
    </xf>
    <xf numFmtId="164" fontId="41" fillId="35" borderId="12" xfId="0" applyNumberFormat="1" applyFont="1" applyFill="1" applyBorder="1" applyAlignment="1">
      <alignment horizontal="center" vertical="center"/>
    </xf>
    <xf numFmtId="0" fontId="40" fillId="0" borderId="8" xfId="0" applyFont="1" applyBorder="1" applyAlignment="1">
      <alignment horizontal="left" vertical="center"/>
    </xf>
    <xf numFmtId="164" fontId="41" fillId="41" borderId="15" xfId="0" applyNumberFormat="1" applyFont="1" applyFill="1" applyBorder="1" applyAlignment="1">
      <alignment horizontal="center" vertical="center"/>
    </xf>
    <xf numFmtId="0" fontId="41" fillId="41" borderId="15" xfId="0" applyFont="1" applyFill="1" applyBorder="1" applyAlignment="1">
      <alignment horizontal="center" vertical="center"/>
    </xf>
    <xf numFmtId="0" fontId="41" fillId="41" borderId="25" xfId="0" applyFont="1" applyFill="1" applyBorder="1" applyAlignment="1">
      <alignment horizontal="center" vertical="center"/>
    </xf>
    <xf numFmtId="164" fontId="41" fillId="41" borderId="4" xfId="0" applyNumberFormat="1" applyFont="1" applyFill="1" applyBorder="1" applyAlignment="1">
      <alignment horizontal="center" vertical="center"/>
    </xf>
    <xf numFmtId="0" fontId="41" fillId="41" borderId="4" xfId="0" applyFont="1" applyFill="1" applyBorder="1" applyAlignment="1">
      <alignment horizontal="center" vertical="center"/>
    </xf>
    <xf numFmtId="0" fontId="41" fillId="41" borderId="27" xfId="0" applyFont="1" applyFill="1" applyBorder="1" applyAlignment="1">
      <alignment horizontal="center" vertical="center"/>
    </xf>
    <xf numFmtId="0" fontId="41" fillId="0" borderId="12" xfId="0" applyFont="1" applyBorder="1" applyAlignment="1">
      <alignment horizontal="left" vertical="center" wrapText="1"/>
    </xf>
    <xf numFmtId="164" fontId="41" fillId="35" borderId="12" xfId="0" applyNumberFormat="1" applyFont="1" applyFill="1" applyBorder="1" applyAlignment="1">
      <alignment vertical="center"/>
    </xf>
    <xf numFmtId="0" fontId="41" fillId="35" borderId="1" xfId="0" applyFont="1" applyFill="1" applyBorder="1" applyAlignment="1">
      <alignment horizontal="center" vertical="center"/>
    </xf>
    <xf numFmtId="0" fontId="41" fillId="35" borderId="9" xfId="0" applyFont="1" applyFill="1" applyBorder="1" applyAlignment="1">
      <alignment horizontal="center" vertical="center"/>
    </xf>
    <xf numFmtId="164" fontId="41" fillId="41" borderId="29" xfId="0" applyNumberFormat="1" applyFont="1" applyFill="1" applyBorder="1" applyAlignment="1">
      <alignment horizontal="center" vertical="center"/>
    </xf>
    <xf numFmtId="0" fontId="41" fillId="41" borderId="29" xfId="0" applyFont="1" applyFill="1" applyBorder="1" applyAlignment="1">
      <alignment horizontal="center" vertical="center"/>
    </xf>
    <xf numFmtId="0" fontId="41" fillId="41" borderId="30" xfId="0" applyFont="1" applyFill="1" applyBorder="1" applyAlignment="1">
      <alignment horizontal="center" vertical="center"/>
    </xf>
    <xf numFmtId="0" fontId="41" fillId="35" borderId="12" xfId="0" applyFont="1" applyFill="1" applyBorder="1" applyAlignment="1">
      <alignment horizontal="left" vertical="center"/>
    </xf>
    <xf numFmtId="0" fontId="41" fillId="38" borderId="8" xfId="19" applyFont="1" applyFill="1" applyBorder="1" applyAlignment="1">
      <alignment horizontal="left" vertical="center"/>
    </xf>
    <xf numFmtId="164" fontId="40" fillId="42" borderId="15" xfId="0" applyNumberFormat="1" applyFont="1" applyFill="1" applyBorder="1" applyAlignment="1">
      <alignment horizontal="center" vertical="center"/>
    </xf>
    <xf numFmtId="0" fontId="40" fillId="42" borderId="15" xfId="0" applyFont="1" applyFill="1" applyBorder="1" applyAlignment="1">
      <alignment horizontal="center" vertical="center"/>
    </xf>
    <xf numFmtId="0" fontId="40" fillId="42" borderId="25" xfId="0" applyFont="1" applyFill="1" applyBorder="1" applyAlignment="1">
      <alignment horizontal="center" vertical="center"/>
    </xf>
    <xf numFmtId="164" fontId="42" fillId="42" borderId="4" xfId="19" applyNumberFormat="1" applyFont="1" applyFill="1" applyBorder="1" applyAlignment="1">
      <alignment horizontal="center" vertical="center"/>
    </xf>
    <xf numFmtId="164" fontId="42" fillId="42" borderId="4" xfId="0" applyNumberFormat="1" applyFont="1" applyFill="1" applyBorder="1" applyAlignment="1">
      <alignment horizontal="center" vertical="center"/>
    </xf>
    <xf numFmtId="0" fontId="42" fillId="42" borderId="4" xfId="19" applyFont="1" applyFill="1" applyBorder="1" applyAlignment="1">
      <alignment horizontal="center" vertical="center"/>
    </xf>
    <xf numFmtId="164" fontId="41" fillId="35" borderId="12" xfId="0" applyNumberFormat="1" applyFont="1" applyFill="1" applyBorder="1" applyAlignment="1">
      <alignment horizontal="center" vertical="center" wrapText="1"/>
    </xf>
    <xf numFmtId="2" fontId="41" fillId="0" borderId="12" xfId="0" applyNumberFormat="1" applyFont="1" applyBorder="1" applyAlignment="1">
      <alignment horizontal="center" vertical="center"/>
    </xf>
    <xf numFmtId="2" fontId="41" fillId="35" borderId="12" xfId="0" applyNumberFormat="1" applyFont="1" applyFill="1" applyBorder="1" applyAlignment="1">
      <alignment horizontal="center" vertical="center"/>
    </xf>
    <xf numFmtId="164" fontId="40" fillId="42" borderId="29" xfId="0" applyNumberFormat="1" applyFont="1" applyFill="1" applyBorder="1" applyAlignment="1">
      <alignment horizontal="center" vertical="center"/>
    </xf>
    <xf numFmtId="0" fontId="40" fillId="42" borderId="29" xfId="0" applyFont="1" applyFill="1" applyBorder="1" applyAlignment="1">
      <alignment horizontal="center" vertical="center"/>
    </xf>
    <xf numFmtId="0" fontId="40" fillId="42" borderId="30" xfId="0" applyFont="1" applyFill="1" applyBorder="1" applyAlignment="1">
      <alignment horizontal="center" vertical="center"/>
    </xf>
    <xf numFmtId="0" fontId="40" fillId="43" borderId="25" xfId="0" applyFont="1" applyFill="1" applyBorder="1" applyAlignment="1">
      <alignment horizontal="center" vertical="center"/>
    </xf>
    <xf numFmtId="164" fontId="40" fillId="42" borderId="4" xfId="19" applyNumberFormat="1" applyFont="1" applyFill="1" applyBorder="1" applyAlignment="1">
      <alignment horizontal="center" vertical="center"/>
    </xf>
    <xf numFmtId="0" fontId="40" fillId="42" borderId="4" xfId="19" applyFont="1" applyFill="1" applyBorder="1" applyAlignment="1">
      <alignment horizontal="center" vertical="center"/>
    </xf>
    <xf numFmtId="0" fontId="40" fillId="43" borderId="27" xfId="0" applyFont="1" applyFill="1" applyBorder="1" applyAlignment="1">
      <alignment horizontal="center" vertical="center"/>
    </xf>
    <xf numFmtId="164" fontId="40" fillId="41" borderId="29" xfId="0" applyNumberFormat="1" applyFont="1" applyFill="1" applyBorder="1" applyAlignment="1">
      <alignment horizontal="center" vertical="center"/>
    </xf>
    <xf numFmtId="0" fontId="40" fillId="41" borderId="29" xfId="0" applyFont="1" applyFill="1" applyBorder="1" applyAlignment="1">
      <alignment horizontal="center" vertical="center"/>
    </xf>
    <xf numFmtId="0" fontId="41" fillId="41" borderId="30" xfId="0" applyFont="1" applyFill="1" applyBorder="1" applyAlignment="1">
      <alignment vertical="center"/>
    </xf>
    <xf numFmtId="0" fontId="43" fillId="0" borderId="0" xfId="0" applyFont="1" applyAlignment="1">
      <alignment horizontal="center"/>
    </xf>
    <xf numFmtId="0" fontId="44" fillId="0" borderId="0" xfId="0" applyFont="1" applyAlignment="1">
      <alignment horizontal="left" vertical="center"/>
    </xf>
    <xf numFmtId="0" fontId="44" fillId="0" borderId="0" xfId="0" applyFont="1" applyAlignment="1">
      <alignment vertical="center"/>
    </xf>
    <xf numFmtId="0" fontId="36" fillId="0" borderId="6" xfId="0" applyFont="1" applyBorder="1" applyAlignment="1">
      <alignment horizontal="left" vertical="center"/>
    </xf>
    <xf numFmtId="0" fontId="36" fillId="0" borderId="2" xfId="0" applyFont="1" applyBorder="1" applyAlignment="1">
      <alignment vertical="center"/>
    </xf>
    <xf numFmtId="164" fontId="36" fillId="0" borderId="2" xfId="0" applyNumberFormat="1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7" fillId="0" borderId="2" xfId="0" applyFont="1" applyBorder="1" applyAlignment="1">
      <alignment horizontal="left" vertical="center" wrapText="1"/>
    </xf>
    <xf numFmtId="164" fontId="37" fillId="0" borderId="2" xfId="0" applyNumberFormat="1" applyFont="1" applyBorder="1" applyAlignment="1">
      <alignment horizontal="center" vertical="center" wrapText="1"/>
    </xf>
    <xf numFmtId="164" fontId="37" fillId="0" borderId="2" xfId="0" applyNumberFormat="1" applyFont="1" applyBorder="1" applyAlignment="1">
      <alignment horizontal="center" vertical="center"/>
    </xf>
    <xf numFmtId="0" fontId="36" fillId="3" borderId="2" xfId="0" applyFont="1" applyFill="1" applyBorder="1" applyAlignment="1">
      <alignment horizontal="center" vertical="center"/>
    </xf>
    <xf numFmtId="0" fontId="37" fillId="3" borderId="2" xfId="0" applyFont="1" applyFill="1" applyBorder="1" applyAlignment="1">
      <alignment horizontal="center" vertical="center"/>
    </xf>
    <xf numFmtId="0" fontId="39" fillId="0" borderId="2" xfId="0" applyFont="1" applyBorder="1" applyAlignment="1">
      <alignment horizontal="left" vertical="center" wrapText="1"/>
    </xf>
    <xf numFmtId="0" fontId="36" fillId="0" borderId="2" xfId="0" applyFont="1" applyBorder="1" applyAlignment="1">
      <alignment horizontal="left" vertical="center" wrapText="1"/>
    </xf>
    <xf numFmtId="2" fontId="36" fillId="0" borderId="2" xfId="0" applyNumberFormat="1" applyFont="1" applyBorder="1" applyAlignment="1">
      <alignment horizontal="center" vertical="center"/>
    </xf>
    <xf numFmtId="2" fontId="37" fillId="0" borderId="2" xfId="0" applyNumberFormat="1" applyFont="1" applyBorder="1" applyAlignment="1">
      <alignment horizontal="center" vertical="center"/>
    </xf>
    <xf numFmtId="0" fontId="41" fillId="3" borderId="7" xfId="0" applyFont="1" applyFill="1" applyBorder="1" applyAlignment="1">
      <alignment horizontal="center" vertical="center"/>
    </xf>
    <xf numFmtId="164" fontId="41" fillId="0" borderId="2" xfId="0" applyNumberFormat="1" applyFont="1" applyBorder="1" applyAlignment="1">
      <alignment horizontal="center" vertical="center" wrapText="1"/>
    </xf>
    <xf numFmtId="0" fontId="41" fillId="3" borderId="2" xfId="0" applyFont="1" applyFill="1" applyBorder="1" applyAlignment="1">
      <alignment horizontal="center" vertical="center"/>
    </xf>
    <xf numFmtId="164" fontId="40" fillId="46" borderId="4" xfId="0" applyNumberFormat="1" applyFont="1" applyFill="1" applyBorder="1" applyAlignment="1">
      <alignment horizontal="center" vertical="center"/>
    </xf>
    <xf numFmtId="0" fontId="40" fillId="46" borderId="4" xfId="0" applyFont="1" applyFill="1" applyBorder="1" applyAlignment="1">
      <alignment horizontal="center" vertical="center"/>
    </xf>
    <xf numFmtId="0" fontId="40" fillId="46" borderId="2" xfId="0" applyFont="1" applyFill="1" applyBorder="1" applyAlignment="1">
      <alignment horizontal="center" vertical="center"/>
    </xf>
    <xf numFmtId="0" fontId="40" fillId="46" borderId="7" xfId="0" applyFont="1" applyFill="1" applyBorder="1" applyAlignment="1">
      <alignment horizontal="center" vertical="center"/>
    </xf>
    <xf numFmtId="164" fontId="47" fillId="46" borderId="2" xfId="19" applyNumberFormat="1" applyFont="1" applyFill="1" applyBorder="1" applyAlignment="1">
      <alignment horizontal="center" vertical="center"/>
    </xf>
    <xf numFmtId="164" fontId="47" fillId="46" borderId="2" xfId="0" applyNumberFormat="1" applyFont="1" applyFill="1" applyBorder="1" applyAlignment="1">
      <alignment horizontal="center" vertical="center"/>
    </xf>
    <xf numFmtId="0" fontId="47" fillId="46" borderId="2" xfId="19" applyFont="1" applyFill="1" applyBorder="1" applyAlignment="1">
      <alignment horizontal="center" vertical="center"/>
    </xf>
    <xf numFmtId="0" fontId="41" fillId="3" borderId="14" xfId="0" applyFont="1" applyFill="1" applyBorder="1" applyAlignment="1">
      <alignment horizontal="center" vertical="center"/>
    </xf>
    <xf numFmtId="164" fontId="41" fillId="0" borderId="12" xfId="0" applyNumberFormat="1" applyFont="1" applyBorder="1" applyAlignment="1">
      <alignment vertical="center"/>
    </xf>
    <xf numFmtId="0" fontId="41" fillId="3" borderId="12" xfId="0" applyFont="1" applyFill="1" applyBorder="1" applyAlignment="1">
      <alignment horizontal="center" vertical="center"/>
    </xf>
    <xf numFmtId="0" fontId="41" fillId="3" borderId="1" xfId="0" applyFont="1" applyFill="1" applyBorder="1" applyAlignment="1">
      <alignment horizontal="center" vertical="center"/>
    </xf>
    <xf numFmtId="0" fontId="41" fillId="3" borderId="9" xfId="0" applyFont="1" applyFill="1" applyBorder="1" applyAlignment="1">
      <alignment horizontal="center" vertical="center"/>
    </xf>
    <xf numFmtId="164" fontId="40" fillId="46" borderId="15" xfId="0" applyNumberFormat="1" applyFont="1" applyFill="1" applyBorder="1" applyAlignment="1">
      <alignment horizontal="center" vertical="center"/>
    </xf>
    <xf numFmtId="0" fontId="40" fillId="46" borderId="15" xfId="0" applyFont="1" applyFill="1" applyBorder="1" applyAlignment="1">
      <alignment horizontal="center" vertical="center"/>
    </xf>
    <xf numFmtId="0" fontId="40" fillId="46" borderId="25" xfId="0" applyFont="1" applyFill="1" applyBorder="1" applyAlignment="1">
      <alignment horizontal="center" vertical="center"/>
    </xf>
    <xf numFmtId="164" fontId="47" fillId="46" borderId="4" xfId="19" applyNumberFormat="1" applyFont="1" applyFill="1" applyBorder="1" applyAlignment="1">
      <alignment horizontal="center" vertical="center"/>
    </xf>
    <xf numFmtId="164" fontId="47" fillId="46" borderId="4" xfId="0" applyNumberFormat="1" applyFont="1" applyFill="1" applyBorder="1" applyAlignment="1">
      <alignment horizontal="center" vertical="center"/>
    </xf>
    <xf numFmtId="0" fontId="47" fillId="46" borderId="4" xfId="19" applyFont="1" applyFill="1" applyBorder="1" applyAlignment="1">
      <alignment horizontal="center" vertical="center"/>
    </xf>
    <xf numFmtId="0" fontId="40" fillId="46" borderId="27" xfId="0" applyFont="1" applyFill="1" applyBorder="1" applyAlignment="1">
      <alignment horizontal="center" vertical="center"/>
    </xf>
    <xf numFmtId="164" fontId="41" fillId="0" borderId="12" xfId="0" applyNumberFormat="1" applyFont="1" applyBorder="1" applyAlignment="1">
      <alignment horizontal="center" vertical="center" wrapText="1"/>
    </xf>
    <xf numFmtId="164" fontId="40" fillId="46" borderId="29" xfId="0" applyNumberFormat="1" applyFont="1" applyFill="1" applyBorder="1" applyAlignment="1">
      <alignment horizontal="center" vertical="center"/>
    </xf>
    <xf numFmtId="0" fontId="40" fillId="46" borderId="29" xfId="0" applyFont="1" applyFill="1" applyBorder="1" applyAlignment="1">
      <alignment horizontal="center" vertical="center"/>
    </xf>
    <xf numFmtId="0" fontId="40" fillId="46" borderId="30" xfId="0" applyFont="1" applyFill="1" applyBorder="1" applyAlignment="1">
      <alignment horizontal="center" vertical="center"/>
    </xf>
    <xf numFmtId="164" fontId="40" fillId="46" borderId="4" xfId="19" applyNumberFormat="1" applyFont="1" applyFill="1" applyBorder="1" applyAlignment="1">
      <alignment horizontal="center" vertical="center"/>
    </xf>
    <xf numFmtId="0" fontId="40" fillId="46" borderId="4" xfId="19" applyFont="1" applyFill="1" applyBorder="1" applyAlignment="1">
      <alignment horizontal="center" vertical="center"/>
    </xf>
    <xf numFmtId="0" fontId="40" fillId="43" borderId="30" xfId="0" applyFont="1" applyFill="1" applyBorder="1" applyAlignment="1">
      <alignment horizontal="center" vertical="center"/>
    </xf>
    <xf numFmtId="0" fontId="43" fillId="0" borderId="0" xfId="0" applyFont="1" applyAlignment="1">
      <alignment wrapText="1"/>
    </xf>
    <xf numFmtId="0" fontId="41" fillId="0" borderId="6" xfId="0" applyFont="1" applyBorder="1" applyAlignment="1">
      <alignment vertical="center"/>
    </xf>
    <xf numFmtId="0" fontId="41" fillId="0" borderId="5" xfId="0" applyFont="1" applyBorder="1" applyAlignment="1">
      <alignment vertical="center"/>
    </xf>
    <xf numFmtId="0" fontId="40" fillId="0" borderId="8" xfId="0" applyFont="1" applyBorder="1" applyAlignment="1">
      <alignment vertical="center"/>
    </xf>
    <xf numFmtId="0" fontId="40" fillId="0" borderId="6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4" fillId="0" borderId="0" xfId="0" applyFont="1" applyAlignment="1">
      <alignment horizontal="left"/>
    </xf>
    <xf numFmtId="0" fontId="44" fillId="0" borderId="0" xfId="0" applyFont="1" applyAlignment="1"/>
    <xf numFmtId="0" fontId="40" fillId="0" borderId="6" xfId="0" applyFont="1" applyBorder="1" applyAlignment="1">
      <alignment horizontal="center"/>
    </xf>
    <xf numFmtId="0" fontId="41" fillId="0" borderId="6" xfId="0" applyFont="1" applyBorder="1" applyAlignment="1">
      <alignment horizontal="left"/>
    </xf>
    <xf numFmtId="0" fontId="41" fillId="0" borderId="2" xfId="0" applyFont="1" applyBorder="1" applyAlignment="1"/>
    <xf numFmtId="164" fontId="41" fillId="0" borderId="2" xfId="0" applyNumberFormat="1" applyFont="1" applyBorder="1" applyAlignment="1">
      <alignment horizontal="center"/>
    </xf>
    <xf numFmtId="0" fontId="41" fillId="0" borderId="2" xfId="0" applyFont="1" applyBorder="1" applyAlignment="1">
      <alignment wrapText="1"/>
    </xf>
    <xf numFmtId="0" fontId="41" fillId="0" borderId="2" xfId="0" applyFont="1" applyBorder="1" applyAlignment="1">
      <alignment horizontal="left" wrapText="1"/>
    </xf>
    <xf numFmtId="164" fontId="41" fillId="0" borderId="2" xfId="0" applyNumberFormat="1" applyFont="1" applyBorder="1" applyAlignment="1">
      <alignment horizontal="center" wrapText="1"/>
    </xf>
    <xf numFmtId="0" fontId="41" fillId="3" borderId="2" xfId="0" applyFont="1" applyFill="1" applyBorder="1" applyAlignment="1">
      <alignment horizontal="center"/>
    </xf>
    <xf numFmtId="2" fontId="41" fillId="0" borderId="2" xfId="0" applyNumberFormat="1" applyFont="1" applyBorder="1" applyAlignment="1">
      <alignment horizontal="center"/>
    </xf>
    <xf numFmtId="164" fontId="41" fillId="41" borderId="2" xfId="0" applyNumberFormat="1" applyFont="1" applyFill="1" applyBorder="1" applyAlignment="1">
      <alignment horizontal="center"/>
    </xf>
    <xf numFmtId="0" fontId="41" fillId="41" borderId="2" xfId="0" applyFont="1" applyFill="1" applyBorder="1" applyAlignment="1">
      <alignment horizontal="center"/>
    </xf>
    <xf numFmtId="0" fontId="41" fillId="41" borderId="7" xfId="0" applyFont="1" applyFill="1" applyBorder="1" applyAlignment="1">
      <alignment horizontal="center"/>
    </xf>
    <xf numFmtId="164" fontId="40" fillId="46" borderId="4" xfId="0" applyNumberFormat="1" applyFont="1" applyFill="1" applyBorder="1" applyAlignment="1">
      <alignment horizontal="center"/>
    </xf>
    <xf numFmtId="0" fontId="40" fillId="46" borderId="4" xfId="0" applyFont="1" applyFill="1" applyBorder="1" applyAlignment="1">
      <alignment horizontal="center"/>
    </xf>
    <xf numFmtId="0" fontId="40" fillId="46" borderId="2" xfId="0" applyFont="1" applyFill="1" applyBorder="1" applyAlignment="1">
      <alignment horizontal="center"/>
    </xf>
    <xf numFmtId="0" fontId="40" fillId="46" borderId="7" xfId="0" applyFont="1" applyFill="1" applyBorder="1" applyAlignment="1">
      <alignment horizontal="center"/>
    </xf>
    <xf numFmtId="164" fontId="47" fillId="46" borderId="2" xfId="19" applyNumberFormat="1" applyFont="1" applyFill="1" applyBorder="1" applyAlignment="1">
      <alignment horizontal="center"/>
    </xf>
    <xf numFmtId="164" fontId="47" fillId="46" borderId="2" xfId="0" applyNumberFormat="1" applyFont="1" applyFill="1" applyBorder="1" applyAlignment="1">
      <alignment horizontal="center"/>
    </xf>
    <xf numFmtId="0" fontId="47" fillId="46" borderId="2" xfId="19" applyFont="1" applyFill="1" applyBorder="1" applyAlignment="1">
      <alignment horizontal="center"/>
    </xf>
    <xf numFmtId="0" fontId="41" fillId="0" borderId="5" xfId="0" applyFont="1" applyBorder="1" applyAlignment="1">
      <alignment horizontal="left"/>
    </xf>
    <xf numFmtId="0" fontId="41" fillId="0" borderId="12" xfId="0" applyFont="1" applyBorder="1" applyAlignment="1"/>
    <xf numFmtId="164" fontId="41" fillId="0" borderId="12" xfId="0" applyNumberFormat="1" applyFont="1" applyBorder="1" applyAlignment="1">
      <alignment horizontal="center"/>
    </xf>
    <xf numFmtId="0" fontId="41" fillId="3" borderId="14" xfId="0" applyFont="1" applyFill="1" applyBorder="1" applyAlignment="1">
      <alignment horizontal="center"/>
    </xf>
    <xf numFmtId="0" fontId="40" fillId="0" borderId="8" xfId="0" applyFont="1" applyBorder="1" applyAlignment="1">
      <alignment horizontal="center"/>
    </xf>
    <xf numFmtId="164" fontId="41" fillId="41" borderId="15" xfId="0" applyNumberFormat="1" applyFont="1" applyFill="1" applyBorder="1" applyAlignment="1">
      <alignment horizontal="center"/>
    </xf>
    <xf numFmtId="0" fontId="41" fillId="41" borderId="15" xfId="0" applyFont="1" applyFill="1" applyBorder="1" applyAlignment="1">
      <alignment horizontal="center"/>
    </xf>
    <xf numFmtId="0" fontId="41" fillId="41" borderId="25" xfId="0" applyFont="1" applyFill="1" applyBorder="1" applyAlignment="1">
      <alignment horizontal="center"/>
    </xf>
    <xf numFmtId="164" fontId="41" fillId="41" borderId="4" xfId="0" applyNumberFormat="1" applyFont="1" applyFill="1" applyBorder="1" applyAlignment="1">
      <alignment horizontal="center"/>
    </xf>
    <xf numFmtId="0" fontId="41" fillId="41" borderId="4" xfId="0" applyFont="1" applyFill="1" applyBorder="1" applyAlignment="1">
      <alignment horizontal="center"/>
    </xf>
    <xf numFmtId="0" fontId="41" fillId="41" borderId="27" xfId="0" applyFont="1" applyFill="1" applyBorder="1" applyAlignment="1">
      <alignment horizontal="center"/>
    </xf>
    <xf numFmtId="0" fontId="41" fillId="0" borderId="12" xfId="0" applyFont="1" applyBorder="1" applyAlignment="1">
      <alignment horizontal="left" wrapText="1"/>
    </xf>
    <xf numFmtId="164" fontId="41" fillId="0" borderId="12" xfId="0" applyNumberFormat="1" applyFont="1" applyBorder="1" applyAlignment="1"/>
    <xf numFmtId="0" fontId="41" fillId="3" borderId="12" xfId="0" applyFont="1" applyFill="1" applyBorder="1" applyAlignment="1">
      <alignment horizontal="center"/>
    </xf>
    <xf numFmtId="164" fontId="41" fillId="41" borderId="29" xfId="0" applyNumberFormat="1" applyFont="1" applyFill="1" applyBorder="1" applyAlignment="1">
      <alignment horizontal="center"/>
    </xf>
    <xf numFmtId="0" fontId="41" fillId="41" borderId="29" xfId="0" applyFont="1" applyFill="1" applyBorder="1" applyAlignment="1">
      <alignment horizontal="center"/>
    </xf>
    <xf numFmtId="0" fontId="41" fillId="41" borderId="30" xfId="0" applyFont="1" applyFill="1" applyBorder="1" applyAlignment="1">
      <alignment horizontal="center"/>
    </xf>
    <xf numFmtId="0" fontId="41" fillId="0" borderId="12" xfId="0" applyFont="1" applyBorder="1" applyAlignment="1">
      <alignment wrapText="1"/>
    </xf>
    <xf numFmtId="0" fontId="41" fillId="0" borderId="12" xfId="0" applyFont="1" applyBorder="1" applyAlignment="1">
      <alignment horizontal="left"/>
    </xf>
    <xf numFmtId="164" fontId="40" fillId="46" borderId="15" xfId="0" applyNumberFormat="1" applyFont="1" applyFill="1" applyBorder="1" applyAlignment="1">
      <alignment horizontal="center"/>
    </xf>
    <xf numFmtId="0" fontId="40" fillId="46" borderId="15" xfId="0" applyFont="1" applyFill="1" applyBorder="1" applyAlignment="1">
      <alignment horizontal="center"/>
    </xf>
    <xf numFmtId="0" fontId="40" fillId="46" borderId="25" xfId="0" applyFont="1" applyFill="1" applyBorder="1" applyAlignment="1">
      <alignment horizontal="center"/>
    </xf>
    <xf numFmtId="164" fontId="47" fillId="46" borderId="4" xfId="19" applyNumberFormat="1" applyFont="1" applyFill="1" applyBorder="1" applyAlignment="1">
      <alignment horizontal="center"/>
    </xf>
    <xf numFmtId="164" fontId="47" fillId="46" borderId="4" xfId="0" applyNumberFormat="1" applyFont="1" applyFill="1" applyBorder="1" applyAlignment="1">
      <alignment horizontal="center"/>
    </xf>
    <xf numFmtId="0" fontId="47" fillId="46" borderId="4" xfId="19" applyFont="1" applyFill="1" applyBorder="1" applyAlignment="1">
      <alignment horizontal="center"/>
    </xf>
    <xf numFmtId="0" fontId="40" fillId="46" borderId="27" xfId="0" applyFont="1" applyFill="1" applyBorder="1" applyAlignment="1">
      <alignment horizontal="center"/>
    </xf>
    <xf numFmtId="164" fontId="41" fillId="0" borderId="12" xfId="0" applyNumberFormat="1" applyFont="1" applyBorder="1" applyAlignment="1">
      <alignment horizontal="center" wrapText="1"/>
    </xf>
    <xf numFmtId="2" fontId="41" fillId="0" borderId="12" xfId="0" applyNumberFormat="1" applyFont="1" applyBorder="1" applyAlignment="1">
      <alignment horizontal="center"/>
    </xf>
    <xf numFmtId="164" fontId="40" fillId="46" borderId="29" xfId="0" applyNumberFormat="1" applyFont="1" applyFill="1" applyBorder="1" applyAlignment="1">
      <alignment horizontal="center"/>
    </xf>
    <xf numFmtId="0" fontId="40" fillId="46" borderId="29" xfId="0" applyFont="1" applyFill="1" applyBorder="1" applyAlignment="1">
      <alignment horizontal="center"/>
    </xf>
    <xf numFmtId="0" fontId="40" fillId="46" borderId="30" xfId="0" applyFont="1" applyFill="1" applyBorder="1" applyAlignment="1">
      <alignment horizontal="center"/>
    </xf>
    <xf numFmtId="164" fontId="40" fillId="46" borderId="4" xfId="19" applyNumberFormat="1" applyFont="1" applyFill="1" applyBorder="1" applyAlignment="1">
      <alignment horizontal="center"/>
    </xf>
    <xf numFmtId="0" fontId="40" fillId="46" borderId="4" xfId="19" applyFont="1" applyFill="1" applyBorder="1" applyAlignment="1">
      <alignment horizontal="center"/>
    </xf>
    <xf numFmtId="164" fontId="40" fillId="41" borderId="29" xfId="0" applyNumberFormat="1" applyFont="1" applyFill="1" applyBorder="1" applyAlignment="1">
      <alignment horizontal="center"/>
    </xf>
    <xf numFmtId="0" fontId="40" fillId="41" borderId="29" xfId="0" applyFont="1" applyFill="1" applyBorder="1" applyAlignment="1">
      <alignment horizontal="center"/>
    </xf>
    <xf numFmtId="0" fontId="41" fillId="41" borderId="30" xfId="0" applyFont="1" applyFill="1" applyBorder="1" applyAlignment="1"/>
    <xf numFmtId="0" fontId="40" fillId="43" borderId="30" xfId="0" applyFont="1" applyFill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vertical="center"/>
    </xf>
    <xf numFmtId="164" fontId="2" fillId="0" borderId="0" xfId="0" applyNumberFormat="1" applyFont="1"/>
    <xf numFmtId="0" fontId="2" fillId="0" borderId="7" xfId="0" applyFont="1" applyBorder="1" applyAlignment="1"/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0" fontId="43" fillId="0" borderId="0" xfId="0" applyFont="1" applyAlignment="1">
      <alignment horizontal="left" wrapText="1"/>
    </xf>
    <xf numFmtId="0" fontId="35" fillId="0" borderId="6" xfId="0" applyFont="1" applyBorder="1" applyAlignment="1">
      <alignment horizontal="center" vertical="center"/>
    </xf>
    <xf numFmtId="164" fontId="35" fillId="46" borderId="4" xfId="0" applyNumberFormat="1" applyFont="1" applyFill="1" applyBorder="1" applyAlignment="1">
      <alignment horizontal="center" vertical="center"/>
    </xf>
    <xf numFmtId="0" fontId="35" fillId="46" borderId="4" xfId="0" applyFont="1" applyFill="1" applyBorder="1" applyAlignment="1">
      <alignment horizontal="center" vertical="center"/>
    </xf>
    <xf numFmtId="0" fontId="35" fillId="43" borderId="27" xfId="0" applyFont="1" applyFill="1" applyBorder="1" applyAlignment="1">
      <alignment horizontal="center" vertical="center"/>
    </xf>
    <xf numFmtId="0" fontId="35" fillId="46" borderId="2" xfId="0" applyFont="1" applyFill="1" applyBorder="1" applyAlignment="1">
      <alignment horizontal="center" vertical="center"/>
    </xf>
    <xf numFmtId="164" fontId="46" fillId="46" borderId="2" xfId="19" applyNumberFormat="1" applyFont="1" applyFill="1" applyBorder="1" applyAlignment="1">
      <alignment horizontal="center" vertical="center"/>
    </xf>
    <xf numFmtId="164" fontId="46" fillId="46" borderId="2" xfId="0" applyNumberFormat="1" applyFont="1" applyFill="1" applyBorder="1" applyAlignment="1">
      <alignment horizontal="center" vertical="center"/>
    </xf>
    <xf numFmtId="0" fontId="46" fillId="46" borderId="2" xfId="19" applyFont="1" applyFill="1" applyBorder="1" applyAlignment="1">
      <alignment horizontal="center" vertical="center"/>
    </xf>
    <xf numFmtId="0" fontId="38" fillId="46" borderId="7" xfId="0" applyFont="1" applyFill="1" applyBorder="1" applyAlignment="1">
      <alignment horizontal="center" vertical="center"/>
    </xf>
    <xf numFmtId="164" fontId="36" fillId="41" borderId="2" xfId="0" applyNumberFormat="1" applyFont="1" applyFill="1" applyBorder="1" applyAlignment="1">
      <alignment horizontal="center" vertical="center"/>
    </xf>
    <xf numFmtId="0" fontId="36" fillId="41" borderId="2" xfId="0" applyFont="1" applyFill="1" applyBorder="1" applyAlignment="1">
      <alignment horizontal="center" vertical="center"/>
    </xf>
    <xf numFmtId="0" fontId="37" fillId="41" borderId="7" xfId="0" applyFont="1" applyFill="1" applyBorder="1" applyAlignment="1">
      <alignment horizontal="center" vertical="center"/>
    </xf>
    <xf numFmtId="0" fontId="36" fillId="41" borderId="7" xfId="0" applyFont="1" applyFill="1" applyBorder="1" applyAlignment="1">
      <alignment horizontal="center" vertical="center"/>
    </xf>
    <xf numFmtId="164" fontId="35" fillId="46" borderId="29" xfId="0" applyNumberFormat="1" applyFont="1" applyFill="1" applyBorder="1" applyAlignment="1">
      <alignment horizontal="center" vertical="center"/>
    </xf>
    <xf numFmtId="0" fontId="35" fillId="46" borderId="29" xfId="0" applyFont="1" applyFill="1" applyBorder="1" applyAlignment="1">
      <alignment horizontal="center" vertical="center"/>
    </xf>
    <xf numFmtId="0" fontId="35" fillId="43" borderId="30" xfId="0" applyFont="1" applyFill="1" applyBorder="1" applyAlignment="1">
      <alignment horizontal="center" vertical="center"/>
    </xf>
    <xf numFmtId="164" fontId="36" fillId="41" borderId="29" xfId="0" applyNumberFormat="1" applyFont="1" applyFill="1" applyBorder="1" applyAlignment="1">
      <alignment horizontal="center" vertical="center"/>
    </xf>
    <xf numFmtId="164" fontId="35" fillId="41" borderId="29" xfId="0" applyNumberFormat="1" applyFont="1" applyFill="1" applyBorder="1" applyAlignment="1">
      <alignment horizontal="center" vertical="center"/>
    </xf>
    <xf numFmtId="0" fontId="36" fillId="41" borderId="29" xfId="0" applyFont="1" applyFill="1" applyBorder="1" applyAlignment="1">
      <alignment horizontal="center" vertical="center"/>
    </xf>
    <xf numFmtId="0" fontId="35" fillId="41" borderId="29" xfId="0" applyFont="1" applyFill="1" applyBorder="1" applyAlignment="1">
      <alignment horizontal="center" vertical="center"/>
    </xf>
    <xf numFmtId="0" fontId="36" fillId="41" borderId="30" xfId="0" applyFont="1" applyFill="1" applyBorder="1" applyAlignment="1">
      <alignment vertical="center"/>
    </xf>
    <xf numFmtId="0" fontId="36" fillId="0" borderId="5" xfId="0" applyFont="1" applyBorder="1" applyAlignment="1">
      <alignment horizontal="left" vertical="center"/>
    </xf>
    <xf numFmtId="0" fontId="36" fillId="0" borderId="12" xfId="0" applyFont="1" applyBorder="1" applyAlignment="1">
      <alignment vertical="center"/>
    </xf>
    <xf numFmtId="164" fontId="36" fillId="0" borderId="12" xfId="0" applyNumberFormat="1" applyFont="1" applyBorder="1" applyAlignment="1">
      <alignment horizontal="center" vertical="center"/>
    </xf>
    <xf numFmtId="164" fontId="37" fillId="0" borderId="12" xfId="0" applyNumberFormat="1" applyFont="1" applyBorder="1" applyAlignment="1">
      <alignment horizontal="center" vertical="center" wrapText="1"/>
    </xf>
    <xf numFmtId="0" fontId="37" fillId="3" borderId="14" xfId="0" applyFont="1" applyFill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8" fillId="46" borderId="29" xfId="0" applyFont="1" applyFill="1" applyBorder="1" applyAlignment="1">
      <alignment horizontal="center" vertical="center"/>
    </xf>
    <xf numFmtId="0" fontId="38" fillId="46" borderId="30" xfId="0" applyFont="1" applyFill="1" applyBorder="1" applyAlignment="1">
      <alignment horizontal="center" vertical="center"/>
    </xf>
    <xf numFmtId="164" fontId="36" fillId="41" borderId="15" xfId="0" applyNumberFormat="1" applyFont="1" applyFill="1" applyBorder="1" applyAlignment="1">
      <alignment horizontal="center" vertical="center"/>
    </xf>
    <xf numFmtId="0" fontId="36" fillId="41" borderId="15" xfId="0" applyFont="1" applyFill="1" applyBorder="1" applyAlignment="1">
      <alignment horizontal="center" vertical="center"/>
    </xf>
    <xf numFmtId="0" fontId="36" fillId="41" borderId="25" xfId="0" applyFont="1" applyFill="1" applyBorder="1" applyAlignment="1">
      <alignment horizontal="center" vertical="center"/>
    </xf>
    <xf numFmtId="164" fontId="36" fillId="41" borderId="4" xfId="0" applyNumberFormat="1" applyFont="1" applyFill="1" applyBorder="1" applyAlignment="1">
      <alignment horizontal="center" vertical="center"/>
    </xf>
    <xf numFmtId="0" fontId="36" fillId="41" borderId="4" xfId="0" applyFont="1" applyFill="1" applyBorder="1" applyAlignment="1">
      <alignment horizontal="center" vertical="center"/>
    </xf>
    <xf numFmtId="0" fontId="36" fillId="41" borderId="27" xfId="0" applyFont="1" applyFill="1" applyBorder="1" applyAlignment="1">
      <alignment horizontal="center" vertical="center"/>
    </xf>
    <xf numFmtId="0" fontId="37" fillId="41" borderId="27" xfId="0" applyFont="1" applyFill="1" applyBorder="1" applyAlignment="1">
      <alignment horizontal="center" vertical="center"/>
    </xf>
    <xf numFmtId="164" fontId="35" fillId="46" borderId="15" xfId="0" applyNumberFormat="1" applyFont="1" applyFill="1" applyBorder="1" applyAlignment="1">
      <alignment horizontal="center" vertical="center"/>
    </xf>
    <xf numFmtId="0" fontId="35" fillId="46" borderId="15" xfId="0" applyFont="1" applyFill="1" applyBorder="1" applyAlignment="1">
      <alignment horizontal="center" vertical="center"/>
    </xf>
    <xf numFmtId="0" fontId="35" fillId="46" borderId="25" xfId="0" applyFont="1" applyFill="1" applyBorder="1" applyAlignment="1">
      <alignment horizontal="center" vertical="center"/>
    </xf>
    <xf numFmtId="164" fontId="35" fillId="46" borderId="4" xfId="19" applyNumberFormat="1" applyFont="1" applyFill="1" applyBorder="1" applyAlignment="1">
      <alignment horizontal="center" vertical="center"/>
    </xf>
    <xf numFmtId="0" fontId="35" fillId="46" borderId="4" xfId="19" applyFont="1" applyFill="1" applyBorder="1" applyAlignment="1">
      <alignment horizontal="center" vertical="center"/>
    </xf>
    <xf numFmtId="0" fontId="37" fillId="0" borderId="12" xfId="0" applyFont="1" applyBorder="1" applyAlignment="1">
      <alignment horizontal="left" vertical="center" wrapText="1"/>
    </xf>
    <xf numFmtId="2" fontId="36" fillId="0" borderId="12" xfId="0" applyNumberFormat="1" applyFont="1" applyBorder="1" applyAlignment="1">
      <alignment horizontal="center" vertical="center"/>
    </xf>
    <xf numFmtId="2" fontId="37" fillId="0" borderId="12" xfId="0" applyNumberFormat="1" applyFont="1" applyBorder="1" applyAlignment="1">
      <alignment horizontal="center" vertical="center"/>
    </xf>
    <xf numFmtId="164" fontId="36" fillId="0" borderId="12" xfId="0" applyNumberFormat="1" applyFont="1" applyBorder="1" applyAlignment="1">
      <alignment vertical="center"/>
    </xf>
    <xf numFmtId="0" fontId="37" fillId="0" borderId="12" xfId="0" applyFont="1" applyBorder="1" applyAlignment="1">
      <alignment horizontal="center" vertical="center"/>
    </xf>
    <xf numFmtId="0" fontId="36" fillId="3" borderId="12" xfId="0" applyFont="1" applyFill="1" applyBorder="1" applyAlignment="1">
      <alignment horizontal="center" vertical="center"/>
    </xf>
    <xf numFmtId="0" fontId="37" fillId="41" borderId="29" xfId="0" applyFont="1" applyFill="1" applyBorder="1" applyAlignment="1">
      <alignment horizontal="center" vertical="center"/>
    </xf>
    <xf numFmtId="0" fontId="37" fillId="41" borderId="30" xfId="0" applyFont="1" applyFill="1" applyBorder="1" applyAlignment="1">
      <alignment horizontal="center" vertical="center"/>
    </xf>
    <xf numFmtId="0" fontId="37" fillId="0" borderId="12" xfId="0" applyFont="1" applyBorder="1" applyAlignment="1">
      <alignment vertical="center" wrapText="1"/>
    </xf>
    <xf numFmtId="0" fontId="37" fillId="3" borderId="12" xfId="0" applyFont="1" applyFill="1" applyBorder="1" applyAlignment="1">
      <alignment horizontal="center" vertical="center"/>
    </xf>
    <xf numFmtId="0" fontId="38" fillId="46" borderId="15" xfId="0" applyFont="1" applyFill="1" applyBorder="1" applyAlignment="1">
      <alignment horizontal="center" vertical="center"/>
    </xf>
    <xf numFmtId="0" fontId="38" fillId="46" borderId="25" xfId="0" applyFont="1" applyFill="1" applyBorder="1" applyAlignment="1">
      <alignment horizontal="center" vertical="center"/>
    </xf>
    <xf numFmtId="164" fontId="46" fillId="46" borderId="4" xfId="19" applyNumberFormat="1" applyFont="1" applyFill="1" applyBorder="1" applyAlignment="1">
      <alignment horizontal="center" vertical="center"/>
    </xf>
    <xf numFmtId="164" fontId="46" fillId="46" borderId="4" xfId="0" applyNumberFormat="1" applyFont="1" applyFill="1" applyBorder="1" applyAlignment="1">
      <alignment horizontal="center" vertical="center"/>
    </xf>
    <xf numFmtId="0" fontId="46" fillId="46" borderId="4" xfId="19" applyFont="1" applyFill="1" applyBorder="1" applyAlignment="1">
      <alignment horizontal="center" vertical="center"/>
    </xf>
    <xf numFmtId="0" fontId="35" fillId="46" borderId="27" xfId="0" applyFont="1" applyFill="1" applyBorder="1" applyAlignment="1">
      <alignment horizontal="center" vertical="center"/>
    </xf>
    <xf numFmtId="164" fontId="37" fillId="0" borderId="12" xfId="0" applyNumberFormat="1" applyFont="1" applyBorder="1" applyAlignment="1">
      <alignment horizontal="center" vertical="center"/>
    </xf>
    <xf numFmtId="0" fontId="37" fillId="3" borderId="1" xfId="0" applyFont="1" applyFill="1" applyBorder="1" applyAlignment="1">
      <alignment horizontal="center" vertical="center"/>
    </xf>
    <xf numFmtId="0" fontId="37" fillId="3" borderId="9" xfId="0" applyFont="1" applyFill="1" applyBorder="1" applyAlignment="1">
      <alignment horizontal="center" vertical="center"/>
    </xf>
    <xf numFmtId="0" fontId="36" fillId="0" borderId="8" xfId="0" applyFont="1" applyBorder="1" applyAlignment="1">
      <alignment horizontal="left" vertical="center"/>
    </xf>
    <xf numFmtId="0" fontId="36" fillId="0" borderId="1" xfId="0" applyFont="1" applyBorder="1" applyAlignment="1">
      <alignment vertical="center"/>
    </xf>
    <xf numFmtId="0" fontId="36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7" fillId="41" borderId="25" xfId="0" applyFont="1" applyFill="1" applyBorder="1" applyAlignment="1">
      <alignment horizontal="center" vertical="center"/>
    </xf>
    <xf numFmtId="0" fontId="37" fillId="41" borderId="4" xfId="0" applyFont="1" applyFill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41" fillId="41" borderId="29" xfId="0" applyFont="1" applyFill="1" applyBorder="1" applyAlignment="1">
      <alignment vertical="center"/>
    </xf>
    <xf numFmtId="0" fontId="41" fillId="35" borderId="2" xfId="0" applyFont="1" applyFill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0" fontId="41" fillId="35" borderId="12" xfId="0" applyFont="1" applyFill="1" applyBorder="1" applyAlignment="1">
      <alignment horizontal="center" vertical="center"/>
    </xf>
    <xf numFmtId="0" fontId="41" fillId="35" borderId="14" xfId="0" applyFont="1" applyFill="1" applyBorder="1" applyAlignment="1">
      <alignment horizontal="center" vertical="center"/>
    </xf>
    <xf numFmtId="0" fontId="43" fillId="0" borderId="0" xfId="0" applyFont="1" applyAlignment="1">
      <alignment horizontal="center"/>
    </xf>
    <xf numFmtId="0" fontId="41" fillId="0" borderId="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1" fillId="41" borderId="29" xfId="0" applyFont="1" applyFill="1" applyBorder="1" applyAlignment="1"/>
    <xf numFmtId="0" fontId="41" fillId="0" borderId="2" xfId="0" applyFont="1" applyBorder="1" applyAlignment="1">
      <alignment horizontal="center"/>
    </xf>
    <xf numFmtId="0" fontId="41" fillId="0" borderId="12" xfId="0" applyFont="1" applyBorder="1" applyAlignment="1">
      <alignment horizontal="center"/>
    </xf>
    <xf numFmtId="0" fontId="0" fillId="0" borderId="0" xfId="0" applyFont="1" applyAlignment="1"/>
    <xf numFmtId="0" fontId="36" fillId="41" borderId="29" xfId="0" applyFont="1" applyFill="1" applyBorder="1" applyAlignment="1">
      <alignment vertical="center"/>
    </xf>
    <xf numFmtId="0" fontId="36" fillId="0" borderId="2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40" fillId="43" borderId="15" xfId="0" applyFont="1" applyFill="1" applyBorder="1" applyAlignment="1">
      <alignment horizontal="center" vertical="center"/>
    </xf>
    <xf numFmtId="0" fontId="40" fillId="43" borderId="2" xfId="0" applyFont="1" applyFill="1" applyBorder="1" applyAlignment="1">
      <alignment horizontal="center" vertical="center"/>
    </xf>
    <xf numFmtId="0" fontId="40" fillId="43" borderId="4" xfId="0" applyFont="1" applyFill="1" applyBorder="1" applyAlignment="1">
      <alignment horizontal="center" vertical="center"/>
    </xf>
    <xf numFmtId="0" fontId="40" fillId="43" borderId="29" xfId="0" applyFont="1" applyFill="1" applyBorder="1" applyAlignment="1">
      <alignment horizontal="center" vertical="center"/>
    </xf>
    <xf numFmtId="0" fontId="40" fillId="43" borderId="29" xfId="0" applyFont="1" applyFill="1" applyBorder="1" applyAlignment="1">
      <alignment horizontal="center"/>
    </xf>
    <xf numFmtId="0" fontId="37" fillId="41" borderId="15" xfId="0" applyFont="1" applyFill="1" applyBorder="1" applyAlignment="1">
      <alignment horizontal="center" vertical="center"/>
    </xf>
    <xf numFmtId="0" fontId="37" fillId="41" borderId="2" xfId="0" applyFont="1" applyFill="1" applyBorder="1" applyAlignment="1">
      <alignment horizontal="center" vertical="center"/>
    </xf>
    <xf numFmtId="0" fontId="36" fillId="3" borderId="1" xfId="0" applyFont="1" applyFill="1" applyBorder="1" applyAlignment="1">
      <alignment horizontal="center" vertical="center"/>
    </xf>
    <xf numFmtId="0" fontId="38" fillId="46" borderId="2" xfId="0" applyFont="1" applyFill="1" applyBorder="1" applyAlignment="1">
      <alignment horizontal="center" vertical="center"/>
    </xf>
    <xf numFmtId="0" fontId="35" fillId="43" borderId="4" xfId="0" applyFont="1" applyFill="1" applyBorder="1" applyAlignment="1">
      <alignment horizontal="center" vertical="center"/>
    </xf>
    <xf numFmtId="0" fontId="35" fillId="43" borderId="29" xfId="0" applyFont="1" applyFill="1" applyBorder="1" applyAlignment="1">
      <alignment horizontal="center" vertical="center"/>
    </xf>
    <xf numFmtId="164" fontId="41" fillId="3" borderId="7" xfId="0" applyNumberFormat="1" applyFont="1" applyFill="1" applyBorder="1" applyAlignment="1">
      <alignment horizontal="center" vertical="center"/>
    </xf>
    <xf numFmtId="164" fontId="41" fillId="35" borderId="7" xfId="0" applyNumberFormat="1" applyFont="1" applyFill="1" applyBorder="1" applyAlignment="1">
      <alignment horizontal="center" vertical="center"/>
    </xf>
    <xf numFmtId="164" fontId="41" fillId="3" borderId="7" xfId="0" applyNumberFormat="1" applyFont="1" applyFill="1" applyBorder="1" applyAlignment="1">
      <alignment horizontal="center"/>
    </xf>
    <xf numFmtId="164" fontId="36" fillId="3" borderId="7" xfId="0" applyNumberFormat="1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/>
    </xf>
    <xf numFmtId="0" fontId="36" fillId="0" borderId="2" xfId="0" applyFont="1" applyFill="1" applyBorder="1" applyAlignment="1">
      <alignment horizontal="center" vertical="center"/>
    </xf>
    <xf numFmtId="0" fontId="34" fillId="35" borderId="2" xfId="0" applyFont="1" applyFill="1" applyBorder="1" applyAlignment="1">
      <alignment horizontal="center" vertical="center" wrapText="1"/>
    </xf>
    <xf numFmtId="0" fontId="34" fillId="35" borderId="2" xfId="0" applyFont="1" applyFill="1" applyBorder="1" applyAlignment="1">
      <alignment horizontal="center" vertical="center" textRotation="90"/>
    </xf>
    <xf numFmtId="0" fontId="34" fillId="35" borderId="4" xfId="0" applyFont="1" applyFill="1" applyBorder="1" applyAlignment="1">
      <alignment horizontal="center" vertical="center" textRotation="90"/>
    </xf>
    <xf numFmtId="0" fontId="34" fillId="35" borderId="15" xfId="0" applyFont="1" applyFill="1" applyBorder="1" applyAlignment="1">
      <alignment horizontal="center" vertical="center"/>
    </xf>
    <xf numFmtId="0" fontId="34" fillId="35" borderId="15" xfId="0" applyFont="1" applyFill="1" applyBorder="1" applyAlignment="1">
      <alignment horizontal="center" vertical="center" textRotation="90" wrapText="1"/>
    </xf>
    <xf numFmtId="0" fontId="34" fillId="35" borderId="2" xfId="0" applyFont="1" applyFill="1" applyBorder="1" applyAlignment="1">
      <alignment horizontal="center" vertical="center" textRotation="90" wrapText="1"/>
    </xf>
    <xf numFmtId="0" fontId="34" fillId="35" borderId="4" xfId="0" applyFont="1" applyFill="1" applyBorder="1" applyAlignment="1">
      <alignment horizontal="center" vertical="center" textRotation="90" wrapText="1"/>
    </xf>
    <xf numFmtId="0" fontId="34" fillId="0" borderId="13" xfId="0" applyFont="1" applyBorder="1" applyAlignment="1">
      <alignment horizontal="left" vertical="center"/>
    </xf>
    <xf numFmtId="0" fontId="34" fillId="0" borderId="6" xfId="0" applyFont="1" applyBorder="1" applyAlignment="1">
      <alignment horizontal="left" vertical="center"/>
    </xf>
    <xf numFmtId="0" fontId="34" fillId="0" borderId="26" xfId="0" applyFont="1" applyBorder="1" applyAlignment="1">
      <alignment horizontal="left" vertical="center"/>
    </xf>
    <xf numFmtId="0" fontId="34" fillId="0" borderId="15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164" fontId="34" fillId="36" borderId="15" xfId="0" applyNumberFormat="1" applyFont="1" applyFill="1" applyBorder="1" applyAlignment="1">
      <alignment horizontal="center" vertical="center"/>
    </xf>
    <xf numFmtId="0" fontId="34" fillId="37" borderId="15" xfId="0" applyFont="1" applyFill="1" applyBorder="1" applyAlignment="1">
      <alignment horizontal="center" vertical="center" textRotation="90" wrapText="1"/>
    </xf>
    <xf numFmtId="0" fontId="34" fillId="37" borderId="2" xfId="0" applyFont="1" applyFill="1" applyBorder="1" applyAlignment="1">
      <alignment horizontal="center" vertical="center" textRotation="90" wrapText="1"/>
    </xf>
    <xf numFmtId="0" fontId="34" fillId="37" borderId="4" xfId="0" applyFont="1" applyFill="1" applyBorder="1" applyAlignment="1">
      <alignment horizontal="center" vertical="center" textRotation="90" wrapText="1"/>
    </xf>
    <xf numFmtId="0" fontId="41" fillId="41" borderId="13" xfId="0" applyFont="1" applyFill="1" applyBorder="1" applyAlignment="1">
      <alignment vertical="center"/>
    </xf>
    <xf numFmtId="0" fontId="41" fillId="41" borderId="15" xfId="0" applyFont="1" applyFill="1" applyBorder="1" applyAlignment="1">
      <alignment vertical="center"/>
    </xf>
    <xf numFmtId="0" fontId="40" fillId="0" borderId="13" xfId="0" applyFont="1" applyBorder="1" applyAlignment="1">
      <alignment horizontal="left" vertical="center"/>
    </xf>
    <xf numFmtId="0" fontId="40" fillId="0" borderId="15" xfId="0" applyFont="1" applyBorder="1" applyAlignment="1">
      <alignment horizontal="left" vertical="center"/>
    </xf>
    <xf numFmtId="0" fontId="40" fillId="0" borderId="25" xfId="0" applyFont="1" applyBorder="1" applyAlignment="1">
      <alignment horizontal="left" vertical="center"/>
    </xf>
    <xf numFmtId="0" fontId="40" fillId="40" borderId="6" xfId="0" applyFont="1" applyFill="1" applyBorder="1" applyAlignment="1">
      <alignment horizontal="center" vertical="center"/>
    </xf>
    <xf numFmtId="0" fontId="40" fillId="40" borderId="2" xfId="0" applyFont="1" applyFill="1" applyBorder="1" applyAlignment="1">
      <alignment horizontal="center" vertical="center"/>
    </xf>
    <xf numFmtId="0" fontId="40" fillId="40" borderId="7" xfId="0" applyFont="1" applyFill="1" applyBorder="1" applyAlignment="1">
      <alignment horizontal="center" vertical="center"/>
    </xf>
    <xf numFmtId="0" fontId="40" fillId="39" borderId="6" xfId="0" applyFont="1" applyFill="1" applyBorder="1" applyAlignment="1">
      <alignment horizontal="center" vertical="center"/>
    </xf>
    <xf numFmtId="0" fontId="40" fillId="39" borderId="2" xfId="0" applyFont="1" applyFill="1" applyBorder="1" applyAlignment="1">
      <alignment horizontal="center" vertical="center"/>
    </xf>
    <xf numFmtId="0" fontId="40" fillId="39" borderId="7" xfId="0" applyFont="1" applyFill="1" applyBorder="1" applyAlignment="1">
      <alignment horizontal="center" vertical="center"/>
    </xf>
    <xf numFmtId="0" fontId="40" fillId="0" borderId="2" xfId="0" applyFont="1" applyBorder="1" applyAlignment="1">
      <alignment vertical="center"/>
    </xf>
    <xf numFmtId="0" fontId="40" fillId="0" borderId="7" xfId="0" applyFont="1" applyBorder="1" applyAlignment="1">
      <alignment vertical="center"/>
    </xf>
    <xf numFmtId="0" fontId="41" fillId="41" borderId="6" xfId="0" applyFont="1" applyFill="1" applyBorder="1" applyAlignment="1">
      <alignment vertical="center"/>
    </xf>
    <xf numFmtId="0" fontId="41" fillId="41" borderId="2" xfId="0" applyFont="1" applyFill="1" applyBorder="1" applyAlignment="1">
      <alignment vertical="center"/>
    </xf>
    <xf numFmtId="0" fontId="41" fillId="41" borderId="26" xfId="0" applyFont="1" applyFill="1" applyBorder="1" applyAlignment="1">
      <alignment vertical="center"/>
    </xf>
    <xf numFmtId="0" fontId="41" fillId="41" borderId="4" xfId="0" applyFont="1" applyFill="1" applyBorder="1" applyAlignment="1">
      <alignment vertical="center"/>
    </xf>
    <xf numFmtId="0" fontId="40" fillId="0" borderId="1" xfId="0" applyFont="1" applyBorder="1" applyAlignment="1">
      <alignment horizontal="left" vertical="center"/>
    </xf>
    <xf numFmtId="0" fontId="40" fillId="0" borderId="9" xfId="0" applyFont="1" applyBorder="1" applyAlignment="1">
      <alignment horizontal="left" vertical="center"/>
    </xf>
    <xf numFmtId="164" fontId="34" fillId="36" borderId="2" xfId="0" applyNumberFormat="1" applyFont="1" applyFill="1" applyBorder="1" applyAlignment="1">
      <alignment horizontal="center" vertical="center"/>
    </xf>
    <xf numFmtId="164" fontId="34" fillId="36" borderId="4" xfId="0" applyNumberFormat="1" applyFont="1" applyFill="1" applyBorder="1" applyAlignment="1">
      <alignment horizontal="center" vertical="center"/>
    </xf>
    <xf numFmtId="164" fontId="34" fillId="37" borderId="2" xfId="0" applyNumberFormat="1" applyFont="1" applyFill="1" applyBorder="1" applyAlignment="1">
      <alignment horizontal="center" vertical="center" textRotation="90" wrapText="1"/>
    </xf>
    <xf numFmtId="164" fontId="34" fillId="37" borderId="4" xfId="0" applyNumberFormat="1" applyFont="1" applyFill="1" applyBorder="1" applyAlignment="1">
      <alignment horizontal="center" vertical="center" textRotation="90" wrapText="1"/>
    </xf>
    <xf numFmtId="0" fontId="41" fillId="41" borderId="28" xfId="0" applyFont="1" applyFill="1" applyBorder="1" applyAlignment="1">
      <alignment vertical="center"/>
    </xf>
    <xf numFmtId="0" fontId="41" fillId="41" borderId="29" xfId="0" applyFont="1" applyFill="1" applyBorder="1" applyAlignment="1">
      <alignment vertical="center"/>
    </xf>
    <xf numFmtId="0" fontId="40" fillId="0" borderId="2" xfId="0" applyFont="1" applyBorder="1" applyAlignment="1">
      <alignment horizontal="left" vertical="center"/>
    </xf>
    <xf numFmtId="0" fontId="40" fillId="0" borderId="7" xfId="0" applyFont="1" applyBorder="1" applyAlignment="1">
      <alignment horizontal="left" vertical="center"/>
    </xf>
    <xf numFmtId="0" fontId="40" fillId="0" borderId="1" xfId="0" applyFont="1" applyBorder="1" applyAlignment="1">
      <alignment vertical="center"/>
    </xf>
    <xf numFmtId="0" fontId="40" fillId="42" borderId="13" xfId="0" applyFont="1" applyFill="1" applyBorder="1" applyAlignment="1">
      <alignment horizontal="left" vertical="center"/>
    </xf>
    <xf numFmtId="0" fontId="40" fillId="42" borderId="15" xfId="0" applyFont="1" applyFill="1" applyBorder="1" applyAlignment="1">
      <alignment horizontal="left" vertical="center"/>
    </xf>
    <xf numFmtId="0" fontId="42" fillId="42" borderId="26" xfId="19" applyFont="1" applyFill="1" applyBorder="1" applyAlignment="1">
      <alignment horizontal="left" vertical="center"/>
    </xf>
    <xf numFmtId="0" fontId="42" fillId="42" borderId="4" xfId="19" applyFont="1" applyFill="1" applyBorder="1" applyAlignment="1">
      <alignment horizontal="left" vertical="center"/>
    </xf>
    <xf numFmtId="0" fontId="40" fillId="40" borderId="1" xfId="0" applyFont="1" applyFill="1" applyBorder="1" applyAlignment="1">
      <alignment horizontal="center" vertical="center"/>
    </xf>
    <xf numFmtId="0" fontId="40" fillId="40" borderId="9" xfId="0" applyFont="1" applyFill="1" applyBorder="1" applyAlignment="1">
      <alignment horizontal="center" vertical="center"/>
    </xf>
    <xf numFmtId="0" fontId="40" fillId="42" borderId="28" xfId="0" applyFont="1" applyFill="1" applyBorder="1" applyAlignment="1">
      <alignment horizontal="left" vertical="center"/>
    </xf>
    <xf numFmtId="0" fontId="40" fillId="42" borderId="29" xfId="0" applyFont="1" applyFill="1" applyBorder="1" applyAlignment="1">
      <alignment horizontal="left" vertical="center"/>
    </xf>
    <xf numFmtId="0" fontId="40" fillId="39" borderId="8" xfId="0" applyFont="1" applyFill="1" applyBorder="1" applyAlignment="1">
      <alignment horizontal="center" vertical="center"/>
    </xf>
    <xf numFmtId="0" fontId="40" fillId="39" borderId="1" xfId="0" applyFont="1" applyFill="1" applyBorder="1" applyAlignment="1">
      <alignment horizontal="center" vertical="center"/>
    </xf>
    <xf numFmtId="0" fontId="40" fillId="39" borderId="9" xfId="0" applyFont="1" applyFill="1" applyBorder="1" applyAlignment="1">
      <alignment horizontal="center" vertical="center"/>
    </xf>
    <xf numFmtId="0" fontId="41" fillId="35" borderId="12" xfId="0" applyFont="1" applyFill="1" applyBorder="1" applyAlignment="1">
      <alignment horizontal="center" vertical="center"/>
    </xf>
    <xf numFmtId="0" fontId="41" fillId="35" borderId="14" xfId="0" applyFont="1" applyFill="1" applyBorder="1" applyAlignment="1">
      <alignment horizontal="center" vertical="center"/>
    </xf>
    <xf numFmtId="0" fontId="34" fillId="35" borderId="25" xfId="0" applyFont="1" applyFill="1" applyBorder="1" applyAlignment="1">
      <alignment horizontal="center" vertical="center" textRotation="90" wrapText="1"/>
    </xf>
    <xf numFmtId="0" fontId="34" fillId="35" borderId="7" xfId="0" applyFont="1" applyFill="1" applyBorder="1" applyAlignment="1">
      <alignment horizontal="center" vertical="center" textRotation="90" wrapText="1"/>
    </xf>
    <xf numFmtId="0" fontId="34" fillId="35" borderId="27" xfId="0" applyFont="1" applyFill="1" applyBorder="1" applyAlignment="1">
      <alignment horizontal="center" vertical="center" textRotation="90" wrapText="1"/>
    </xf>
    <xf numFmtId="0" fontId="30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center"/>
    </xf>
    <xf numFmtId="0" fontId="40" fillId="42" borderId="28" xfId="0" applyFont="1" applyFill="1" applyBorder="1" applyAlignment="1">
      <alignment vertical="center" wrapText="1"/>
    </xf>
    <xf numFmtId="0" fontId="40" fillId="42" borderId="29" xfId="0" applyFont="1" applyFill="1" applyBorder="1" applyAlignment="1">
      <alignment vertical="center" wrapText="1"/>
    </xf>
    <xf numFmtId="0" fontId="41" fillId="35" borderId="2" xfId="0" applyFont="1" applyFill="1" applyBorder="1" applyAlignment="1">
      <alignment horizontal="center" vertical="center"/>
    </xf>
    <xf numFmtId="0" fontId="41" fillId="35" borderId="7" xfId="0" applyFont="1" applyFill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0" fontId="41" fillId="0" borderId="14" xfId="0" applyFont="1" applyBorder="1" applyAlignment="1">
      <alignment horizontal="center" vertical="center"/>
    </xf>
    <xf numFmtId="0" fontId="42" fillId="42" borderId="6" xfId="19" applyFont="1" applyFill="1" applyBorder="1" applyAlignment="1">
      <alignment horizontal="left" vertical="center"/>
    </xf>
    <xf numFmtId="0" fontId="42" fillId="42" borderId="2" xfId="19" applyFont="1" applyFill="1" applyBorder="1" applyAlignment="1">
      <alignment horizontal="left" vertical="center"/>
    </xf>
    <xf numFmtId="0" fontId="40" fillId="42" borderId="26" xfId="19" applyFont="1" applyFill="1" applyBorder="1" applyAlignment="1">
      <alignment horizontal="left" vertical="center"/>
    </xf>
    <xf numFmtId="0" fontId="40" fillId="42" borderId="4" xfId="19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164" fontId="34" fillId="2" borderId="2" xfId="0" applyNumberFormat="1" applyFont="1" applyFill="1" applyBorder="1" applyAlignment="1">
      <alignment horizontal="center" vertical="center" textRotation="90"/>
    </xf>
    <xf numFmtId="164" fontId="34" fillId="2" borderId="4" xfId="0" applyNumberFormat="1" applyFont="1" applyFill="1" applyBorder="1" applyAlignment="1">
      <alignment horizontal="center" vertical="center" textRotation="90"/>
    </xf>
    <xf numFmtId="164" fontId="34" fillId="2" borderId="2" xfId="0" applyNumberFormat="1" applyFont="1" applyFill="1" applyBorder="1" applyAlignment="1">
      <alignment horizontal="center" vertical="center" textRotation="90" wrapText="1"/>
    </xf>
    <xf numFmtId="164" fontId="34" fillId="2" borderId="4" xfId="0" applyNumberFormat="1" applyFont="1" applyFill="1" applyBorder="1" applyAlignment="1">
      <alignment horizontal="center" vertical="center" textRotation="90" wrapText="1"/>
    </xf>
    <xf numFmtId="0" fontId="34" fillId="0" borderId="2" xfId="0" applyFont="1" applyBorder="1" applyAlignment="1">
      <alignment horizontal="center" vertical="center" textRotation="90" wrapText="1"/>
    </xf>
    <xf numFmtId="0" fontId="34" fillId="0" borderId="4" xfId="0" applyFont="1" applyBorder="1" applyAlignment="1">
      <alignment horizontal="center" vertical="center" textRotation="90" wrapText="1"/>
    </xf>
    <xf numFmtId="164" fontId="34" fillId="2" borderId="15" xfId="0" applyNumberFormat="1" applyFont="1" applyFill="1" applyBorder="1" applyAlignment="1">
      <alignment horizontal="center" vertical="center"/>
    </xf>
    <xf numFmtId="0" fontId="34" fillId="2" borderId="15" xfId="0" applyFont="1" applyFill="1" applyBorder="1" applyAlignment="1">
      <alignment horizontal="center" vertical="center" textRotation="90" wrapText="1"/>
    </xf>
    <xf numFmtId="0" fontId="34" fillId="2" borderId="2" xfId="0" applyFont="1" applyFill="1" applyBorder="1" applyAlignment="1">
      <alignment horizontal="center" vertical="center" textRotation="90" wrapText="1"/>
    </xf>
    <xf numFmtId="0" fontId="34" fillId="2" borderId="4" xfId="0" applyFont="1" applyFill="1" applyBorder="1" applyAlignment="1">
      <alignment horizontal="center" vertical="center" textRotation="90" wrapText="1"/>
    </xf>
    <xf numFmtId="0" fontId="34" fillId="0" borderId="15" xfId="0" applyFont="1" applyBorder="1" applyAlignment="1">
      <alignment horizontal="center" vertical="center" textRotation="90" wrapText="1"/>
    </xf>
    <xf numFmtId="0" fontId="34" fillId="0" borderId="2" xfId="0" applyFont="1" applyBorder="1" applyAlignment="1">
      <alignment horizontal="center" vertical="center" textRotation="90"/>
    </xf>
    <xf numFmtId="0" fontId="34" fillId="0" borderId="4" xfId="0" applyFont="1" applyBorder="1" applyAlignment="1">
      <alignment horizontal="center" vertical="center" textRotation="90"/>
    </xf>
    <xf numFmtId="0" fontId="34" fillId="0" borderId="15" xfId="0" applyFont="1" applyBorder="1" applyAlignment="1">
      <alignment horizontal="center" vertical="center"/>
    </xf>
    <xf numFmtId="0" fontId="40" fillId="44" borderId="6" xfId="0" applyFont="1" applyFill="1" applyBorder="1" applyAlignment="1">
      <alignment horizontal="center" vertical="center"/>
    </xf>
    <xf numFmtId="0" fontId="40" fillId="44" borderId="2" xfId="0" applyFont="1" applyFill="1" applyBorder="1" applyAlignment="1">
      <alignment horizontal="center" vertical="center"/>
    </xf>
    <xf numFmtId="0" fontId="40" fillId="44" borderId="7" xfId="0" applyFont="1" applyFill="1" applyBorder="1" applyAlignment="1">
      <alignment horizontal="center" vertical="center"/>
    </xf>
    <xf numFmtId="0" fontId="40" fillId="45" borderId="6" xfId="0" applyFont="1" applyFill="1" applyBorder="1" applyAlignment="1">
      <alignment horizontal="center" vertical="center"/>
    </xf>
    <xf numFmtId="0" fontId="40" fillId="45" borderId="2" xfId="0" applyFont="1" applyFill="1" applyBorder="1" applyAlignment="1">
      <alignment horizontal="center" vertical="center"/>
    </xf>
    <xf numFmtId="0" fontId="40" fillId="45" borderId="7" xfId="0" applyFont="1" applyFill="1" applyBorder="1" applyAlignment="1">
      <alignment horizontal="center" vertical="center"/>
    </xf>
    <xf numFmtId="0" fontId="34" fillId="0" borderId="13" xfId="0" applyFont="1" applyBorder="1" applyAlignment="1">
      <alignment vertical="center"/>
    </xf>
    <xf numFmtId="0" fontId="34" fillId="0" borderId="6" xfId="0" applyFont="1" applyBorder="1" applyAlignment="1">
      <alignment vertical="center"/>
    </xf>
    <xf numFmtId="0" fontId="34" fillId="0" borderId="26" xfId="0" applyFont="1" applyBorder="1" applyAlignment="1">
      <alignment vertical="center"/>
    </xf>
    <xf numFmtId="0" fontId="40" fillId="46" borderId="13" xfId="0" applyFont="1" applyFill="1" applyBorder="1" applyAlignment="1">
      <alignment horizontal="left" vertical="center"/>
    </xf>
    <xf numFmtId="0" fontId="40" fillId="46" borderId="15" xfId="0" applyFont="1" applyFill="1" applyBorder="1" applyAlignment="1">
      <alignment horizontal="left" vertical="center"/>
    </xf>
    <xf numFmtId="0" fontId="47" fillId="46" borderId="26" xfId="19" applyFont="1" applyFill="1" applyBorder="1" applyAlignment="1">
      <alignment horizontal="left" vertical="center"/>
    </xf>
    <xf numFmtId="0" fontId="47" fillId="46" borderId="4" xfId="19" applyFont="1" applyFill="1" applyBorder="1" applyAlignment="1">
      <alignment horizontal="left" vertical="center"/>
    </xf>
    <xf numFmtId="0" fontId="40" fillId="46" borderId="28" xfId="0" applyFont="1" applyFill="1" applyBorder="1" applyAlignment="1">
      <alignment horizontal="left" vertical="center"/>
    </xf>
    <xf numFmtId="0" fontId="40" fillId="46" borderId="29" xfId="0" applyFont="1" applyFill="1" applyBorder="1" applyAlignment="1">
      <alignment horizontal="left" vertical="center"/>
    </xf>
    <xf numFmtId="0" fontId="40" fillId="45" borderId="8" xfId="0" applyFont="1" applyFill="1" applyBorder="1" applyAlignment="1">
      <alignment horizontal="center" vertical="center"/>
    </xf>
    <xf numFmtId="0" fontId="40" fillId="45" borderId="1" xfId="0" applyFont="1" applyFill="1" applyBorder="1" applyAlignment="1">
      <alignment horizontal="center" vertical="center"/>
    </xf>
    <xf numFmtId="0" fontId="40" fillId="45" borderId="9" xfId="0" applyFont="1" applyFill="1" applyBorder="1" applyAlignment="1">
      <alignment horizontal="center" vertical="center"/>
    </xf>
    <xf numFmtId="0" fontId="43" fillId="0" borderId="0" xfId="0" applyFont="1" applyAlignment="1">
      <alignment horizontal="center" wrapText="1"/>
    </xf>
    <xf numFmtId="0" fontId="43" fillId="0" borderId="0" xfId="0" applyFont="1" applyAlignment="1">
      <alignment horizontal="center"/>
    </xf>
    <xf numFmtId="0" fontId="40" fillId="44" borderId="8" xfId="0" applyFont="1" applyFill="1" applyBorder="1" applyAlignment="1">
      <alignment horizontal="center" vertical="center"/>
    </xf>
    <xf numFmtId="0" fontId="40" fillId="44" borderId="1" xfId="0" applyFont="1" applyFill="1" applyBorder="1" applyAlignment="1">
      <alignment horizontal="center" vertical="center"/>
    </xf>
    <xf numFmtId="0" fontId="40" fillId="44" borderId="9" xfId="0" applyFont="1" applyFill="1" applyBorder="1" applyAlignment="1">
      <alignment horizontal="center" vertical="center"/>
    </xf>
    <xf numFmtId="0" fontId="40" fillId="46" borderId="28" xfId="0" applyFont="1" applyFill="1" applyBorder="1" applyAlignment="1">
      <alignment vertical="center" wrapText="1"/>
    </xf>
    <xf numFmtId="0" fontId="40" fillId="46" borderId="29" xfId="0" applyFont="1" applyFill="1" applyBorder="1" applyAlignment="1">
      <alignment vertical="center" wrapText="1"/>
    </xf>
    <xf numFmtId="0" fontId="40" fillId="46" borderId="26" xfId="19" applyFont="1" applyFill="1" applyBorder="1" applyAlignment="1">
      <alignment horizontal="left" vertical="center"/>
    </xf>
    <xf numFmtId="0" fontId="40" fillId="46" borderId="4" xfId="19" applyFont="1" applyFill="1" applyBorder="1" applyAlignment="1">
      <alignment horizontal="left" vertical="center"/>
    </xf>
    <xf numFmtId="0" fontId="41" fillId="0" borderId="2" xfId="0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47" fillId="46" borderId="6" xfId="19" applyFont="1" applyFill="1" applyBorder="1" applyAlignment="1">
      <alignment horizontal="left" vertical="center"/>
    </xf>
    <xf numFmtId="0" fontId="47" fillId="46" borderId="2" xfId="19" applyFont="1" applyFill="1" applyBorder="1" applyAlignment="1">
      <alignment horizontal="left" vertical="center"/>
    </xf>
    <xf numFmtId="0" fontId="0" fillId="0" borderId="0" xfId="0" applyFont="1" applyAlignment="1"/>
    <xf numFmtId="0" fontId="40" fillId="45" borderId="6" xfId="0" applyFont="1" applyFill="1" applyBorder="1" applyAlignment="1">
      <alignment horizontal="center"/>
    </xf>
    <xf numFmtId="0" fontId="40" fillId="45" borderId="2" xfId="0" applyFont="1" applyFill="1" applyBorder="1" applyAlignment="1">
      <alignment horizontal="center"/>
    </xf>
    <xf numFmtId="0" fontId="40" fillId="45" borderId="7" xfId="0" applyFont="1" applyFill="1" applyBorder="1" applyAlignment="1">
      <alignment horizontal="center"/>
    </xf>
    <xf numFmtId="0" fontId="40" fillId="0" borderId="2" xfId="0" applyFont="1" applyBorder="1" applyAlignment="1"/>
    <xf numFmtId="0" fontId="40" fillId="0" borderId="7" xfId="0" applyFont="1" applyBorder="1" applyAlignment="1"/>
    <xf numFmtId="0" fontId="41" fillId="41" borderId="13" xfId="0" applyFont="1" applyFill="1" applyBorder="1" applyAlignment="1"/>
    <xf numFmtId="0" fontId="41" fillId="41" borderId="15" xfId="0" applyFont="1" applyFill="1" applyBorder="1" applyAlignment="1"/>
    <xf numFmtId="0" fontId="41" fillId="41" borderId="6" xfId="0" applyFont="1" applyFill="1" applyBorder="1" applyAlignment="1"/>
    <xf numFmtId="0" fontId="41" fillId="41" borderId="2" xfId="0" applyFont="1" applyFill="1" applyBorder="1" applyAlignment="1"/>
    <xf numFmtId="0" fontId="40" fillId="44" borderId="6" xfId="0" applyFont="1" applyFill="1" applyBorder="1" applyAlignment="1">
      <alignment horizontal="center"/>
    </xf>
    <xf numFmtId="0" fontId="40" fillId="44" borderId="2" xfId="0" applyFont="1" applyFill="1" applyBorder="1" applyAlignment="1">
      <alignment horizontal="center"/>
    </xf>
    <xf numFmtId="0" fontId="40" fillId="44" borderId="7" xfId="0" applyFont="1" applyFill="1" applyBorder="1" applyAlignment="1">
      <alignment horizontal="center"/>
    </xf>
    <xf numFmtId="0" fontId="41" fillId="41" borderId="26" xfId="0" applyFont="1" applyFill="1" applyBorder="1" applyAlignment="1"/>
    <xf numFmtId="0" fontId="41" fillId="41" borderId="4" xfId="0" applyFont="1" applyFill="1" applyBorder="1" applyAlignment="1"/>
    <xf numFmtId="0" fontId="40" fillId="0" borderId="1" xfId="0" applyFont="1" applyBorder="1" applyAlignment="1">
      <alignment horizontal="left"/>
    </xf>
    <xf numFmtId="0" fontId="40" fillId="0" borderId="9" xfId="0" applyFont="1" applyBorder="1" applyAlignment="1">
      <alignment horizontal="left"/>
    </xf>
    <xf numFmtId="0" fontId="40" fillId="46" borderId="13" xfId="0" applyFont="1" applyFill="1" applyBorder="1" applyAlignment="1">
      <alignment horizontal="left"/>
    </xf>
    <xf numFmtId="0" fontId="40" fillId="46" borderId="15" xfId="0" applyFont="1" applyFill="1" applyBorder="1" applyAlignment="1">
      <alignment horizontal="left"/>
    </xf>
    <xf numFmtId="0" fontId="47" fillId="46" borderId="26" xfId="19" applyFont="1" applyFill="1" applyBorder="1" applyAlignment="1">
      <alignment horizontal="left"/>
    </xf>
    <xf numFmtId="0" fontId="47" fillId="46" borderId="4" xfId="19" applyFont="1" applyFill="1" applyBorder="1" applyAlignment="1">
      <alignment horizontal="left"/>
    </xf>
    <xf numFmtId="0" fontId="40" fillId="0" borderId="2" xfId="0" applyFont="1" applyBorder="1" applyAlignment="1">
      <alignment horizontal="left"/>
    </xf>
    <xf numFmtId="0" fontId="40" fillId="0" borderId="7" xfId="0" applyFont="1" applyBorder="1" applyAlignment="1">
      <alignment horizontal="left"/>
    </xf>
    <xf numFmtId="0" fontId="41" fillId="41" borderId="28" xfId="0" applyFont="1" applyFill="1" applyBorder="1" applyAlignment="1"/>
    <xf numFmtId="0" fontId="41" fillId="41" borderId="29" xfId="0" applyFont="1" applyFill="1" applyBorder="1" applyAlignment="1"/>
    <xf numFmtId="0" fontId="40" fillId="46" borderId="28" xfId="0" applyFont="1" applyFill="1" applyBorder="1" applyAlignment="1">
      <alignment horizontal="left"/>
    </xf>
    <xf numFmtId="0" fontId="40" fillId="46" borderId="29" xfId="0" applyFont="1" applyFill="1" applyBorder="1" applyAlignment="1">
      <alignment horizontal="left"/>
    </xf>
    <xf numFmtId="0" fontId="40" fillId="45" borderId="8" xfId="0" applyFont="1" applyFill="1" applyBorder="1" applyAlignment="1">
      <alignment horizontal="center"/>
    </xf>
    <xf numFmtId="0" fontId="40" fillId="45" borderId="1" xfId="0" applyFont="1" applyFill="1" applyBorder="1" applyAlignment="1">
      <alignment horizontal="center"/>
    </xf>
    <xf numFmtId="0" fontId="40" fillId="45" borderId="9" xfId="0" applyFont="1" applyFill="1" applyBorder="1" applyAlignment="1">
      <alignment horizontal="center"/>
    </xf>
    <xf numFmtId="0" fontId="41" fillId="0" borderId="12" xfId="0" applyFont="1" applyBorder="1" applyAlignment="1">
      <alignment horizontal="center"/>
    </xf>
    <xf numFmtId="0" fontId="41" fillId="0" borderId="14" xfId="0" applyFont="1" applyBorder="1" applyAlignment="1">
      <alignment horizontal="center"/>
    </xf>
    <xf numFmtId="0" fontId="40" fillId="46" borderId="28" xfId="0" applyFont="1" applyFill="1" applyBorder="1" applyAlignment="1">
      <alignment wrapText="1"/>
    </xf>
    <xf numFmtId="0" fontId="40" fillId="46" borderId="29" xfId="0" applyFont="1" applyFill="1" applyBorder="1" applyAlignment="1">
      <alignment wrapText="1"/>
    </xf>
    <xf numFmtId="0" fontId="40" fillId="46" borderId="26" xfId="19" applyFont="1" applyFill="1" applyBorder="1" applyAlignment="1">
      <alignment horizontal="left"/>
    </xf>
    <xf numFmtId="0" fontId="40" fillId="46" borderId="4" xfId="19" applyFont="1" applyFill="1" applyBorder="1" applyAlignment="1">
      <alignment horizontal="left"/>
    </xf>
    <xf numFmtId="0" fontId="41" fillId="0" borderId="2" xfId="0" applyFont="1" applyBorder="1" applyAlignment="1">
      <alignment horizontal="center"/>
    </xf>
    <xf numFmtId="0" fontId="41" fillId="0" borderId="7" xfId="0" applyFont="1" applyBorder="1" applyAlignment="1">
      <alignment horizontal="center"/>
    </xf>
    <xf numFmtId="0" fontId="47" fillId="46" borderId="6" xfId="19" applyFont="1" applyFill="1" applyBorder="1" applyAlignment="1">
      <alignment horizontal="left"/>
    </xf>
    <xf numFmtId="0" fontId="47" fillId="46" borderId="2" xfId="19" applyFont="1" applyFill="1" applyBorder="1" applyAlignment="1">
      <alignment horizontal="left"/>
    </xf>
    <xf numFmtId="0" fontId="40" fillId="44" borderId="8" xfId="0" applyFont="1" applyFill="1" applyBorder="1" applyAlignment="1">
      <alignment horizontal="center"/>
    </xf>
    <xf numFmtId="0" fontId="40" fillId="44" borderId="1" xfId="0" applyFont="1" applyFill="1" applyBorder="1" applyAlignment="1">
      <alignment horizontal="center"/>
    </xf>
    <xf numFmtId="0" fontId="40" fillId="44" borderId="9" xfId="0" applyFont="1" applyFill="1" applyBorder="1" applyAlignment="1">
      <alignment horizontal="center"/>
    </xf>
    <xf numFmtId="0" fontId="40" fillId="0" borderId="13" xfId="0" applyFont="1" applyBorder="1" applyAlignment="1">
      <alignment horizontal="left"/>
    </xf>
    <xf numFmtId="0" fontId="40" fillId="0" borderId="15" xfId="0" applyFont="1" applyBorder="1" applyAlignment="1">
      <alignment horizontal="left"/>
    </xf>
    <xf numFmtId="0" fontId="40" fillId="0" borderId="25" xfId="0" applyFont="1" applyBorder="1" applyAlignment="1">
      <alignment horizontal="left"/>
    </xf>
    <xf numFmtId="0" fontId="36" fillId="0" borderId="12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36" fillId="41" borderId="13" xfId="0" applyFont="1" applyFill="1" applyBorder="1" applyAlignment="1">
      <alignment vertical="center"/>
    </xf>
    <xf numFmtId="0" fontId="36" fillId="41" borderId="15" xfId="0" applyFont="1" applyFill="1" applyBorder="1" applyAlignment="1">
      <alignment vertical="center"/>
    </xf>
    <xf numFmtId="0" fontId="35" fillId="46" borderId="26" xfId="19" applyFont="1" applyFill="1" applyBorder="1" applyAlignment="1">
      <alignment horizontal="left" vertical="center"/>
    </xf>
    <xf numFmtId="0" fontId="35" fillId="46" borderId="4" xfId="19" applyFont="1" applyFill="1" applyBorder="1" applyAlignment="1">
      <alignment horizontal="left" vertical="center"/>
    </xf>
    <xf numFmtId="0" fontId="35" fillId="0" borderId="2" xfId="0" applyFont="1" applyBorder="1" applyAlignment="1">
      <alignment horizontal="left" vertical="center"/>
    </xf>
    <xf numFmtId="0" fontId="35" fillId="0" borderId="7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0" fontId="35" fillId="0" borderId="9" xfId="0" applyFont="1" applyBorder="1" applyAlignment="1">
      <alignment horizontal="left" vertical="center"/>
    </xf>
    <xf numFmtId="0" fontId="35" fillId="46" borderId="28" xfId="0" applyFont="1" applyFill="1" applyBorder="1" applyAlignment="1">
      <alignment horizontal="left" vertical="center"/>
    </xf>
    <xf numFmtId="0" fontId="35" fillId="46" borderId="29" xfId="0" applyFont="1" applyFill="1" applyBorder="1" applyAlignment="1">
      <alignment horizontal="left" vertical="center"/>
    </xf>
    <xf numFmtId="0" fontId="35" fillId="45" borderId="8" xfId="0" applyFont="1" applyFill="1" applyBorder="1" applyAlignment="1">
      <alignment horizontal="center" vertical="center"/>
    </xf>
    <xf numFmtId="0" fontId="35" fillId="45" borderId="1" xfId="0" applyFont="1" applyFill="1" applyBorder="1" applyAlignment="1">
      <alignment horizontal="center" vertical="center"/>
    </xf>
    <xf numFmtId="0" fontId="35" fillId="45" borderId="9" xfId="0" applyFont="1" applyFill="1" applyBorder="1" applyAlignment="1">
      <alignment horizontal="center" vertical="center"/>
    </xf>
    <xf numFmtId="0" fontId="36" fillId="41" borderId="26" xfId="0" applyFont="1" applyFill="1" applyBorder="1" applyAlignment="1">
      <alignment vertical="center"/>
    </xf>
    <xf numFmtId="0" fontId="36" fillId="41" borderId="4" xfId="0" applyFont="1" applyFill="1" applyBorder="1" applyAlignment="1">
      <alignment vertical="center"/>
    </xf>
    <xf numFmtId="0" fontId="36" fillId="41" borderId="6" xfId="0" applyFont="1" applyFill="1" applyBorder="1" applyAlignment="1">
      <alignment vertical="center"/>
    </xf>
    <xf numFmtId="0" fontId="36" fillId="41" borderId="2" xfId="0" applyFont="1" applyFill="1" applyBorder="1" applyAlignment="1">
      <alignment vertical="center"/>
    </xf>
    <xf numFmtId="0" fontId="36" fillId="0" borderId="2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36" fillId="41" borderId="28" xfId="0" applyFont="1" applyFill="1" applyBorder="1" applyAlignment="1">
      <alignment vertical="center"/>
    </xf>
    <xf numFmtId="0" fontId="36" fillId="41" borderId="29" xfId="0" applyFont="1" applyFill="1" applyBorder="1" applyAlignment="1">
      <alignment vertical="center"/>
    </xf>
    <xf numFmtId="0" fontId="35" fillId="45" borderId="6" xfId="0" applyFont="1" applyFill="1" applyBorder="1" applyAlignment="1">
      <alignment horizontal="center" vertical="center"/>
    </xf>
    <xf numFmtId="0" fontId="35" fillId="45" borderId="2" xfId="0" applyFont="1" applyFill="1" applyBorder="1" applyAlignment="1">
      <alignment horizontal="center" vertical="center"/>
    </xf>
    <xf numFmtId="0" fontId="35" fillId="45" borderId="7" xfId="0" applyFont="1" applyFill="1" applyBorder="1" applyAlignment="1">
      <alignment horizontal="center" vertical="center"/>
    </xf>
    <xf numFmtId="0" fontId="35" fillId="0" borderId="2" xfId="0" applyFont="1" applyBorder="1" applyAlignment="1">
      <alignment vertical="center"/>
    </xf>
    <xf numFmtId="0" fontId="35" fillId="0" borderId="7" xfId="0" applyFont="1" applyBorder="1" applyAlignment="1">
      <alignment vertical="center"/>
    </xf>
    <xf numFmtId="0" fontId="35" fillId="44" borderId="6" xfId="0" applyFont="1" applyFill="1" applyBorder="1" applyAlignment="1">
      <alignment horizontal="center" vertical="center"/>
    </xf>
    <xf numFmtId="0" fontId="35" fillId="44" borderId="2" xfId="0" applyFont="1" applyFill="1" applyBorder="1" applyAlignment="1">
      <alignment horizontal="center" vertical="center"/>
    </xf>
    <xf numFmtId="0" fontId="35" fillId="44" borderId="7" xfId="0" applyFont="1" applyFill="1" applyBorder="1" applyAlignment="1">
      <alignment horizontal="center" vertical="center"/>
    </xf>
    <xf numFmtId="0" fontId="35" fillId="46" borderId="28" xfId="0" applyFont="1" applyFill="1" applyBorder="1" applyAlignment="1">
      <alignment vertical="center" wrapText="1"/>
    </xf>
    <xf numFmtId="0" fontId="35" fillId="46" borderId="29" xfId="0" applyFont="1" applyFill="1" applyBorder="1" applyAlignment="1">
      <alignment vertical="center" wrapText="1"/>
    </xf>
    <xf numFmtId="0" fontId="35" fillId="46" borderId="13" xfId="0" applyFont="1" applyFill="1" applyBorder="1" applyAlignment="1">
      <alignment horizontal="left" vertical="center"/>
    </xf>
    <xf numFmtId="0" fontId="35" fillId="46" borderId="15" xfId="0" applyFont="1" applyFill="1" applyBorder="1" applyAlignment="1">
      <alignment horizontal="left" vertical="center"/>
    </xf>
    <xf numFmtId="0" fontId="46" fillId="46" borderId="6" xfId="19" applyFont="1" applyFill="1" applyBorder="1" applyAlignment="1">
      <alignment horizontal="left" vertical="center"/>
    </xf>
    <xf numFmtId="0" fontId="46" fillId="46" borderId="2" xfId="19" applyFont="1" applyFill="1" applyBorder="1" applyAlignment="1">
      <alignment horizontal="left" vertical="center"/>
    </xf>
    <xf numFmtId="0" fontId="43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0" fontId="35" fillId="44" borderId="8" xfId="0" applyFont="1" applyFill="1" applyBorder="1" applyAlignment="1">
      <alignment horizontal="center" vertical="center"/>
    </xf>
    <xf numFmtId="0" fontId="35" fillId="44" borderId="1" xfId="0" applyFont="1" applyFill="1" applyBorder="1" applyAlignment="1">
      <alignment horizontal="center" vertical="center"/>
    </xf>
    <xf numFmtId="0" fontId="35" fillId="44" borderId="9" xfId="0" applyFont="1" applyFill="1" applyBorder="1" applyAlignment="1">
      <alignment horizontal="center" vertical="center"/>
    </xf>
    <xf numFmtId="0" fontId="35" fillId="0" borderId="13" xfId="0" applyFont="1" applyBorder="1" applyAlignment="1">
      <alignment horizontal="left" vertical="center"/>
    </xf>
    <xf numFmtId="0" fontId="35" fillId="0" borderId="15" xfId="0" applyFont="1" applyBorder="1" applyAlignment="1">
      <alignment horizontal="left" vertical="center"/>
    </xf>
    <xf numFmtId="0" fontId="35" fillId="0" borderId="25" xfId="0" applyFont="1" applyBorder="1" applyAlignment="1">
      <alignment horizontal="left" vertical="center"/>
    </xf>
    <xf numFmtId="0" fontId="35" fillId="0" borderId="11" xfId="0" applyFont="1" applyBorder="1" applyAlignment="1">
      <alignment horizontal="left" vertical="center"/>
    </xf>
    <xf numFmtId="0" fontId="35" fillId="0" borderId="10" xfId="0" applyFont="1" applyBorder="1" applyAlignment="1">
      <alignment horizontal="left" vertical="center"/>
    </xf>
    <xf numFmtId="0" fontId="35" fillId="0" borderId="1" xfId="0" applyFont="1" applyBorder="1" applyAlignment="1">
      <alignment vertical="center"/>
    </xf>
    <xf numFmtId="0" fontId="46" fillId="46" borderId="26" xfId="19" applyFont="1" applyFill="1" applyBorder="1" applyAlignment="1">
      <alignment horizontal="left" vertical="center"/>
    </xf>
    <xf numFmtId="0" fontId="46" fillId="46" borderId="4" xfId="19" applyFont="1" applyFill="1" applyBorder="1" applyAlignment="1">
      <alignment horizontal="left" vertical="center"/>
    </xf>
    <xf numFmtId="0" fontId="34" fillId="0" borderId="0" xfId="0" applyFont="1" applyAlignment="1">
      <alignment horizontal="left" vertical="center" wrapText="1"/>
    </xf>
    <xf numFmtId="0" fontId="48" fillId="0" borderId="0" xfId="0" applyFont="1" applyBorder="1" applyAlignment="1">
      <alignment horizontal="left" vertical="center"/>
    </xf>
    <xf numFmtId="0" fontId="41" fillId="41" borderId="13" xfId="0" applyFont="1" applyFill="1" applyBorder="1" applyAlignment="1">
      <alignment vertical="center" wrapText="1"/>
    </xf>
    <xf numFmtId="0" fontId="41" fillId="41" borderId="15" xfId="0" applyFont="1" applyFill="1" applyBorder="1" applyAlignment="1">
      <alignment vertical="center" wrapText="1"/>
    </xf>
    <xf numFmtId="0" fontId="40" fillId="0" borderId="31" xfId="0" applyFont="1" applyBorder="1" applyAlignment="1">
      <alignment horizontal="left"/>
    </xf>
    <xf numFmtId="0" fontId="40" fillId="0" borderId="32" xfId="0" applyFont="1" applyBorder="1" applyAlignment="1">
      <alignment horizontal="left"/>
    </xf>
    <xf numFmtId="0" fontId="40" fillId="0" borderId="33" xfId="0" applyFont="1" applyBorder="1" applyAlignment="1">
      <alignment horizontal="left"/>
    </xf>
  </cellXfs>
  <cellStyles count="44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3" xfId="36"/>
    <cellStyle name="Obliczenia" xfId="37" builtinId="22" customBuiltin="1"/>
    <cellStyle name="Suma" xfId="38" builtinId="25" customBuiltin="1"/>
    <cellStyle name="Tekst objaśnienia" xfId="39" builtinId="53" customBuiltin="1"/>
    <cellStyle name="Tekst ostrzeżenia" xfId="40" builtinId="11" customBuiltin="1"/>
    <cellStyle name="Tytuł" xfId="41" builtinId="15" customBuiltin="1"/>
    <cellStyle name="Uwaga" xfId="42" builtinId="10" customBuiltin="1"/>
    <cellStyle name="Zły" xfId="43" builtinId="27" customBuiltin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15"/>
  <sheetViews>
    <sheetView view="pageBreakPreview" topLeftCell="A34" zoomScale="80" zoomScaleNormal="110" zoomScaleSheetLayoutView="80" workbookViewId="0">
      <selection sqref="A1:Q1"/>
    </sheetView>
  </sheetViews>
  <sheetFormatPr defaultColWidth="9.1796875" defaultRowHeight="12.5"/>
  <cols>
    <col min="1" max="1" width="3.1796875" style="7" customWidth="1"/>
    <col min="2" max="2" width="65.1796875" style="7" customWidth="1"/>
    <col min="3" max="3" width="9.1796875" style="7" customWidth="1"/>
    <col min="4" max="4" width="7.54296875" style="15" customWidth="1"/>
    <col min="5" max="5" width="8.81640625" style="15" customWidth="1"/>
    <col min="6" max="7" width="7.453125" style="15" customWidth="1"/>
    <col min="8" max="8" width="9.54296875" style="15" customWidth="1"/>
    <col min="9" max="9" width="11.453125" style="15" customWidth="1"/>
    <col min="10" max="10" width="12" style="15" customWidth="1"/>
    <col min="11" max="11" width="9.453125" style="15" customWidth="1"/>
    <col min="12" max="12" width="8.54296875" style="15" customWidth="1"/>
    <col min="13" max="13" width="7.54296875" style="15" customWidth="1"/>
    <col min="14" max="15" width="6.54296875" style="15" customWidth="1"/>
    <col min="16" max="16" width="7.81640625" style="15" customWidth="1"/>
    <col min="17" max="17" width="6.54296875" style="15" customWidth="1"/>
    <col min="18" max="16384" width="9.1796875" style="7"/>
  </cols>
  <sheetData>
    <row r="1" spans="1:17" ht="56.25" customHeight="1">
      <c r="A1" s="393" t="s">
        <v>71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</row>
    <row r="2" spans="1:17" ht="15.5">
      <c r="A2" s="32"/>
      <c r="B2" s="33"/>
      <c r="C2" s="34"/>
      <c r="D2" s="34"/>
      <c r="E2" s="34"/>
      <c r="F2" s="34"/>
      <c r="G2" s="33"/>
      <c r="H2" s="33"/>
      <c r="I2" s="33"/>
      <c r="J2" s="33"/>
      <c r="K2" s="34"/>
      <c r="L2" s="34"/>
      <c r="M2" s="34"/>
      <c r="N2" s="33"/>
      <c r="O2" s="33"/>
      <c r="P2" s="33"/>
      <c r="Q2" s="33"/>
    </row>
    <row r="3" spans="1:17" ht="15.5">
      <c r="A3" s="35"/>
      <c r="B3" s="36" t="s">
        <v>72</v>
      </c>
      <c r="C3" s="37"/>
      <c r="D3" s="38"/>
      <c r="E3" s="38"/>
      <c r="F3" s="38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ht="15.5">
      <c r="A4" s="35"/>
      <c r="B4" s="40" t="s">
        <v>76</v>
      </c>
      <c r="C4" s="41"/>
      <c r="D4" s="42"/>
      <c r="E4" s="42"/>
      <c r="F4" s="42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</row>
    <row r="5" spans="1:17" ht="15.5">
      <c r="A5" s="35"/>
      <c r="B5" s="40" t="s">
        <v>73</v>
      </c>
      <c r="C5" s="41"/>
      <c r="D5" s="42"/>
      <c r="E5" s="42"/>
      <c r="F5" s="42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</row>
    <row r="6" spans="1:17" ht="15.5">
      <c r="A6" s="35"/>
      <c r="B6" s="40" t="s">
        <v>74</v>
      </c>
      <c r="C6" s="41"/>
      <c r="D6" s="42"/>
      <c r="E6" s="42"/>
      <c r="F6" s="42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</row>
    <row r="7" spans="1:17" ht="15.5">
      <c r="A7" s="35"/>
      <c r="B7" s="40" t="s">
        <v>75</v>
      </c>
      <c r="C7" s="44"/>
      <c r="D7" s="44"/>
      <c r="E7" s="42"/>
      <c r="F7" s="42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</row>
    <row r="8" spans="1:17" ht="13.5" thickBot="1">
      <c r="A8" s="35"/>
      <c r="B8" s="45"/>
      <c r="C8" s="41"/>
      <c r="D8" s="41"/>
      <c r="E8" s="42"/>
      <c r="F8" s="42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</row>
    <row r="9" spans="1:17" ht="17.25" customHeight="1">
      <c r="A9" s="339" t="s">
        <v>0</v>
      </c>
      <c r="B9" s="342" t="s">
        <v>1</v>
      </c>
      <c r="C9" s="345" t="s">
        <v>2</v>
      </c>
      <c r="D9" s="345"/>
      <c r="E9" s="345"/>
      <c r="F9" s="345"/>
      <c r="G9" s="346" t="s">
        <v>3</v>
      </c>
      <c r="H9" s="336" t="s">
        <v>4</v>
      </c>
      <c r="I9" s="335" t="s">
        <v>5</v>
      </c>
      <c r="J9" s="335"/>
      <c r="K9" s="335"/>
      <c r="L9" s="335"/>
      <c r="M9" s="335"/>
      <c r="N9" s="335"/>
      <c r="O9" s="335"/>
      <c r="P9" s="336" t="s">
        <v>91</v>
      </c>
      <c r="Q9" s="390" t="s">
        <v>92</v>
      </c>
    </row>
    <row r="10" spans="1:17" ht="45.75" customHeight="1">
      <c r="A10" s="340"/>
      <c r="B10" s="343"/>
      <c r="C10" s="368" t="s">
        <v>6</v>
      </c>
      <c r="D10" s="370" t="s">
        <v>7</v>
      </c>
      <c r="E10" s="370" t="s">
        <v>8</v>
      </c>
      <c r="F10" s="370" t="s">
        <v>63</v>
      </c>
      <c r="G10" s="347"/>
      <c r="H10" s="337"/>
      <c r="I10" s="337" t="s">
        <v>77</v>
      </c>
      <c r="J10" s="337" t="s">
        <v>78</v>
      </c>
      <c r="K10" s="332" t="s">
        <v>7</v>
      </c>
      <c r="L10" s="332"/>
      <c r="M10" s="332"/>
      <c r="N10" s="332"/>
      <c r="O10" s="332"/>
      <c r="P10" s="337"/>
      <c r="Q10" s="391"/>
    </row>
    <row r="11" spans="1:17" ht="15.65" customHeight="1">
      <c r="A11" s="340"/>
      <c r="B11" s="343"/>
      <c r="C11" s="368"/>
      <c r="D11" s="370"/>
      <c r="E11" s="370"/>
      <c r="F11" s="370"/>
      <c r="G11" s="347"/>
      <c r="H11" s="337"/>
      <c r="I11" s="337"/>
      <c r="J11" s="337"/>
      <c r="K11" s="333" t="s">
        <v>6</v>
      </c>
      <c r="L11" s="332" t="s">
        <v>64</v>
      </c>
      <c r="M11" s="332"/>
      <c r="N11" s="332"/>
      <c r="O11" s="333" t="s">
        <v>65</v>
      </c>
      <c r="P11" s="337"/>
      <c r="Q11" s="391"/>
    </row>
    <row r="12" spans="1:17" ht="60" customHeight="1">
      <c r="A12" s="340"/>
      <c r="B12" s="343"/>
      <c r="C12" s="368"/>
      <c r="D12" s="370"/>
      <c r="E12" s="370"/>
      <c r="F12" s="370"/>
      <c r="G12" s="347"/>
      <c r="H12" s="337"/>
      <c r="I12" s="337"/>
      <c r="J12" s="337"/>
      <c r="K12" s="333"/>
      <c r="L12" s="333" t="s">
        <v>66</v>
      </c>
      <c r="M12" s="333" t="s">
        <v>9</v>
      </c>
      <c r="N12" s="333" t="s">
        <v>58</v>
      </c>
      <c r="O12" s="333"/>
      <c r="P12" s="337"/>
      <c r="Q12" s="391"/>
    </row>
    <row r="13" spans="1:17" ht="38.25" customHeight="1" thickBot="1">
      <c r="A13" s="341"/>
      <c r="B13" s="344"/>
      <c r="C13" s="369"/>
      <c r="D13" s="371"/>
      <c r="E13" s="371"/>
      <c r="F13" s="371"/>
      <c r="G13" s="348"/>
      <c r="H13" s="338"/>
      <c r="I13" s="338"/>
      <c r="J13" s="338"/>
      <c r="K13" s="334"/>
      <c r="L13" s="334"/>
      <c r="M13" s="334"/>
      <c r="N13" s="334"/>
      <c r="O13" s="334"/>
      <c r="P13" s="338"/>
      <c r="Q13" s="392"/>
    </row>
    <row r="14" spans="1:17" ht="20.149999999999999" customHeight="1">
      <c r="A14" s="351" t="s">
        <v>10</v>
      </c>
      <c r="B14" s="352"/>
      <c r="C14" s="352"/>
      <c r="D14" s="352"/>
      <c r="E14" s="352"/>
      <c r="F14" s="352"/>
      <c r="G14" s="352"/>
      <c r="H14" s="352"/>
      <c r="I14" s="352"/>
      <c r="J14" s="352"/>
      <c r="K14" s="352"/>
      <c r="L14" s="352"/>
      <c r="M14" s="352"/>
      <c r="N14" s="352"/>
      <c r="O14" s="352"/>
      <c r="P14" s="352"/>
      <c r="Q14" s="353"/>
    </row>
    <row r="15" spans="1:17" ht="20.149999999999999" customHeight="1">
      <c r="A15" s="354" t="s">
        <v>11</v>
      </c>
      <c r="B15" s="355"/>
      <c r="C15" s="355"/>
      <c r="D15" s="355"/>
      <c r="E15" s="355"/>
      <c r="F15" s="355"/>
      <c r="G15" s="355"/>
      <c r="H15" s="355"/>
      <c r="I15" s="355"/>
      <c r="J15" s="355"/>
      <c r="K15" s="355"/>
      <c r="L15" s="355"/>
      <c r="M15" s="355"/>
      <c r="N15" s="355"/>
      <c r="O15" s="355"/>
      <c r="P15" s="355"/>
      <c r="Q15" s="356"/>
    </row>
    <row r="16" spans="1:17" ht="20.149999999999999" customHeight="1">
      <c r="A16" s="357" t="s">
        <v>12</v>
      </c>
      <c r="B16" s="358"/>
      <c r="C16" s="358"/>
      <c r="D16" s="358"/>
      <c r="E16" s="358"/>
      <c r="F16" s="358"/>
      <c r="G16" s="358"/>
      <c r="H16" s="358"/>
      <c r="I16" s="358"/>
      <c r="J16" s="358"/>
      <c r="K16" s="358"/>
      <c r="L16" s="358"/>
      <c r="M16" s="358"/>
      <c r="N16" s="358"/>
      <c r="O16" s="358"/>
      <c r="P16" s="358"/>
      <c r="Q16" s="359"/>
    </row>
    <row r="17" spans="1:17" ht="20.149999999999999" customHeight="1">
      <c r="A17" s="53" t="s">
        <v>13</v>
      </c>
      <c r="B17" s="360" t="s">
        <v>14</v>
      </c>
      <c r="C17" s="360"/>
      <c r="D17" s="360"/>
      <c r="E17" s="360"/>
      <c r="F17" s="360"/>
      <c r="G17" s="360"/>
      <c r="H17" s="360"/>
      <c r="I17" s="360"/>
      <c r="J17" s="360"/>
      <c r="K17" s="360"/>
      <c r="L17" s="360"/>
      <c r="M17" s="360"/>
      <c r="N17" s="360"/>
      <c r="O17" s="360"/>
      <c r="P17" s="360"/>
      <c r="Q17" s="361"/>
    </row>
    <row r="18" spans="1:17" ht="20.149999999999999" customHeight="1">
      <c r="A18" s="54" t="s">
        <v>15</v>
      </c>
      <c r="B18" s="55" t="s">
        <v>70</v>
      </c>
      <c r="C18" s="56">
        <v>2</v>
      </c>
      <c r="D18" s="57">
        <v>1.2</v>
      </c>
      <c r="E18" s="57">
        <v>0.8</v>
      </c>
      <c r="F18" s="57"/>
      <c r="G18" s="305" t="s">
        <v>69</v>
      </c>
      <c r="H18" s="300" t="s">
        <v>18</v>
      </c>
      <c r="I18" s="300">
        <v>50</v>
      </c>
      <c r="J18" s="300"/>
      <c r="K18" s="300">
        <v>30</v>
      </c>
      <c r="L18" s="300">
        <v>30</v>
      </c>
      <c r="M18" s="300"/>
      <c r="N18" s="300">
        <v>30</v>
      </c>
      <c r="O18" s="300"/>
      <c r="P18" s="300">
        <f>+(Q18*C18)-K18</f>
        <v>20</v>
      </c>
      <c r="Q18" s="326">
        <f>+I18/C18</f>
        <v>25</v>
      </c>
    </row>
    <row r="19" spans="1:17" ht="20.149999999999999" customHeight="1">
      <c r="A19" s="54" t="s">
        <v>19</v>
      </c>
      <c r="B19" s="50" t="s">
        <v>62</v>
      </c>
      <c r="C19" s="56">
        <v>2</v>
      </c>
      <c r="D19" s="57">
        <v>0.7</v>
      </c>
      <c r="E19" s="57">
        <v>1.3</v>
      </c>
      <c r="F19" s="57"/>
      <c r="G19" s="305" t="s">
        <v>69</v>
      </c>
      <c r="H19" s="300" t="s">
        <v>18</v>
      </c>
      <c r="I19" s="300">
        <v>50</v>
      </c>
      <c r="J19" s="300"/>
      <c r="K19" s="300">
        <v>16</v>
      </c>
      <c r="L19" s="300">
        <v>16</v>
      </c>
      <c r="M19" s="300">
        <v>16</v>
      </c>
      <c r="N19" s="300"/>
      <c r="O19" s="300"/>
      <c r="P19" s="300">
        <f>+(Q19*C19)-K19</f>
        <v>34</v>
      </c>
      <c r="Q19" s="326">
        <f>+I19/C19</f>
        <v>25</v>
      </c>
    </row>
    <row r="20" spans="1:17" ht="43" customHeight="1" thickBot="1">
      <c r="A20" s="73" t="s">
        <v>21</v>
      </c>
      <c r="B20" s="52" t="s">
        <v>102</v>
      </c>
      <c r="C20" s="75">
        <v>2</v>
      </c>
      <c r="D20" s="76">
        <v>0.7</v>
      </c>
      <c r="E20" s="76">
        <v>1.3</v>
      </c>
      <c r="F20" s="76">
        <v>1.2</v>
      </c>
      <c r="G20" s="301" t="s">
        <v>69</v>
      </c>
      <c r="H20" s="302" t="s">
        <v>20</v>
      </c>
      <c r="I20" s="302">
        <v>50</v>
      </c>
      <c r="J20" s="302">
        <v>30</v>
      </c>
      <c r="K20" s="302">
        <v>17</v>
      </c>
      <c r="L20" s="302">
        <v>16</v>
      </c>
      <c r="M20" s="302"/>
      <c r="N20" s="302">
        <v>16</v>
      </c>
      <c r="O20" s="302">
        <v>1</v>
      </c>
      <c r="P20" s="300">
        <f>+(Q20*C20)-K20</f>
        <v>33</v>
      </c>
      <c r="Q20" s="326">
        <f>+I20/C20</f>
        <v>25</v>
      </c>
    </row>
    <row r="21" spans="1:17" ht="20.149999999999999" customHeight="1">
      <c r="A21" s="349" t="s">
        <v>50</v>
      </c>
      <c r="B21" s="350"/>
      <c r="C21" s="78">
        <f>SUM(C18:C20)</f>
        <v>6</v>
      </c>
      <c r="D21" s="78">
        <f>SUM(D18:D20)</f>
        <v>2.5999999999999996</v>
      </c>
      <c r="E21" s="78">
        <f>SUM(E18:E20)</f>
        <v>3.4000000000000004</v>
      </c>
      <c r="F21" s="78"/>
      <c r="G21" s="79" t="s">
        <v>24</v>
      </c>
      <c r="H21" s="79" t="s">
        <v>24</v>
      </c>
      <c r="I21" s="79">
        <f>SUM(I18:I20)</f>
        <v>150</v>
      </c>
      <c r="J21" s="79"/>
      <c r="K21" s="79">
        <f>SUM(K18:K20)</f>
        <v>63</v>
      </c>
      <c r="L21" s="79">
        <f>SUM(L18:L20)</f>
        <v>62</v>
      </c>
      <c r="M21" s="79">
        <f>SUM(M18:M19)</f>
        <v>16</v>
      </c>
      <c r="N21" s="79">
        <f>SUM(N18:N20)</f>
        <v>46</v>
      </c>
      <c r="O21" s="79">
        <f>SUM(O18:O20)</f>
        <v>1</v>
      </c>
      <c r="P21" s="79">
        <v>87</v>
      </c>
      <c r="Q21" s="80"/>
    </row>
    <row r="22" spans="1:17" ht="20.149999999999999" customHeight="1">
      <c r="A22" s="362" t="s">
        <v>25</v>
      </c>
      <c r="B22" s="363"/>
      <c r="C22" s="58"/>
      <c r="D22" s="58"/>
      <c r="E22" s="58"/>
      <c r="F22" s="58">
        <f>SUM(F18:F21)</f>
        <v>1.2</v>
      </c>
      <c r="G22" s="59" t="s">
        <v>24</v>
      </c>
      <c r="H22" s="59" t="s">
        <v>24</v>
      </c>
      <c r="I22" s="59"/>
      <c r="J22" s="59">
        <f>SUM(J18:J21)</f>
        <v>30</v>
      </c>
      <c r="K22" s="59"/>
      <c r="L22" s="59"/>
      <c r="M22" s="59"/>
      <c r="N22" s="59"/>
      <c r="O22" s="59"/>
      <c r="P22" s="59"/>
      <c r="Q22" s="60"/>
    </row>
    <row r="23" spans="1:17" ht="20.149999999999999" customHeight="1" thickBot="1">
      <c r="A23" s="364" t="s">
        <v>51</v>
      </c>
      <c r="B23" s="365"/>
      <c r="C23" s="81">
        <f>SUM(C18,C19,)</f>
        <v>4</v>
      </c>
      <c r="D23" s="81">
        <f>SUM(D18,D19,)</f>
        <v>1.9</v>
      </c>
      <c r="E23" s="81">
        <f>SUM(E18,E19,)</f>
        <v>2.1</v>
      </c>
      <c r="F23" s="81"/>
      <c r="G23" s="82" t="s">
        <v>24</v>
      </c>
      <c r="H23" s="82" t="s">
        <v>24</v>
      </c>
      <c r="I23" s="82">
        <v>100</v>
      </c>
      <c r="J23" s="82"/>
      <c r="K23" s="82">
        <v>46</v>
      </c>
      <c r="L23" s="82">
        <v>46</v>
      </c>
      <c r="M23" s="82">
        <v>16</v>
      </c>
      <c r="N23" s="82">
        <v>30</v>
      </c>
      <c r="O23" s="82"/>
      <c r="P23" s="82">
        <v>40</v>
      </c>
      <c r="Q23" s="83"/>
    </row>
    <row r="24" spans="1:17" ht="20.149999999999999" customHeight="1">
      <c r="A24" s="77" t="s">
        <v>27</v>
      </c>
      <c r="B24" s="366" t="s">
        <v>28</v>
      </c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7"/>
    </row>
    <row r="25" spans="1:17" ht="20.149999999999999" customHeight="1">
      <c r="A25" s="54" t="s">
        <v>15</v>
      </c>
      <c r="B25" s="61" t="s">
        <v>97</v>
      </c>
      <c r="C25" s="56">
        <v>2</v>
      </c>
      <c r="D25" s="57">
        <v>1</v>
      </c>
      <c r="E25" s="57">
        <v>1</v>
      </c>
      <c r="F25" s="57">
        <v>1.4</v>
      </c>
      <c r="G25" s="305" t="s">
        <v>69</v>
      </c>
      <c r="H25" s="300" t="s">
        <v>20</v>
      </c>
      <c r="I25" s="300">
        <v>50</v>
      </c>
      <c r="J25" s="300">
        <v>36</v>
      </c>
      <c r="K25" s="300">
        <v>25</v>
      </c>
      <c r="L25" s="300">
        <v>24</v>
      </c>
      <c r="M25" s="300"/>
      <c r="N25" s="300">
        <v>24</v>
      </c>
      <c r="O25" s="300">
        <v>1</v>
      </c>
      <c r="P25" s="300">
        <f>+(Q25*C25)-K25</f>
        <v>25</v>
      </c>
      <c r="Q25" s="326">
        <f>+I25/C25</f>
        <v>25</v>
      </c>
    </row>
    <row r="26" spans="1:17" ht="20.149999999999999" customHeight="1" thickBot="1">
      <c r="A26" s="73" t="s">
        <v>19</v>
      </c>
      <c r="B26" s="84" t="s">
        <v>93</v>
      </c>
      <c r="C26" s="75">
        <v>3</v>
      </c>
      <c r="D26" s="76">
        <v>1.1000000000000001</v>
      </c>
      <c r="E26" s="76">
        <v>1.9</v>
      </c>
      <c r="F26" s="76">
        <v>1</v>
      </c>
      <c r="G26" s="301" t="s">
        <v>69</v>
      </c>
      <c r="H26" s="302" t="s">
        <v>20</v>
      </c>
      <c r="I26" s="302">
        <v>75</v>
      </c>
      <c r="J26" s="302">
        <v>24</v>
      </c>
      <c r="K26" s="302">
        <v>27</v>
      </c>
      <c r="L26" s="302">
        <v>24</v>
      </c>
      <c r="M26" s="302">
        <v>8</v>
      </c>
      <c r="N26" s="302">
        <v>16</v>
      </c>
      <c r="O26" s="302">
        <v>3</v>
      </c>
      <c r="P26" s="300">
        <f>+(Q26*C26)-K26</f>
        <v>48</v>
      </c>
      <c r="Q26" s="326">
        <f>+I26/C26</f>
        <v>25</v>
      </c>
    </row>
    <row r="27" spans="1:17" ht="20.149999999999999" customHeight="1">
      <c r="A27" s="349" t="s">
        <v>50</v>
      </c>
      <c r="B27" s="350"/>
      <c r="C27" s="78">
        <f>SUM(C25:C26)</f>
        <v>5</v>
      </c>
      <c r="D27" s="78">
        <v>2.1</v>
      </c>
      <c r="E27" s="78">
        <f>SUM(E25:E26)</f>
        <v>2.9</v>
      </c>
      <c r="F27" s="78"/>
      <c r="G27" s="79" t="s">
        <v>24</v>
      </c>
      <c r="H27" s="79" t="s">
        <v>24</v>
      </c>
      <c r="I27" s="79">
        <f>SUM(I25:I26)</f>
        <v>125</v>
      </c>
      <c r="J27" s="79"/>
      <c r="K27" s="79">
        <f t="shared" ref="K27:N27" si="0">SUM(K25:K26)</f>
        <v>52</v>
      </c>
      <c r="L27" s="79">
        <f t="shared" si="0"/>
        <v>48</v>
      </c>
      <c r="M27" s="79">
        <f t="shared" si="0"/>
        <v>8</v>
      </c>
      <c r="N27" s="79">
        <f t="shared" si="0"/>
        <v>40</v>
      </c>
      <c r="O27" s="79">
        <f t="shared" ref="O27" si="1">SUM(O25:O26)</f>
        <v>4</v>
      </c>
      <c r="P27" s="79">
        <v>73</v>
      </c>
      <c r="Q27" s="80"/>
    </row>
    <row r="28" spans="1:17" ht="20.149999999999999" customHeight="1">
      <c r="A28" s="362" t="s">
        <v>25</v>
      </c>
      <c r="B28" s="363"/>
      <c r="C28" s="58"/>
      <c r="D28" s="58"/>
      <c r="E28" s="58"/>
      <c r="F28" s="58">
        <f>SUM(F25:F27)</f>
        <v>2.4</v>
      </c>
      <c r="G28" s="59"/>
      <c r="H28" s="59"/>
      <c r="I28" s="59"/>
      <c r="J28" s="59">
        <f>SUM(J25:J27)</f>
        <v>60</v>
      </c>
      <c r="K28" s="59"/>
      <c r="L28" s="59"/>
      <c r="M28" s="59"/>
      <c r="N28" s="59"/>
      <c r="O28" s="59"/>
      <c r="P28" s="59"/>
      <c r="Q28" s="60"/>
    </row>
    <row r="29" spans="1:17" ht="20.149999999999999" customHeight="1" thickBot="1">
      <c r="A29" s="364" t="s">
        <v>51</v>
      </c>
      <c r="B29" s="365"/>
      <c r="C29" s="81"/>
      <c r="D29" s="81"/>
      <c r="E29" s="81"/>
      <c r="F29" s="81"/>
      <c r="G29" s="82" t="s">
        <v>24</v>
      </c>
      <c r="H29" s="82" t="s">
        <v>24</v>
      </c>
      <c r="I29" s="82"/>
      <c r="J29" s="82"/>
      <c r="K29" s="82"/>
      <c r="L29" s="82"/>
      <c r="M29" s="82"/>
      <c r="N29" s="82"/>
      <c r="O29" s="82"/>
      <c r="P29" s="82"/>
      <c r="Q29" s="83"/>
    </row>
    <row r="30" spans="1:17" ht="20.149999999999999" customHeight="1">
      <c r="A30" s="77" t="s">
        <v>30</v>
      </c>
      <c r="B30" s="366" t="s">
        <v>31</v>
      </c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  <c r="N30" s="366"/>
      <c r="O30" s="366"/>
      <c r="P30" s="366"/>
      <c r="Q30" s="367"/>
    </row>
    <row r="31" spans="1:17" ht="20.149999999999999" customHeight="1">
      <c r="A31" s="54" t="s">
        <v>15</v>
      </c>
      <c r="B31" s="61" t="s">
        <v>99</v>
      </c>
      <c r="C31" s="56">
        <v>2</v>
      </c>
      <c r="D31" s="62">
        <v>0.9</v>
      </c>
      <c r="E31" s="57">
        <v>1.1000000000000001</v>
      </c>
      <c r="F31" s="57">
        <v>0.5</v>
      </c>
      <c r="G31" s="305" t="s">
        <v>69</v>
      </c>
      <c r="H31" s="300" t="s">
        <v>20</v>
      </c>
      <c r="I31" s="300">
        <v>50</v>
      </c>
      <c r="J31" s="300">
        <v>12</v>
      </c>
      <c r="K31" s="300">
        <v>22</v>
      </c>
      <c r="L31" s="300">
        <v>20</v>
      </c>
      <c r="M31" s="300">
        <v>8</v>
      </c>
      <c r="N31" s="300">
        <v>12</v>
      </c>
      <c r="O31" s="300">
        <v>2</v>
      </c>
      <c r="P31" s="300">
        <f t="shared" ref="P31:P33" si="2">+(Q31*C31)-K31</f>
        <v>28</v>
      </c>
      <c r="Q31" s="326">
        <f t="shared" ref="Q31:Q33" si="3">+I31/C31</f>
        <v>25</v>
      </c>
    </row>
    <row r="32" spans="1:17" ht="20.149999999999999" customHeight="1">
      <c r="A32" s="54" t="s">
        <v>19</v>
      </c>
      <c r="B32" s="61" t="s">
        <v>100</v>
      </c>
      <c r="C32" s="56">
        <v>2</v>
      </c>
      <c r="D32" s="62">
        <v>0.7</v>
      </c>
      <c r="E32" s="57">
        <v>1.3</v>
      </c>
      <c r="F32" s="57">
        <v>1</v>
      </c>
      <c r="G32" s="305" t="s">
        <v>69</v>
      </c>
      <c r="H32" s="300" t="s">
        <v>20</v>
      </c>
      <c r="I32" s="300">
        <v>50</v>
      </c>
      <c r="J32" s="300">
        <v>26</v>
      </c>
      <c r="K32" s="300">
        <v>17</v>
      </c>
      <c r="L32" s="300">
        <v>16</v>
      </c>
      <c r="M32" s="300"/>
      <c r="N32" s="300">
        <v>16</v>
      </c>
      <c r="O32" s="300">
        <v>1</v>
      </c>
      <c r="P32" s="300">
        <f t="shared" si="2"/>
        <v>33</v>
      </c>
      <c r="Q32" s="326">
        <f t="shared" si="3"/>
        <v>25</v>
      </c>
    </row>
    <row r="33" spans="1:17" ht="20.149999999999999" customHeight="1" thickBot="1">
      <c r="A33" s="73" t="s">
        <v>21</v>
      </c>
      <c r="B33" s="74" t="s">
        <v>103</v>
      </c>
      <c r="C33" s="75">
        <v>2</v>
      </c>
      <c r="D33" s="76">
        <v>0.7</v>
      </c>
      <c r="E33" s="76">
        <v>1.3</v>
      </c>
      <c r="F33" s="76">
        <v>1</v>
      </c>
      <c r="G33" s="301" t="s">
        <v>69</v>
      </c>
      <c r="H33" s="302" t="s">
        <v>20</v>
      </c>
      <c r="I33" s="302">
        <v>50</v>
      </c>
      <c r="J33" s="302">
        <v>25</v>
      </c>
      <c r="K33" s="302">
        <v>17</v>
      </c>
      <c r="L33" s="302">
        <v>16</v>
      </c>
      <c r="M33" s="302">
        <v>8</v>
      </c>
      <c r="N33" s="302">
        <v>8</v>
      </c>
      <c r="O33" s="302">
        <v>1</v>
      </c>
      <c r="P33" s="300">
        <f t="shared" si="2"/>
        <v>33</v>
      </c>
      <c r="Q33" s="326">
        <f t="shared" si="3"/>
        <v>25</v>
      </c>
    </row>
    <row r="34" spans="1:17" ht="20.149999999999999" customHeight="1">
      <c r="A34" s="349" t="s">
        <v>50</v>
      </c>
      <c r="B34" s="350"/>
      <c r="C34" s="78">
        <f>SUM(C31:C33)</f>
        <v>6</v>
      </c>
      <c r="D34" s="78">
        <f>SUM(D31:D33)</f>
        <v>2.2999999999999998</v>
      </c>
      <c r="E34" s="78">
        <f>SUM(E31:E33)</f>
        <v>3.7</v>
      </c>
      <c r="F34" s="78"/>
      <c r="G34" s="79" t="s">
        <v>24</v>
      </c>
      <c r="H34" s="79" t="s">
        <v>24</v>
      </c>
      <c r="I34" s="79">
        <f>SUM(I31:I33)</f>
        <v>150</v>
      </c>
      <c r="J34" s="79"/>
      <c r="K34" s="79">
        <f t="shared" ref="K34:N34" si="4">SUM(K31:K33)</f>
        <v>56</v>
      </c>
      <c r="L34" s="79">
        <f t="shared" si="4"/>
        <v>52</v>
      </c>
      <c r="M34" s="79">
        <f t="shared" si="4"/>
        <v>16</v>
      </c>
      <c r="N34" s="79">
        <f t="shared" si="4"/>
        <v>36</v>
      </c>
      <c r="O34" s="79">
        <f t="shared" ref="O34" si="5">SUM(O31:O33)</f>
        <v>4</v>
      </c>
      <c r="P34" s="79">
        <v>94</v>
      </c>
      <c r="Q34" s="80"/>
    </row>
    <row r="35" spans="1:17" ht="20.149999999999999" customHeight="1">
      <c r="A35" s="362" t="s">
        <v>25</v>
      </c>
      <c r="B35" s="363"/>
      <c r="C35" s="58"/>
      <c r="D35" s="58"/>
      <c r="E35" s="58"/>
      <c r="F35" s="58">
        <f>SUM(F31:F34)</f>
        <v>2.5</v>
      </c>
      <c r="G35" s="59"/>
      <c r="H35" s="59"/>
      <c r="I35" s="59"/>
      <c r="J35" s="59">
        <f>SUM(J31:J34)</f>
        <v>63</v>
      </c>
      <c r="K35" s="59"/>
      <c r="L35" s="59"/>
      <c r="M35" s="59"/>
      <c r="N35" s="59"/>
      <c r="O35" s="59"/>
      <c r="P35" s="59"/>
      <c r="Q35" s="60"/>
    </row>
    <row r="36" spans="1:17" ht="20.149999999999999" customHeight="1" thickBot="1">
      <c r="A36" s="364" t="s">
        <v>51</v>
      </c>
      <c r="B36" s="365"/>
      <c r="C36" s="81"/>
      <c r="D36" s="81"/>
      <c r="E36" s="81"/>
      <c r="F36" s="81"/>
      <c r="G36" s="82" t="s">
        <v>24</v>
      </c>
      <c r="H36" s="82" t="s">
        <v>24</v>
      </c>
      <c r="I36" s="82"/>
      <c r="J36" s="82"/>
      <c r="K36" s="82"/>
      <c r="L36" s="82"/>
      <c r="M36" s="82"/>
      <c r="N36" s="82"/>
      <c r="O36" s="82"/>
      <c r="P36" s="82"/>
      <c r="Q36" s="83"/>
    </row>
    <row r="37" spans="1:17" ht="20.149999999999999" customHeight="1">
      <c r="A37" s="77" t="s">
        <v>52</v>
      </c>
      <c r="B37" s="366" t="s">
        <v>39</v>
      </c>
      <c r="C37" s="366"/>
      <c r="D37" s="366"/>
      <c r="E37" s="366"/>
      <c r="F37" s="366"/>
      <c r="G37" s="366"/>
      <c r="H37" s="366"/>
      <c r="I37" s="366"/>
      <c r="J37" s="366"/>
      <c r="K37" s="366"/>
      <c r="L37" s="366"/>
      <c r="M37" s="366"/>
      <c r="N37" s="366"/>
      <c r="O37" s="366"/>
      <c r="P37" s="366"/>
      <c r="Q37" s="367"/>
    </row>
    <row r="38" spans="1:17" ht="20.149999999999999" customHeight="1">
      <c r="A38" s="54" t="s">
        <v>15</v>
      </c>
      <c r="B38" s="55" t="s">
        <v>96</v>
      </c>
      <c r="C38" s="56">
        <v>2</v>
      </c>
      <c r="D38" s="57">
        <v>0.7</v>
      </c>
      <c r="E38" s="57">
        <v>1.3</v>
      </c>
      <c r="F38" s="57">
        <v>0.8</v>
      </c>
      <c r="G38" s="305" t="s">
        <v>69</v>
      </c>
      <c r="H38" s="300" t="s">
        <v>18</v>
      </c>
      <c r="I38" s="300">
        <v>60</v>
      </c>
      <c r="J38" s="300">
        <v>24</v>
      </c>
      <c r="K38" s="300">
        <v>21</v>
      </c>
      <c r="L38" s="300">
        <v>20</v>
      </c>
      <c r="M38" s="300">
        <v>8</v>
      </c>
      <c r="N38" s="300">
        <v>12</v>
      </c>
      <c r="O38" s="300">
        <v>1</v>
      </c>
      <c r="P38" s="300">
        <f t="shared" ref="P38:P40" si="6">+(Q38*C38)-K38</f>
        <v>39</v>
      </c>
      <c r="Q38" s="326">
        <f t="shared" ref="Q38:Q40" si="7">+I38/C38</f>
        <v>30</v>
      </c>
    </row>
    <row r="39" spans="1:17" ht="42" customHeight="1">
      <c r="A39" s="54" t="s">
        <v>19</v>
      </c>
      <c r="B39" s="50" t="s">
        <v>95</v>
      </c>
      <c r="C39" s="56">
        <v>2</v>
      </c>
      <c r="D39" s="57">
        <v>0.7</v>
      </c>
      <c r="E39" s="57">
        <v>1.3</v>
      </c>
      <c r="F39" s="57">
        <v>0.8</v>
      </c>
      <c r="G39" s="305" t="s">
        <v>69</v>
      </c>
      <c r="H39" s="300" t="s">
        <v>18</v>
      </c>
      <c r="I39" s="300">
        <v>60</v>
      </c>
      <c r="J39" s="300">
        <v>24</v>
      </c>
      <c r="K39" s="300">
        <v>21</v>
      </c>
      <c r="L39" s="300">
        <v>20</v>
      </c>
      <c r="M39" s="300">
        <v>8</v>
      </c>
      <c r="N39" s="300">
        <v>12</v>
      </c>
      <c r="O39" s="300">
        <v>1</v>
      </c>
      <c r="P39" s="300">
        <f t="shared" si="6"/>
        <v>39</v>
      </c>
      <c r="Q39" s="326">
        <f t="shared" si="7"/>
        <v>30</v>
      </c>
    </row>
    <row r="40" spans="1:17" ht="40" customHeight="1" thickBot="1">
      <c r="A40" s="73" t="s">
        <v>21</v>
      </c>
      <c r="B40" s="52" t="s">
        <v>101</v>
      </c>
      <c r="C40" s="75">
        <v>3</v>
      </c>
      <c r="D40" s="76">
        <v>1.3</v>
      </c>
      <c r="E40" s="76">
        <v>1.7</v>
      </c>
      <c r="F40" s="76"/>
      <c r="G40" s="301" t="s">
        <v>69</v>
      </c>
      <c r="H40" s="302" t="s">
        <v>18</v>
      </c>
      <c r="I40" s="302">
        <v>75</v>
      </c>
      <c r="J40" s="302"/>
      <c r="K40" s="302">
        <v>32</v>
      </c>
      <c r="L40" s="302">
        <v>32</v>
      </c>
      <c r="M40" s="302"/>
      <c r="N40" s="302">
        <v>32</v>
      </c>
      <c r="O40" s="302"/>
      <c r="P40" s="300">
        <f t="shared" si="6"/>
        <v>43</v>
      </c>
      <c r="Q40" s="326">
        <f t="shared" si="7"/>
        <v>25</v>
      </c>
    </row>
    <row r="41" spans="1:17" ht="20.149999999999999" customHeight="1">
      <c r="A41" s="549" t="s">
        <v>23</v>
      </c>
      <c r="B41" s="550"/>
      <c r="C41" s="78">
        <f>SUM(C38:C40)</f>
        <v>7</v>
      </c>
      <c r="D41" s="78">
        <f>SUM(D38:D40)</f>
        <v>2.7</v>
      </c>
      <c r="E41" s="78">
        <f>SUM(E38:E40)</f>
        <v>4.3</v>
      </c>
      <c r="F41" s="78"/>
      <c r="G41" s="79" t="s">
        <v>24</v>
      </c>
      <c r="H41" s="79" t="s">
        <v>24</v>
      </c>
      <c r="I41" s="79">
        <f>SUM(I38:I40)</f>
        <v>195</v>
      </c>
      <c r="J41" s="79"/>
      <c r="K41" s="79">
        <f t="shared" ref="K41:N41" si="8">SUM(K38:K40)</f>
        <v>74</v>
      </c>
      <c r="L41" s="79">
        <f t="shared" si="8"/>
        <v>72</v>
      </c>
      <c r="M41" s="79">
        <f t="shared" si="8"/>
        <v>16</v>
      </c>
      <c r="N41" s="79">
        <f t="shared" si="8"/>
        <v>56</v>
      </c>
      <c r="O41" s="79">
        <f t="shared" ref="O41" si="9">SUM(O38:O40)</f>
        <v>2</v>
      </c>
      <c r="P41" s="79">
        <v>121</v>
      </c>
      <c r="Q41" s="80"/>
    </row>
    <row r="42" spans="1:17" ht="20.149999999999999" customHeight="1">
      <c r="A42" s="362" t="s">
        <v>25</v>
      </c>
      <c r="B42" s="363"/>
      <c r="C42" s="58"/>
      <c r="D42" s="58"/>
      <c r="E42" s="58"/>
      <c r="F42" s="58">
        <f>SUM(F38:F41)</f>
        <v>1.6</v>
      </c>
      <c r="G42" s="59"/>
      <c r="H42" s="59"/>
      <c r="I42" s="59"/>
      <c r="J42" s="59">
        <f>SUM(J38:J41)</f>
        <v>48</v>
      </c>
      <c r="K42" s="59"/>
      <c r="L42" s="59"/>
      <c r="M42" s="59"/>
      <c r="N42" s="59"/>
      <c r="O42" s="59"/>
      <c r="P42" s="59"/>
      <c r="Q42" s="60"/>
    </row>
    <row r="43" spans="1:17" ht="20.149999999999999" customHeight="1" thickBot="1">
      <c r="A43" s="364" t="s">
        <v>26</v>
      </c>
      <c r="B43" s="365"/>
      <c r="C43" s="81">
        <f>SUM(C41)</f>
        <v>7</v>
      </c>
      <c r="D43" s="81">
        <f>SUM(D41)</f>
        <v>2.7</v>
      </c>
      <c r="E43" s="81">
        <f>SUM(E41)</f>
        <v>4.3</v>
      </c>
      <c r="F43" s="81"/>
      <c r="G43" s="82" t="s">
        <v>24</v>
      </c>
      <c r="H43" s="82" t="s">
        <v>24</v>
      </c>
      <c r="I43" s="82">
        <f>SUM(I41)</f>
        <v>195</v>
      </c>
      <c r="J43" s="82"/>
      <c r="K43" s="82">
        <f t="shared" ref="K43:N43" si="10">SUM(K41)</f>
        <v>74</v>
      </c>
      <c r="L43" s="82">
        <f t="shared" si="10"/>
        <v>72</v>
      </c>
      <c r="M43" s="82">
        <f t="shared" si="10"/>
        <v>16</v>
      </c>
      <c r="N43" s="82">
        <f t="shared" si="10"/>
        <v>56</v>
      </c>
      <c r="O43" s="82">
        <f t="shared" ref="O43" si="11">SUM(O41)</f>
        <v>2</v>
      </c>
      <c r="P43" s="82">
        <v>121</v>
      </c>
      <c r="Q43" s="83"/>
    </row>
    <row r="44" spans="1:17" ht="20.149999999999999" customHeight="1">
      <c r="A44" s="77" t="s">
        <v>32</v>
      </c>
      <c r="B44" s="366" t="s">
        <v>33</v>
      </c>
      <c r="C44" s="366"/>
      <c r="D44" s="366"/>
      <c r="E44" s="366"/>
      <c r="F44" s="366"/>
      <c r="G44" s="366"/>
      <c r="H44" s="366"/>
      <c r="I44" s="366"/>
      <c r="J44" s="366"/>
      <c r="K44" s="366"/>
      <c r="L44" s="366"/>
      <c r="M44" s="366"/>
      <c r="N44" s="366"/>
      <c r="O44" s="366"/>
      <c r="P44" s="366"/>
      <c r="Q44" s="367"/>
    </row>
    <row r="45" spans="1:17" ht="20.149999999999999" customHeight="1">
      <c r="A45" s="54" t="s">
        <v>15</v>
      </c>
      <c r="B45" s="61" t="s">
        <v>41</v>
      </c>
      <c r="C45" s="56">
        <v>0.5</v>
      </c>
      <c r="D45" s="57">
        <v>0.5</v>
      </c>
      <c r="E45" s="57"/>
      <c r="F45" s="57"/>
      <c r="G45" s="300" t="s">
        <v>17</v>
      </c>
      <c r="H45" s="300" t="s">
        <v>20</v>
      </c>
      <c r="I45" s="300">
        <v>4</v>
      </c>
      <c r="J45" s="300"/>
      <c r="K45" s="300">
        <v>4</v>
      </c>
      <c r="L45" s="300">
        <v>4</v>
      </c>
      <c r="M45" s="300">
        <v>4</v>
      </c>
      <c r="N45" s="300"/>
      <c r="O45" s="300"/>
      <c r="P45" s="300"/>
      <c r="Q45" s="326"/>
    </row>
    <row r="46" spans="1:17" ht="20.149999999999999" customHeight="1" thickBot="1">
      <c r="A46" s="73" t="s">
        <v>19</v>
      </c>
      <c r="B46" s="84" t="s">
        <v>42</v>
      </c>
      <c r="C46" s="75">
        <v>0.5</v>
      </c>
      <c r="D46" s="76">
        <v>0.5</v>
      </c>
      <c r="E46" s="85"/>
      <c r="F46" s="76"/>
      <c r="G46" s="302" t="s">
        <v>17</v>
      </c>
      <c r="H46" s="302" t="s">
        <v>20</v>
      </c>
      <c r="I46" s="302">
        <v>4</v>
      </c>
      <c r="J46" s="302"/>
      <c r="K46" s="302">
        <v>4</v>
      </c>
      <c r="L46" s="302">
        <v>4</v>
      </c>
      <c r="M46" s="302">
        <v>4</v>
      </c>
      <c r="N46" s="302"/>
      <c r="O46" s="302"/>
      <c r="P46" s="300"/>
      <c r="Q46" s="326"/>
    </row>
    <row r="47" spans="1:17" ht="20.149999999999999" customHeight="1" thickBot="1">
      <c r="A47" s="372" t="s">
        <v>23</v>
      </c>
      <c r="B47" s="373"/>
      <c r="C47" s="88">
        <f>SUM(C45:C46)</f>
        <v>1</v>
      </c>
      <c r="D47" s="88">
        <f>SUM(D45:D46)</f>
        <v>1</v>
      </c>
      <c r="E47" s="88"/>
      <c r="F47" s="88"/>
      <c r="G47" s="89"/>
      <c r="H47" s="89"/>
      <c r="I47" s="89">
        <f>SUM(I45:I46)</f>
        <v>8</v>
      </c>
      <c r="J47" s="89"/>
      <c r="K47" s="89">
        <f>SUM(K45:K46)</f>
        <v>8</v>
      </c>
      <c r="L47" s="89">
        <f>SUM(L45:L46)</f>
        <v>8</v>
      </c>
      <c r="M47" s="89">
        <f>SUM(M45:M46)</f>
        <v>8</v>
      </c>
      <c r="N47" s="89"/>
      <c r="O47" s="89"/>
      <c r="P47" s="89"/>
      <c r="Q47" s="90"/>
    </row>
    <row r="48" spans="1:17" ht="20.149999999999999" customHeight="1">
      <c r="A48" s="77" t="s">
        <v>40</v>
      </c>
      <c r="B48" s="376" t="s">
        <v>53</v>
      </c>
      <c r="C48" s="376"/>
      <c r="D48" s="376"/>
      <c r="E48" s="376"/>
      <c r="F48" s="376"/>
      <c r="G48" s="376"/>
      <c r="H48" s="376"/>
      <c r="I48" s="376"/>
      <c r="J48" s="376"/>
      <c r="K48" s="376"/>
      <c r="L48" s="376"/>
      <c r="M48" s="86"/>
      <c r="N48" s="86"/>
      <c r="O48" s="86"/>
      <c r="P48" s="86"/>
      <c r="Q48" s="87"/>
    </row>
    <row r="49" spans="1:17" ht="20.149999999999999" customHeight="1" thickBot="1">
      <c r="A49" s="73" t="s">
        <v>15</v>
      </c>
      <c r="B49" s="52" t="s">
        <v>98</v>
      </c>
      <c r="C49" s="75">
        <v>5</v>
      </c>
      <c r="D49" s="76">
        <v>3</v>
      </c>
      <c r="E49" s="76">
        <v>2</v>
      </c>
      <c r="F49" s="76"/>
      <c r="G49" s="302" t="s">
        <v>17</v>
      </c>
      <c r="H49" s="302" t="s">
        <v>18</v>
      </c>
      <c r="I49" s="91" t="s">
        <v>54</v>
      </c>
      <c r="J49" s="302"/>
      <c r="K49" s="302"/>
      <c r="L49" s="302"/>
      <c r="M49" s="302"/>
      <c r="N49" s="302"/>
      <c r="O49" s="302"/>
      <c r="P49" s="302"/>
      <c r="Q49" s="303"/>
    </row>
    <row r="50" spans="1:17" ht="20.149999999999999" customHeight="1">
      <c r="A50" s="377" t="s">
        <v>36</v>
      </c>
      <c r="B50" s="378"/>
      <c r="C50" s="93">
        <f>SUM(C21,C27,C34,C41,C47,C49)</f>
        <v>30</v>
      </c>
      <c r="D50" s="93">
        <v>13.7</v>
      </c>
      <c r="E50" s="93">
        <v>16.3</v>
      </c>
      <c r="F50" s="93">
        <v>7.7</v>
      </c>
      <c r="G50" s="94" t="s">
        <v>24</v>
      </c>
      <c r="H50" s="94" t="s">
        <v>24</v>
      </c>
      <c r="I50" s="94">
        <f>SUM(I21,I27,I34,I41,I47,)</f>
        <v>628</v>
      </c>
      <c r="J50" s="94">
        <f>SUM(J22,J28,J35,J42,)</f>
        <v>201</v>
      </c>
      <c r="K50" s="94">
        <f>SUM(K21,K27,K34,K41,K47,)</f>
        <v>253</v>
      </c>
      <c r="L50" s="94">
        <f>SUM(L21,L27,L34,L41,L47,)</f>
        <v>242</v>
      </c>
      <c r="M50" s="94">
        <f>SUM(M21,M26,M34,M41,M47,)</f>
        <v>64</v>
      </c>
      <c r="N50" s="94">
        <f>SUM(N21,N27,N34,N41,N47,)</f>
        <v>178</v>
      </c>
      <c r="O50" s="94">
        <f>SUM(O21,O27,O34,O41,O47,)</f>
        <v>11</v>
      </c>
      <c r="P50" s="94">
        <v>375</v>
      </c>
      <c r="Q50" s="95"/>
    </row>
    <row r="51" spans="1:17" ht="20.149999999999999" customHeight="1" thickBot="1">
      <c r="A51" s="379" t="s">
        <v>44</v>
      </c>
      <c r="B51" s="380"/>
      <c r="C51" s="96">
        <v>30</v>
      </c>
      <c r="D51" s="70">
        <v>13.7</v>
      </c>
      <c r="E51" s="70">
        <v>16.3</v>
      </c>
      <c r="F51" s="97">
        <v>7.7</v>
      </c>
      <c r="G51" s="98" t="s">
        <v>24</v>
      </c>
      <c r="H51" s="98" t="s">
        <v>24</v>
      </c>
      <c r="I51" s="71">
        <f t="shared" ref="I51:N51" si="12">SUM(I50)</f>
        <v>628</v>
      </c>
      <c r="J51" s="98">
        <f t="shared" si="12"/>
        <v>201</v>
      </c>
      <c r="K51" s="98">
        <f t="shared" si="12"/>
        <v>253</v>
      </c>
      <c r="L51" s="98">
        <f t="shared" si="12"/>
        <v>242</v>
      </c>
      <c r="M51" s="71">
        <f t="shared" si="12"/>
        <v>64</v>
      </c>
      <c r="N51" s="71">
        <f t="shared" si="12"/>
        <v>178</v>
      </c>
      <c r="O51" s="71">
        <f t="shared" ref="O51" si="13">SUM(O50)</f>
        <v>11</v>
      </c>
      <c r="P51" s="71">
        <v>375</v>
      </c>
      <c r="Q51" s="72"/>
    </row>
    <row r="52" spans="1:17" ht="20.149999999999999" customHeight="1">
      <c r="A52" s="92"/>
      <c r="B52" s="381" t="s">
        <v>45</v>
      </c>
      <c r="C52" s="381"/>
      <c r="D52" s="381"/>
      <c r="E52" s="381"/>
      <c r="F52" s="381"/>
      <c r="G52" s="381"/>
      <c r="H52" s="381"/>
      <c r="I52" s="381"/>
      <c r="J52" s="381"/>
      <c r="K52" s="381"/>
      <c r="L52" s="381"/>
      <c r="M52" s="381"/>
      <c r="N52" s="381"/>
      <c r="O52" s="381"/>
      <c r="P52" s="381"/>
      <c r="Q52" s="382"/>
    </row>
    <row r="53" spans="1:17" ht="20.149999999999999" customHeight="1">
      <c r="A53" s="357" t="s">
        <v>37</v>
      </c>
      <c r="B53" s="358"/>
      <c r="C53" s="358"/>
      <c r="D53" s="358"/>
      <c r="E53" s="358"/>
      <c r="F53" s="358"/>
      <c r="G53" s="358"/>
      <c r="H53" s="358"/>
      <c r="I53" s="358"/>
      <c r="J53" s="358"/>
      <c r="K53" s="358"/>
      <c r="L53" s="358"/>
      <c r="M53" s="358"/>
      <c r="N53" s="358"/>
      <c r="O53" s="358"/>
      <c r="P53" s="358"/>
      <c r="Q53" s="359"/>
    </row>
    <row r="54" spans="1:17" ht="20.149999999999999" customHeight="1">
      <c r="A54" s="53" t="s">
        <v>13</v>
      </c>
      <c r="B54" s="374" t="s">
        <v>14</v>
      </c>
      <c r="C54" s="374"/>
      <c r="D54" s="374"/>
      <c r="E54" s="374"/>
      <c r="F54" s="374"/>
      <c r="G54" s="374"/>
      <c r="H54" s="374"/>
      <c r="I54" s="374"/>
      <c r="J54" s="374"/>
      <c r="K54" s="374"/>
      <c r="L54" s="374"/>
      <c r="M54" s="374"/>
      <c r="N54" s="374"/>
      <c r="O54" s="374"/>
      <c r="P54" s="374"/>
      <c r="Q54" s="375"/>
    </row>
    <row r="55" spans="1:17" ht="20.149999999999999" customHeight="1">
      <c r="A55" s="54" t="s">
        <v>15</v>
      </c>
      <c r="B55" s="55" t="s">
        <v>59</v>
      </c>
      <c r="C55" s="56">
        <v>1</v>
      </c>
      <c r="D55" s="57">
        <v>0.3</v>
      </c>
      <c r="E55" s="57">
        <v>0.7</v>
      </c>
      <c r="F55" s="57">
        <v>0.3</v>
      </c>
      <c r="G55" s="305" t="s">
        <v>69</v>
      </c>
      <c r="H55" s="300" t="s">
        <v>18</v>
      </c>
      <c r="I55" s="300">
        <v>30</v>
      </c>
      <c r="J55" s="300">
        <v>10</v>
      </c>
      <c r="K55" s="300">
        <v>10</v>
      </c>
      <c r="L55" s="300">
        <v>10</v>
      </c>
      <c r="M55" s="300"/>
      <c r="N55" s="300">
        <v>10</v>
      </c>
      <c r="O55" s="300"/>
      <c r="P55" s="300">
        <f t="shared" ref="P55:P56" si="14">+(Q55*C55)-K55</f>
        <v>20</v>
      </c>
      <c r="Q55" s="326">
        <f t="shared" ref="Q55:Q56" si="15">+I55/C55</f>
        <v>30</v>
      </c>
    </row>
    <row r="56" spans="1:17" ht="20.149999999999999" customHeight="1" thickBot="1">
      <c r="A56" s="73" t="s">
        <v>19</v>
      </c>
      <c r="B56" s="52" t="s">
        <v>61</v>
      </c>
      <c r="C56" s="75">
        <v>2</v>
      </c>
      <c r="D56" s="76">
        <v>0.7</v>
      </c>
      <c r="E56" s="76">
        <v>1.3</v>
      </c>
      <c r="F56" s="76"/>
      <c r="G56" s="301" t="s">
        <v>69</v>
      </c>
      <c r="H56" s="302" t="s">
        <v>18</v>
      </c>
      <c r="I56" s="302">
        <v>60</v>
      </c>
      <c r="J56" s="302"/>
      <c r="K56" s="302">
        <v>17</v>
      </c>
      <c r="L56" s="302">
        <v>16</v>
      </c>
      <c r="M56" s="302">
        <v>16</v>
      </c>
      <c r="N56" s="302"/>
      <c r="O56" s="302">
        <v>1</v>
      </c>
      <c r="P56" s="329">
        <f t="shared" si="14"/>
        <v>43</v>
      </c>
      <c r="Q56" s="326">
        <f t="shared" si="15"/>
        <v>30</v>
      </c>
    </row>
    <row r="57" spans="1:17" ht="20.149999999999999" customHeight="1">
      <c r="A57" s="349" t="s">
        <v>50</v>
      </c>
      <c r="B57" s="350"/>
      <c r="C57" s="78">
        <f>SUM(C55:C56)</f>
        <v>3</v>
      </c>
      <c r="D57" s="78">
        <f>SUM(D55:D56)</f>
        <v>1</v>
      </c>
      <c r="E57" s="78">
        <f>SUM(E55:E56)</f>
        <v>2</v>
      </c>
      <c r="F57" s="78"/>
      <c r="G57" s="79" t="s">
        <v>24</v>
      </c>
      <c r="H57" s="79" t="s">
        <v>24</v>
      </c>
      <c r="I57" s="79">
        <v>90</v>
      </c>
      <c r="J57" s="79"/>
      <c r="K57" s="79">
        <f t="shared" ref="K57:N57" si="16">SUM(K55:K56)</f>
        <v>27</v>
      </c>
      <c r="L57" s="79">
        <f t="shared" si="16"/>
        <v>26</v>
      </c>
      <c r="M57" s="79">
        <f t="shared" si="16"/>
        <v>16</v>
      </c>
      <c r="N57" s="79">
        <f t="shared" si="16"/>
        <v>10</v>
      </c>
      <c r="O57" s="79">
        <f t="shared" ref="O57" si="17">SUM(O55:O56)</f>
        <v>1</v>
      </c>
      <c r="P57" s="79">
        <f>+P56+P55</f>
        <v>63</v>
      </c>
      <c r="Q57" s="80"/>
    </row>
    <row r="58" spans="1:17" ht="20.149999999999999" customHeight="1">
      <c r="A58" s="362" t="s">
        <v>25</v>
      </c>
      <c r="B58" s="363"/>
      <c r="C58" s="58"/>
      <c r="D58" s="58"/>
      <c r="E58" s="58"/>
      <c r="F58" s="58">
        <f>SUM(F55:F57)</f>
        <v>0.3</v>
      </c>
      <c r="G58" s="59" t="s">
        <v>24</v>
      </c>
      <c r="H58" s="59" t="s">
        <v>24</v>
      </c>
      <c r="I58" s="59"/>
      <c r="J58" s="59">
        <f>SUM(J55:J57)</f>
        <v>10</v>
      </c>
      <c r="K58" s="59"/>
      <c r="L58" s="59"/>
      <c r="M58" s="59"/>
      <c r="N58" s="59"/>
      <c r="O58" s="59"/>
      <c r="P58" s="59"/>
      <c r="Q58" s="60"/>
    </row>
    <row r="59" spans="1:17" ht="20.149999999999999" customHeight="1" thickBot="1">
      <c r="A59" s="364" t="s">
        <v>51</v>
      </c>
      <c r="B59" s="365"/>
      <c r="C59" s="81">
        <v>3</v>
      </c>
      <c r="D59" s="81">
        <v>1</v>
      </c>
      <c r="E59" s="81">
        <v>2</v>
      </c>
      <c r="F59" s="81"/>
      <c r="G59" s="82" t="s">
        <v>24</v>
      </c>
      <c r="H59" s="82" t="s">
        <v>24</v>
      </c>
      <c r="I59" s="82">
        <v>90</v>
      </c>
      <c r="J59" s="82"/>
      <c r="K59" s="82">
        <v>27</v>
      </c>
      <c r="L59" s="82">
        <v>26</v>
      </c>
      <c r="M59" s="82">
        <v>16</v>
      </c>
      <c r="N59" s="82">
        <v>10</v>
      </c>
      <c r="O59" s="82">
        <v>1</v>
      </c>
      <c r="P59" s="82">
        <v>63</v>
      </c>
      <c r="Q59" s="83"/>
    </row>
    <row r="60" spans="1:17" ht="20.149999999999999" customHeight="1">
      <c r="A60" s="77" t="s">
        <v>13</v>
      </c>
      <c r="B60" s="366" t="s">
        <v>31</v>
      </c>
      <c r="C60" s="366"/>
      <c r="D60" s="366"/>
      <c r="E60" s="366"/>
      <c r="F60" s="366"/>
      <c r="G60" s="366"/>
      <c r="H60" s="366"/>
      <c r="I60" s="366"/>
      <c r="J60" s="366"/>
      <c r="K60" s="366"/>
      <c r="L60" s="366"/>
      <c r="M60" s="366"/>
      <c r="N60" s="366"/>
      <c r="O60" s="366"/>
      <c r="P60" s="366"/>
      <c r="Q60" s="367"/>
    </row>
    <row r="61" spans="1:17" ht="20.149999999999999" customHeight="1">
      <c r="A61" s="54" t="s">
        <v>15</v>
      </c>
      <c r="B61" s="61" t="s">
        <v>111</v>
      </c>
      <c r="C61" s="56">
        <v>3</v>
      </c>
      <c r="D61" s="62">
        <v>1.1000000000000001</v>
      </c>
      <c r="E61" s="57">
        <v>1.9</v>
      </c>
      <c r="F61" s="57">
        <v>1.2</v>
      </c>
      <c r="G61" s="300" t="s">
        <v>29</v>
      </c>
      <c r="H61" s="300" t="s">
        <v>20</v>
      </c>
      <c r="I61" s="300">
        <v>75</v>
      </c>
      <c r="J61" s="300">
        <v>30</v>
      </c>
      <c r="K61" s="300">
        <v>26</v>
      </c>
      <c r="L61" s="300">
        <v>24</v>
      </c>
      <c r="M61" s="300">
        <v>8</v>
      </c>
      <c r="N61" s="300">
        <v>16</v>
      </c>
      <c r="O61" s="300">
        <v>2</v>
      </c>
      <c r="P61" s="300">
        <f t="shared" ref="P61:P67" si="18">+(Q61*C61)-K61</f>
        <v>49</v>
      </c>
      <c r="Q61" s="326">
        <f t="shared" ref="Q61:Q67" si="19">+I61/C61</f>
        <v>25</v>
      </c>
    </row>
    <row r="62" spans="1:17" ht="38" customHeight="1">
      <c r="A62" s="54" t="s">
        <v>19</v>
      </c>
      <c r="B62" s="50" t="s">
        <v>105</v>
      </c>
      <c r="C62" s="56">
        <v>3</v>
      </c>
      <c r="D62" s="57">
        <v>1</v>
      </c>
      <c r="E62" s="57">
        <v>2</v>
      </c>
      <c r="F62" s="57">
        <v>1.2</v>
      </c>
      <c r="G62" s="300" t="s">
        <v>29</v>
      </c>
      <c r="H62" s="300" t="s">
        <v>20</v>
      </c>
      <c r="I62" s="300">
        <v>75</v>
      </c>
      <c r="J62" s="300">
        <v>30</v>
      </c>
      <c r="K62" s="300">
        <v>25</v>
      </c>
      <c r="L62" s="300">
        <v>24</v>
      </c>
      <c r="M62" s="300">
        <v>8</v>
      </c>
      <c r="N62" s="300">
        <v>16</v>
      </c>
      <c r="O62" s="300">
        <v>1</v>
      </c>
      <c r="P62" s="300">
        <f t="shared" si="18"/>
        <v>50</v>
      </c>
      <c r="Q62" s="326">
        <f t="shared" si="19"/>
        <v>25</v>
      </c>
    </row>
    <row r="63" spans="1:17" ht="20.149999999999999" customHeight="1">
      <c r="A63" s="54" t="s">
        <v>21</v>
      </c>
      <c r="B63" s="50" t="s">
        <v>104</v>
      </c>
      <c r="C63" s="56">
        <v>1</v>
      </c>
      <c r="D63" s="57">
        <v>0.4</v>
      </c>
      <c r="E63" s="57">
        <v>0.6</v>
      </c>
      <c r="F63" s="57">
        <v>0.3</v>
      </c>
      <c r="G63" s="305" t="s">
        <v>69</v>
      </c>
      <c r="H63" s="300" t="s">
        <v>20</v>
      </c>
      <c r="I63" s="300">
        <v>25</v>
      </c>
      <c r="J63" s="300">
        <v>8</v>
      </c>
      <c r="K63" s="300">
        <v>9</v>
      </c>
      <c r="L63" s="300">
        <v>8</v>
      </c>
      <c r="M63" s="300"/>
      <c r="N63" s="300">
        <v>8</v>
      </c>
      <c r="O63" s="300">
        <v>1</v>
      </c>
      <c r="P63" s="300">
        <f t="shared" si="18"/>
        <v>16</v>
      </c>
      <c r="Q63" s="326">
        <f t="shared" si="19"/>
        <v>25</v>
      </c>
    </row>
    <row r="64" spans="1:17" ht="43" customHeight="1">
      <c r="A64" s="54" t="s">
        <v>22</v>
      </c>
      <c r="B64" s="61" t="s">
        <v>106</v>
      </c>
      <c r="C64" s="56">
        <v>1</v>
      </c>
      <c r="D64" s="57">
        <v>0.4</v>
      </c>
      <c r="E64" s="57">
        <v>0.6</v>
      </c>
      <c r="F64" s="57">
        <v>0.3</v>
      </c>
      <c r="G64" s="305" t="s">
        <v>69</v>
      </c>
      <c r="H64" s="300" t="s">
        <v>20</v>
      </c>
      <c r="I64" s="300">
        <v>25</v>
      </c>
      <c r="J64" s="300">
        <v>8</v>
      </c>
      <c r="K64" s="300">
        <v>9</v>
      </c>
      <c r="L64" s="300">
        <v>8</v>
      </c>
      <c r="M64" s="300"/>
      <c r="N64" s="300">
        <v>8</v>
      </c>
      <c r="O64" s="300">
        <v>1</v>
      </c>
      <c r="P64" s="300">
        <f t="shared" si="18"/>
        <v>16</v>
      </c>
      <c r="Q64" s="326">
        <f t="shared" si="19"/>
        <v>25</v>
      </c>
    </row>
    <row r="65" spans="1:17" ht="39" customHeight="1">
      <c r="A65" s="54" t="s">
        <v>47</v>
      </c>
      <c r="B65" s="50" t="s">
        <v>109</v>
      </c>
      <c r="C65" s="56">
        <v>2</v>
      </c>
      <c r="D65" s="57">
        <v>0.8</v>
      </c>
      <c r="E65" s="57">
        <v>1.2</v>
      </c>
      <c r="F65" s="57">
        <v>0.3</v>
      </c>
      <c r="G65" s="305" t="s">
        <v>69</v>
      </c>
      <c r="H65" s="300" t="s">
        <v>20</v>
      </c>
      <c r="I65" s="300">
        <v>50</v>
      </c>
      <c r="J65" s="300">
        <v>8</v>
      </c>
      <c r="K65" s="300">
        <v>21</v>
      </c>
      <c r="L65" s="300">
        <v>20</v>
      </c>
      <c r="M65" s="300">
        <v>8</v>
      </c>
      <c r="N65" s="300">
        <v>12</v>
      </c>
      <c r="O65" s="300">
        <v>1</v>
      </c>
      <c r="P65" s="300">
        <f t="shared" si="18"/>
        <v>29</v>
      </c>
      <c r="Q65" s="326">
        <f t="shared" si="19"/>
        <v>25</v>
      </c>
    </row>
    <row r="66" spans="1:17" ht="20.149999999999999" customHeight="1">
      <c r="A66" s="54" t="s">
        <v>67</v>
      </c>
      <c r="B66" s="61" t="s">
        <v>108</v>
      </c>
      <c r="C66" s="56">
        <v>2</v>
      </c>
      <c r="D66" s="62">
        <v>0.7</v>
      </c>
      <c r="E66" s="57">
        <v>1.3</v>
      </c>
      <c r="F66" s="57">
        <v>0.3</v>
      </c>
      <c r="G66" s="305" t="s">
        <v>69</v>
      </c>
      <c r="H66" s="300" t="s">
        <v>18</v>
      </c>
      <c r="I66" s="300">
        <v>50</v>
      </c>
      <c r="J66" s="300">
        <v>8</v>
      </c>
      <c r="K66" s="300">
        <v>17</v>
      </c>
      <c r="L66" s="300">
        <v>16</v>
      </c>
      <c r="M66" s="300">
        <v>8</v>
      </c>
      <c r="N66" s="300">
        <v>8</v>
      </c>
      <c r="O66" s="300">
        <v>1</v>
      </c>
      <c r="P66" s="300">
        <f t="shared" si="18"/>
        <v>33</v>
      </c>
      <c r="Q66" s="326">
        <f t="shared" si="19"/>
        <v>25</v>
      </c>
    </row>
    <row r="67" spans="1:17" ht="20.149999999999999" customHeight="1" thickBot="1">
      <c r="A67" s="73" t="s">
        <v>68</v>
      </c>
      <c r="B67" s="84" t="s">
        <v>108</v>
      </c>
      <c r="C67" s="75">
        <v>2</v>
      </c>
      <c r="D67" s="99">
        <v>0.7</v>
      </c>
      <c r="E67" s="76">
        <v>1.3</v>
      </c>
      <c r="F67" s="76">
        <v>0.3</v>
      </c>
      <c r="G67" s="301" t="s">
        <v>69</v>
      </c>
      <c r="H67" s="302" t="s">
        <v>18</v>
      </c>
      <c r="I67" s="302">
        <v>50</v>
      </c>
      <c r="J67" s="302">
        <v>8</v>
      </c>
      <c r="K67" s="302">
        <v>17</v>
      </c>
      <c r="L67" s="302">
        <v>16</v>
      </c>
      <c r="M67" s="302">
        <v>8</v>
      </c>
      <c r="N67" s="302">
        <v>8</v>
      </c>
      <c r="O67" s="302">
        <v>1</v>
      </c>
      <c r="P67" s="300">
        <f t="shared" si="18"/>
        <v>33</v>
      </c>
      <c r="Q67" s="326">
        <f t="shared" si="19"/>
        <v>25</v>
      </c>
    </row>
    <row r="68" spans="1:17" ht="20.149999999999999" customHeight="1">
      <c r="A68" s="349" t="s">
        <v>23</v>
      </c>
      <c r="B68" s="350"/>
      <c r="C68" s="78">
        <f>SUM(C61:C67)</f>
        <v>14</v>
      </c>
      <c r="D68" s="78">
        <f>SUM(D61:D67)</f>
        <v>5.1000000000000005</v>
      </c>
      <c r="E68" s="78">
        <f>SUM(E61:E67)</f>
        <v>8.9</v>
      </c>
      <c r="F68" s="78"/>
      <c r="G68" s="79" t="s">
        <v>24</v>
      </c>
      <c r="H68" s="79" t="s">
        <v>24</v>
      </c>
      <c r="I68" s="79">
        <f>SUM(I61:I67)</f>
        <v>350</v>
      </c>
      <c r="J68" s="79"/>
      <c r="K68" s="79">
        <f t="shared" ref="K68:N68" si="20">SUM(K61:K67)</f>
        <v>124</v>
      </c>
      <c r="L68" s="79">
        <f t="shared" si="20"/>
        <v>116</v>
      </c>
      <c r="M68" s="79">
        <f t="shared" si="20"/>
        <v>40</v>
      </c>
      <c r="N68" s="79">
        <f t="shared" si="20"/>
        <v>76</v>
      </c>
      <c r="O68" s="79">
        <f t="shared" ref="O68" si="21">SUM(O61:O67)</f>
        <v>8</v>
      </c>
      <c r="P68" s="79">
        <v>226</v>
      </c>
      <c r="Q68" s="80"/>
    </row>
    <row r="69" spans="1:17" ht="20.149999999999999" customHeight="1">
      <c r="A69" s="362" t="s">
        <v>25</v>
      </c>
      <c r="B69" s="363"/>
      <c r="C69" s="58"/>
      <c r="D69" s="58"/>
      <c r="E69" s="58"/>
      <c r="F69" s="58">
        <f>SUM(F61:F68)</f>
        <v>3.899999999999999</v>
      </c>
      <c r="G69" s="59"/>
      <c r="H69" s="59"/>
      <c r="I69" s="59"/>
      <c r="J69" s="59">
        <f>SUM(J61:J68)</f>
        <v>100</v>
      </c>
      <c r="K69" s="59"/>
      <c r="L69" s="59"/>
      <c r="M69" s="59"/>
      <c r="N69" s="59"/>
      <c r="O69" s="59"/>
      <c r="P69" s="59"/>
      <c r="Q69" s="60"/>
    </row>
    <row r="70" spans="1:17" ht="20.149999999999999" customHeight="1" thickBot="1">
      <c r="A70" s="364" t="s">
        <v>26</v>
      </c>
      <c r="B70" s="365"/>
      <c r="C70" s="81">
        <v>4</v>
      </c>
      <c r="D70" s="81">
        <v>1.4</v>
      </c>
      <c r="E70" s="81">
        <v>2.6</v>
      </c>
      <c r="F70" s="81"/>
      <c r="G70" s="82" t="s">
        <v>24</v>
      </c>
      <c r="H70" s="82" t="s">
        <v>24</v>
      </c>
      <c r="I70" s="82">
        <v>100</v>
      </c>
      <c r="J70" s="82"/>
      <c r="K70" s="82">
        <v>34</v>
      </c>
      <c r="L70" s="82">
        <v>32</v>
      </c>
      <c r="M70" s="82">
        <v>16</v>
      </c>
      <c r="N70" s="82">
        <v>16</v>
      </c>
      <c r="O70" s="82">
        <v>2</v>
      </c>
      <c r="P70" s="82">
        <v>38</v>
      </c>
      <c r="Q70" s="83"/>
    </row>
    <row r="71" spans="1:17" ht="20.149999999999999" customHeight="1">
      <c r="A71" s="77" t="s">
        <v>38</v>
      </c>
      <c r="B71" s="366" t="s">
        <v>39</v>
      </c>
      <c r="C71" s="366"/>
      <c r="D71" s="366"/>
      <c r="E71" s="366"/>
      <c r="F71" s="366"/>
      <c r="G71" s="366"/>
      <c r="H71" s="366"/>
      <c r="I71" s="366"/>
      <c r="J71" s="366"/>
      <c r="K71" s="366"/>
      <c r="L71" s="366"/>
      <c r="M71" s="366"/>
      <c r="N71" s="366"/>
      <c r="O71" s="366"/>
      <c r="P71" s="366"/>
      <c r="Q71" s="367"/>
    </row>
    <row r="72" spans="1:17" ht="20.149999999999999" customHeight="1">
      <c r="A72" s="54" t="s">
        <v>15</v>
      </c>
      <c r="B72" s="55" t="s">
        <v>107</v>
      </c>
      <c r="C72" s="56">
        <v>2</v>
      </c>
      <c r="D72" s="57">
        <v>0.7</v>
      </c>
      <c r="E72" s="57">
        <v>1.3</v>
      </c>
      <c r="F72" s="57">
        <v>0.8</v>
      </c>
      <c r="G72" s="305" t="s">
        <v>69</v>
      </c>
      <c r="H72" s="300" t="s">
        <v>18</v>
      </c>
      <c r="I72" s="300">
        <v>60</v>
      </c>
      <c r="J72" s="300">
        <v>24</v>
      </c>
      <c r="K72" s="300">
        <v>21</v>
      </c>
      <c r="L72" s="300">
        <v>20</v>
      </c>
      <c r="M72" s="300">
        <v>8</v>
      </c>
      <c r="N72" s="300">
        <v>12</v>
      </c>
      <c r="O72" s="300">
        <v>1</v>
      </c>
      <c r="P72" s="300">
        <f t="shared" ref="P72:P73" si="22">+(Q72*C72)-K72</f>
        <v>39</v>
      </c>
      <c r="Q72" s="326">
        <f t="shared" ref="Q72:Q73" si="23">+I72/C72</f>
        <v>30</v>
      </c>
    </row>
    <row r="73" spans="1:17" ht="40.5" customHeight="1">
      <c r="A73" s="54" t="s">
        <v>19</v>
      </c>
      <c r="B73" s="50" t="s">
        <v>101</v>
      </c>
      <c r="C73" s="56">
        <v>3</v>
      </c>
      <c r="D73" s="57">
        <v>1.3</v>
      </c>
      <c r="E73" s="57">
        <v>1.7</v>
      </c>
      <c r="F73" s="57"/>
      <c r="G73" s="305" t="s">
        <v>69</v>
      </c>
      <c r="H73" s="300" t="s">
        <v>18</v>
      </c>
      <c r="I73" s="300">
        <v>75</v>
      </c>
      <c r="J73" s="300"/>
      <c r="K73" s="300">
        <v>32</v>
      </c>
      <c r="L73" s="300">
        <v>32</v>
      </c>
      <c r="M73" s="300"/>
      <c r="N73" s="300">
        <v>32</v>
      </c>
      <c r="O73" s="300"/>
      <c r="P73" s="300">
        <f t="shared" si="22"/>
        <v>43</v>
      </c>
      <c r="Q73" s="326">
        <f t="shared" si="23"/>
        <v>25</v>
      </c>
    </row>
    <row r="74" spans="1:17" ht="20.149999999999999" customHeight="1" thickBot="1">
      <c r="A74" s="73" t="s">
        <v>21</v>
      </c>
      <c r="B74" s="74" t="s">
        <v>110</v>
      </c>
      <c r="C74" s="75">
        <v>7</v>
      </c>
      <c r="D74" s="76">
        <v>1</v>
      </c>
      <c r="E74" s="76">
        <v>6</v>
      </c>
      <c r="F74" s="76">
        <v>7</v>
      </c>
      <c r="G74" s="302" t="s">
        <v>17</v>
      </c>
      <c r="H74" s="302" t="s">
        <v>18</v>
      </c>
      <c r="I74" s="388" t="s">
        <v>55</v>
      </c>
      <c r="J74" s="388"/>
      <c r="K74" s="388"/>
      <c r="L74" s="388"/>
      <c r="M74" s="388"/>
      <c r="N74" s="388"/>
      <c r="O74" s="388"/>
      <c r="P74" s="388"/>
      <c r="Q74" s="389"/>
    </row>
    <row r="75" spans="1:17" ht="20.149999999999999" customHeight="1">
      <c r="A75" s="349" t="s">
        <v>23</v>
      </c>
      <c r="B75" s="350"/>
      <c r="C75" s="78">
        <f>SUM(C72:C74)</f>
        <v>12</v>
      </c>
      <c r="D75" s="78">
        <f>SUM(D72:D74)</f>
        <v>3</v>
      </c>
      <c r="E75" s="78">
        <f>SUM(E72:E74)</f>
        <v>9</v>
      </c>
      <c r="F75" s="78"/>
      <c r="G75" s="79" t="s">
        <v>24</v>
      </c>
      <c r="H75" s="79" t="s">
        <v>24</v>
      </c>
      <c r="I75" s="79">
        <f>SUM(I72:I73)</f>
        <v>135</v>
      </c>
      <c r="J75" s="79"/>
      <c r="K75" s="79">
        <f t="shared" ref="K75:N75" si="24">SUM(K72:K74)</f>
        <v>53</v>
      </c>
      <c r="L75" s="79">
        <f t="shared" si="24"/>
        <v>52</v>
      </c>
      <c r="M75" s="79">
        <f t="shared" si="24"/>
        <v>8</v>
      </c>
      <c r="N75" s="79">
        <f t="shared" si="24"/>
        <v>44</v>
      </c>
      <c r="O75" s="79">
        <f t="shared" ref="O75" si="25">SUM(O72:O74)</f>
        <v>1</v>
      </c>
      <c r="P75" s="79">
        <v>82</v>
      </c>
      <c r="Q75" s="80"/>
    </row>
    <row r="76" spans="1:17" ht="20.149999999999999" customHeight="1">
      <c r="A76" s="362" t="s">
        <v>25</v>
      </c>
      <c r="B76" s="363"/>
      <c r="C76" s="58"/>
      <c r="D76" s="58"/>
      <c r="E76" s="58"/>
      <c r="F76" s="58">
        <f>SUM(F72:F75)</f>
        <v>7.8</v>
      </c>
      <c r="G76" s="59"/>
      <c r="H76" s="59"/>
      <c r="I76" s="59"/>
      <c r="J76" s="59">
        <f>SUM(J72:J73)</f>
        <v>24</v>
      </c>
      <c r="K76" s="59"/>
      <c r="L76" s="59"/>
      <c r="M76" s="59"/>
      <c r="N76" s="59"/>
      <c r="O76" s="59"/>
      <c r="P76" s="59"/>
      <c r="Q76" s="60"/>
    </row>
    <row r="77" spans="1:17" ht="20.149999999999999" customHeight="1" thickBot="1">
      <c r="A77" s="364" t="s">
        <v>26</v>
      </c>
      <c r="B77" s="365"/>
      <c r="C77" s="81">
        <f>SUM(C75)</f>
        <v>12</v>
      </c>
      <c r="D77" s="81">
        <f>SUM(D75)</f>
        <v>3</v>
      </c>
      <c r="E77" s="81">
        <f>SUM(E75)</f>
        <v>9</v>
      </c>
      <c r="F77" s="81"/>
      <c r="G77" s="82" t="s">
        <v>24</v>
      </c>
      <c r="H77" s="82" t="s">
        <v>24</v>
      </c>
      <c r="I77" s="82">
        <f>SUM(I75)</f>
        <v>135</v>
      </c>
      <c r="J77" s="82"/>
      <c r="K77" s="82">
        <f t="shared" ref="K77:N77" si="26">SUM(K75)</f>
        <v>53</v>
      </c>
      <c r="L77" s="82">
        <f t="shared" si="26"/>
        <v>52</v>
      </c>
      <c r="M77" s="82">
        <f t="shared" si="26"/>
        <v>8</v>
      </c>
      <c r="N77" s="82">
        <f t="shared" si="26"/>
        <v>44</v>
      </c>
      <c r="O77" s="82">
        <f>SUM(O75)</f>
        <v>1</v>
      </c>
      <c r="P77" s="82">
        <v>82</v>
      </c>
      <c r="Q77" s="83"/>
    </row>
    <row r="78" spans="1:17" ht="20.149999999999999" customHeight="1">
      <c r="A78" s="77" t="s">
        <v>32</v>
      </c>
      <c r="B78" s="366" t="s">
        <v>33</v>
      </c>
      <c r="C78" s="366"/>
      <c r="D78" s="366"/>
      <c r="E78" s="366"/>
      <c r="F78" s="366"/>
      <c r="G78" s="366"/>
      <c r="H78" s="366"/>
      <c r="I78" s="366"/>
      <c r="J78" s="366"/>
      <c r="K78" s="366"/>
      <c r="L78" s="366"/>
      <c r="M78" s="366"/>
      <c r="N78" s="366"/>
      <c r="O78" s="366"/>
      <c r="P78" s="366"/>
      <c r="Q78" s="367"/>
    </row>
    <row r="79" spans="1:17" ht="20.149999999999999" customHeight="1">
      <c r="A79" s="54" t="s">
        <v>15</v>
      </c>
      <c r="B79" s="61" t="s">
        <v>60</v>
      </c>
      <c r="C79" s="56">
        <v>0.5</v>
      </c>
      <c r="D79" s="57">
        <v>0.5</v>
      </c>
      <c r="E79" s="57"/>
      <c r="F79" s="57"/>
      <c r="G79" s="300" t="s">
        <v>17</v>
      </c>
      <c r="H79" s="300" t="s">
        <v>20</v>
      </c>
      <c r="I79" s="300">
        <v>4</v>
      </c>
      <c r="J79" s="300"/>
      <c r="K79" s="300">
        <v>4</v>
      </c>
      <c r="L79" s="300">
        <v>4</v>
      </c>
      <c r="M79" s="300">
        <v>4</v>
      </c>
      <c r="N79" s="300"/>
      <c r="O79" s="300"/>
      <c r="P79" s="300"/>
      <c r="Q79" s="326"/>
    </row>
    <row r="80" spans="1:17" ht="20.149999999999999" customHeight="1">
      <c r="A80" s="54" t="s">
        <v>19</v>
      </c>
      <c r="B80" s="61" t="s">
        <v>35</v>
      </c>
      <c r="C80" s="67">
        <v>0.25</v>
      </c>
      <c r="D80" s="68">
        <v>0.25</v>
      </c>
      <c r="E80" s="57"/>
      <c r="F80" s="57"/>
      <c r="G80" s="300" t="s">
        <v>17</v>
      </c>
      <c r="H80" s="300" t="s">
        <v>20</v>
      </c>
      <c r="I80" s="300">
        <v>2</v>
      </c>
      <c r="J80" s="300"/>
      <c r="K80" s="300">
        <v>2</v>
      </c>
      <c r="L80" s="300">
        <v>2</v>
      </c>
      <c r="M80" s="300">
        <v>2</v>
      </c>
      <c r="N80" s="300"/>
      <c r="O80" s="300"/>
      <c r="P80" s="300"/>
      <c r="Q80" s="326"/>
    </row>
    <row r="81" spans="1:17" ht="20.149999999999999" customHeight="1" thickBot="1">
      <c r="A81" s="73" t="s">
        <v>21</v>
      </c>
      <c r="B81" s="84" t="s">
        <v>34</v>
      </c>
      <c r="C81" s="100">
        <v>0.25</v>
      </c>
      <c r="D81" s="101">
        <v>0.25</v>
      </c>
      <c r="E81" s="85"/>
      <c r="F81" s="76"/>
      <c r="G81" s="302" t="s">
        <v>17</v>
      </c>
      <c r="H81" s="302" t="s">
        <v>20</v>
      </c>
      <c r="I81" s="302">
        <v>2</v>
      </c>
      <c r="J81" s="302"/>
      <c r="K81" s="302">
        <v>2</v>
      </c>
      <c r="L81" s="302">
        <v>2</v>
      </c>
      <c r="M81" s="302">
        <v>2</v>
      </c>
      <c r="N81" s="302"/>
      <c r="O81" s="302"/>
      <c r="P81" s="300"/>
      <c r="Q81" s="326"/>
    </row>
    <row r="82" spans="1:17" ht="20.149999999999999" customHeight="1" thickBot="1">
      <c r="A82" s="372" t="s">
        <v>23</v>
      </c>
      <c r="B82" s="373"/>
      <c r="C82" s="88">
        <f>SUM(C79:C81)</f>
        <v>1</v>
      </c>
      <c r="D82" s="88">
        <f>SUM(D79:D81)</f>
        <v>1</v>
      </c>
      <c r="E82" s="88"/>
      <c r="F82" s="88"/>
      <c r="G82" s="89"/>
      <c r="H82" s="89"/>
      <c r="I82" s="89">
        <f>SUM(I79:I81)</f>
        <v>8</v>
      </c>
      <c r="J82" s="89"/>
      <c r="K82" s="89">
        <f>SUM(K79:K81)</f>
        <v>8</v>
      </c>
      <c r="L82" s="89">
        <f>SUM(L79:L81)</f>
        <v>8</v>
      </c>
      <c r="M82" s="89">
        <f>SUM(M79:M81)</f>
        <v>8</v>
      </c>
      <c r="N82" s="89"/>
      <c r="O82" s="89"/>
      <c r="P82" s="89"/>
      <c r="Q82" s="90"/>
    </row>
    <row r="83" spans="1:17" ht="20.149999999999999" customHeight="1" thickBot="1">
      <c r="A83" s="383" t="s">
        <v>43</v>
      </c>
      <c r="B83" s="384"/>
      <c r="C83" s="102">
        <f>SUM(C57,C68,C75,C82,)</f>
        <v>30</v>
      </c>
      <c r="D83" s="102">
        <v>10.6</v>
      </c>
      <c r="E83" s="102">
        <v>19.399999999999999</v>
      </c>
      <c r="F83" s="102">
        <v>12</v>
      </c>
      <c r="G83" s="103" t="s">
        <v>24</v>
      </c>
      <c r="H83" s="103" t="s">
        <v>24</v>
      </c>
      <c r="I83" s="103">
        <f>SUM(I57,I68,I75,I82,)</f>
        <v>583</v>
      </c>
      <c r="J83" s="103">
        <f>SUM(J58,J69,J76,)</f>
        <v>134</v>
      </c>
      <c r="K83" s="103">
        <f>SUM(K57,K68,K75,K82,)</f>
        <v>212</v>
      </c>
      <c r="L83" s="103">
        <f>SUM(L57,L68,L75,L82,)</f>
        <v>202</v>
      </c>
      <c r="M83" s="103">
        <f>SUM(M57,M68,M75,M82,)</f>
        <v>72</v>
      </c>
      <c r="N83" s="103">
        <f>SUM(N57,N68,N75,N82,)</f>
        <v>130</v>
      </c>
      <c r="O83" s="103">
        <f>SUM(O57,O68,O77,)</f>
        <v>10</v>
      </c>
      <c r="P83" s="103">
        <v>371</v>
      </c>
      <c r="Q83" s="104"/>
    </row>
    <row r="84" spans="1:17" ht="20.149999999999999" customHeight="1">
      <c r="A84" s="385" t="s">
        <v>46</v>
      </c>
      <c r="B84" s="386"/>
      <c r="C84" s="386"/>
      <c r="D84" s="386"/>
      <c r="E84" s="386"/>
      <c r="F84" s="386"/>
      <c r="G84" s="386"/>
      <c r="H84" s="386"/>
      <c r="I84" s="386"/>
      <c r="J84" s="386"/>
      <c r="K84" s="386"/>
      <c r="L84" s="386"/>
      <c r="M84" s="386"/>
      <c r="N84" s="386"/>
      <c r="O84" s="386"/>
      <c r="P84" s="386"/>
      <c r="Q84" s="387"/>
    </row>
    <row r="85" spans="1:17" ht="20.149999999999999" customHeight="1">
      <c r="A85" s="53" t="s">
        <v>13</v>
      </c>
      <c r="B85" s="374" t="s">
        <v>31</v>
      </c>
      <c r="C85" s="374"/>
      <c r="D85" s="374"/>
      <c r="E85" s="374"/>
      <c r="F85" s="374"/>
      <c r="G85" s="374"/>
      <c r="H85" s="374"/>
      <c r="I85" s="374"/>
      <c r="J85" s="374"/>
      <c r="K85" s="374"/>
      <c r="L85" s="374"/>
      <c r="M85" s="374"/>
      <c r="N85" s="374"/>
      <c r="O85" s="374"/>
      <c r="P85" s="374"/>
      <c r="Q85" s="375"/>
    </row>
    <row r="86" spans="1:17" ht="39" customHeight="1">
      <c r="A86" s="54" t="s">
        <v>15</v>
      </c>
      <c r="B86" s="50" t="s">
        <v>118</v>
      </c>
      <c r="C86" s="56">
        <v>2</v>
      </c>
      <c r="D86" s="57">
        <v>0.8</v>
      </c>
      <c r="E86" s="57">
        <v>1.2</v>
      </c>
      <c r="F86" s="57">
        <v>1</v>
      </c>
      <c r="G86" s="300" t="s">
        <v>29</v>
      </c>
      <c r="H86" s="300" t="s">
        <v>20</v>
      </c>
      <c r="I86" s="300">
        <v>50</v>
      </c>
      <c r="J86" s="300">
        <v>24</v>
      </c>
      <c r="K86" s="300">
        <v>21</v>
      </c>
      <c r="L86" s="300">
        <v>20</v>
      </c>
      <c r="M86" s="300">
        <v>8</v>
      </c>
      <c r="N86" s="300">
        <v>12</v>
      </c>
      <c r="O86" s="300">
        <v>1</v>
      </c>
      <c r="P86" s="300">
        <f t="shared" ref="P86:P90" si="27">+(Q86*C86)-K86</f>
        <v>29</v>
      </c>
      <c r="Q86" s="326">
        <f t="shared" ref="Q86:Q90" si="28">+I86/C86</f>
        <v>25</v>
      </c>
    </row>
    <row r="87" spans="1:17" ht="39" customHeight="1">
      <c r="A87" s="54" t="s">
        <v>19</v>
      </c>
      <c r="B87" s="50" t="s">
        <v>117</v>
      </c>
      <c r="C87" s="56">
        <v>2</v>
      </c>
      <c r="D87" s="57">
        <v>0.8</v>
      </c>
      <c r="E87" s="57">
        <v>1.2</v>
      </c>
      <c r="F87" s="57">
        <v>1</v>
      </c>
      <c r="G87" s="300" t="s">
        <v>29</v>
      </c>
      <c r="H87" s="300" t="s">
        <v>20</v>
      </c>
      <c r="I87" s="300">
        <v>50</v>
      </c>
      <c r="J87" s="300">
        <v>24</v>
      </c>
      <c r="K87" s="300">
        <v>21</v>
      </c>
      <c r="L87" s="300">
        <v>20</v>
      </c>
      <c r="M87" s="300">
        <v>8</v>
      </c>
      <c r="N87" s="300">
        <v>12</v>
      </c>
      <c r="O87" s="300">
        <v>1</v>
      </c>
      <c r="P87" s="300">
        <f t="shared" si="27"/>
        <v>29</v>
      </c>
      <c r="Q87" s="326">
        <f t="shared" si="28"/>
        <v>25</v>
      </c>
    </row>
    <row r="88" spans="1:17" ht="42.5" customHeight="1">
      <c r="A88" s="54" t="s">
        <v>21</v>
      </c>
      <c r="B88" s="50" t="s">
        <v>113</v>
      </c>
      <c r="C88" s="56">
        <v>2</v>
      </c>
      <c r="D88" s="57">
        <v>0.8</v>
      </c>
      <c r="E88" s="57">
        <v>1.2</v>
      </c>
      <c r="F88" s="57">
        <v>1</v>
      </c>
      <c r="G88" s="300" t="s">
        <v>29</v>
      </c>
      <c r="H88" s="300" t="s">
        <v>20</v>
      </c>
      <c r="I88" s="300">
        <v>50</v>
      </c>
      <c r="J88" s="300">
        <v>24</v>
      </c>
      <c r="K88" s="300">
        <v>21</v>
      </c>
      <c r="L88" s="300">
        <v>20</v>
      </c>
      <c r="M88" s="300">
        <v>8</v>
      </c>
      <c r="N88" s="300">
        <v>12</v>
      </c>
      <c r="O88" s="300">
        <v>1</v>
      </c>
      <c r="P88" s="300">
        <f t="shared" si="27"/>
        <v>29</v>
      </c>
      <c r="Q88" s="326">
        <f t="shared" si="28"/>
        <v>25</v>
      </c>
    </row>
    <row r="89" spans="1:17" ht="20.149999999999999" customHeight="1">
      <c r="A89" s="54" t="s">
        <v>22</v>
      </c>
      <c r="B89" s="55" t="s">
        <v>108</v>
      </c>
      <c r="C89" s="56">
        <v>2</v>
      </c>
      <c r="D89" s="62">
        <v>0.7</v>
      </c>
      <c r="E89" s="57">
        <v>1.3</v>
      </c>
      <c r="F89" s="57">
        <v>0.3</v>
      </c>
      <c r="G89" s="305" t="s">
        <v>69</v>
      </c>
      <c r="H89" s="300" t="s">
        <v>20</v>
      </c>
      <c r="I89" s="300">
        <v>50</v>
      </c>
      <c r="J89" s="300">
        <v>8</v>
      </c>
      <c r="K89" s="300">
        <v>17</v>
      </c>
      <c r="L89" s="300">
        <v>16</v>
      </c>
      <c r="M89" s="300">
        <v>8</v>
      </c>
      <c r="N89" s="300">
        <v>8</v>
      </c>
      <c r="O89" s="300">
        <v>1</v>
      </c>
      <c r="P89" s="300">
        <f t="shared" si="27"/>
        <v>33</v>
      </c>
      <c r="Q89" s="326">
        <f t="shared" si="28"/>
        <v>25</v>
      </c>
    </row>
    <row r="90" spans="1:17" ht="20.149999999999999" customHeight="1" thickBot="1">
      <c r="A90" s="73" t="s">
        <v>47</v>
      </c>
      <c r="B90" s="74" t="s">
        <v>108</v>
      </c>
      <c r="C90" s="75">
        <v>2</v>
      </c>
      <c r="D90" s="99">
        <v>0.7</v>
      </c>
      <c r="E90" s="76">
        <v>1.3</v>
      </c>
      <c r="F90" s="76">
        <v>0.3</v>
      </c>
      <c r="G90" s="301" t="s">
        <v>69</v>
      </c>
      <c r="H90" s="302" t="s">
        <v>20</v>
      </c>
      <c r="I90" s="302">
        <v>50</v>
      </c>
      <c r="J90" s="302">
        <v>8</v>
      </c>
      <c r="K90" s="302">
        <v>17</v>
      </c>
      <c r="L90" s="302">
        <v>16</v>
      </c>
      <c r="M90" s="302">
        <v>8</v>
      </c>
      <c r="N90" s="302">
        <v>8</v>
      </c>
      <c r="O90" s="302">
        <v>1</v>
      </c>
      <c r="P90" s="300">
        <f t="shared" si="27"/>
        <v>33</v>
      </c>
      <c r="Q90" s="326">
        <f t="shared" si="28"/>
        <v>25</v>
      </c>
    </row>
    <row r="91" spans="1:17" ht="20.149999999999999" customHeight="1">
      <c r="A91" s="349" t="s">
        <v>23</v>
      </c>
      <c r="B91" s="350"/>
      <c r="C91" s="78">
        <f>SUM(C86:C90)</f>
        <v>10</v>
      </c>
      <c r="D91" s="78">
        <f>SUM(D86:D90)</f>
        <v>3.8000000000000007</v>
      </c>
      <c r="E91" s="78">
        <f>SUM(E86:E90)</f>
        <v>6.1999999999999993</v>
      </c>
      <c r="F91" s="78"/>
      <c r="G91" s="79" t="s">
        <v>24</v>
      </c>
      <c r="H91" s="79" t="s">
        <v>24</v>
      </c>
      <c r="I91" s="79">
        <f>SUM(I86:I90)</f>
        <v>250</v>
      </c>
      <c r="J91" s="79"/>
      <c r="K91" s="79">
        <f t="shared" ref="K91:N91" si="29">SUM(K86:K90)</f>
        <v>97</v>
      </c>
      <c r="L91" s="79">
        <f t="shared" si="29"/>
        <v>92</v>
      </c>
      <c r="M91" s="79">
        <f t="shared" si="29"/>
        <v>40</v>
      </c>
      <c r="N91" s="79">
        <f t="shared" si="29"/>
        <v>52</v>
      </c>
      <c r="O91" s="79">
        <f t="shared" ref="O91" si="30">SUM(O86:O90)</f>
        <v>5</v>
      </c>
      <c r="P91" s="79">
        <v>153</v>
      </c>
      <c r="Q91" s="80"/>
    </row>
    <row r="92" spans="1:17" ht="20.149999999999999" customHeight="1">
      <c r="A92" s="362" t="s">
        <v>25</v>
      </c>
      <c r="B92" s="363"/>
      <c r="C92" s="58"/>
      <c r="D92" s="58"/>
      <c r="E92" s="58"/>
      <c r="F92" s="58">
        <f>SUM(F86:F91)</f>
        <v>3.5999999999999996</v>
      </c>
      <c r="G92" s="59"/>
      <c r="H92" s="59"/>
      <c r="I92" s="59"/>
      <c r="J92" s="59">
        <f>SUM(J86:J91)</f>
        <v>88</v>
      </c>
      <c r="K92" s="59"/>
      <c r="L92" s="59"/>
      <c r="M92" s="59"/>
      <c r="N92" s="59"/>
      <c r="O92" s="59"/>
      <c r="P92" s="59"/>
      <c r="Q92" s="60"/>
    </row>
    <row r="93" spans="1:17" ht="20.149999999999999" customHeight="1" thickBot="1">
      <c r="A93" s="364" t="s">
        <v>26</v>
      </c>
      <c r="B93" s="365"/>
      <c r="C93" s="81">
        <v>4</v>
      </c>
      <c r="D93" s="81">
        <v>1.4</v>
      </c>
      <c r="E93" s="81">
        <v>2.6</v>
      </c>
      <c r="F93" s="81"/>
      <c r="G93" s="82" t="s">
        <v>24</v>
      </c>
      <c r="H93" s="82" t="s">
        <v>24</v>
      </c>
      <c r="I93" s="82">
        <v>102</v>
      </c>
      <c r="J93" s="82"/>
      <c r="K93" s="82">
        <v>34</v>
      </c>
      <c r="L93" s="82">
        <v>32</v>
      </c>
      <c r="M93" s="82">
        <v>16</v>
      </c>
      <c r="N93" s="82">
        <v>16</v>
      </c>
      <c r="O93" s="82">
        <v>2</v>
      </c>
      <c r="P93" s="82">
        <v>66</v>
      </c>
      <c r="Q93" s="83"/>
    </row>
    <row r="94" spans="1:17" ht="20.149999999999999" customHeight="1">
      <c r="A94" s="77" t="s">
        <v>27</v>
      </c>
      <c r="B94" s="366" t="s">
        <v>39</v>
      </c>
      <c r="C94" s="366"/>
      <c r="D94" s="366"/>
      <c r="E94" s="366"/>
      <c r="F94" s="366"/>
      <c r="G94" s="366"/>
      <c r="H94" s="366"/>
      <c r="I94" s="366"/>
      <c r="J94" s="366"/>
      <c r="K94" s="366"/>
      <c r="L94" s="366"/>
      <c r="M94" s="366"/>
      <c r="N94" s="366"/>
      <c r="O94" s="366"/>
      <c r="P94" s="366"/>
      <c r="Q94" s="367"/>
    </row>
    <row r="95" spans="1:17" ht="37" customHeight="1">
      <c r="A95" s="54" t="s">
        <v>15</v>
      </c>
      <c r="B95" s="50" t="s">
        <v>116</v>
      </c>
      <c r="C95" s="57">
        <v>0.5</v>
      </c>
      <c r="D95" s="57">
        <v>0.2</v>
      </c>
      <c r="E95" s="57">
        <v>0.3</v>
      </c>
      <c r="F95" s="57"/>
      <c r="G95" s="305" t="s">
        <v>69</v>
      </c>
      <c r="H95" s="300" t="s">
        <v>18</v>
      </c>
      <c r="I95" s="300">
        <v>15</v>
      </c>
      <c r="J95" s="300"/>
      <c r="K95" s="300">
        <v>6</v>
      </c>
      <c r="L95" s="300">
        <v>5</v>
      </c>
      <c r="M95" s="300">
        <v>5</v>
      </c>
      <c r="N95" s="300"/>
      <c r="O95" s="300">
        <v>1</v>
      </c>
      <c r="P95" s="300">
        <f t="shared" ref="P95:P98" si="31">+(Q95*C95)-K95</f>
        <v>9</v>
      </c>
      <c r="Q95" s="326">
        <f t="shared" ref="Q95:Q98" si="32">+I95/C95</f>
        <v>30</v>
      </c>
    </row>
    <row r="96" spans="1:17" ht="39.5" customHeight="1">
      <c r="A96" s="54" t="s">
        <v>19</v>
      </c>
      <c r="B96" s="50" t="s">
        <v>112</v>
      </c>
      <c r="C96" s="57">
        <v>1.5</v>
      </c>
      <c r="D96" s="57">
        <v>0.4</v>
      </c>
      <c r="E96" s="57">
        <v>1.1000000000000001</v>
      </c>
      <c r="F96" s="57">
        <v>0.8</v>
      </c>
      <c r="G96" s="305" t="s">
        <v>69</v>
      </c>
      <c r="H96" s="300" t="s">
        <v>18</v>
      </c>
      <c r="I96" s="300">
        <v>45</v>
      </c>
      <c r="J96" s="300">
        <v>24</v>
      </c>
      <c r="K96" s="300">
        <v>18</v>
      </c>
      <c r="L96" s="300">
        <v>17</v>
      </c>
      <c r="M96" s="300">
        <v>5</v>
      </c>
      <c r="N96" s="300">
        <v>12</v>
      </c>
      <c r="O96" s="300">
        <v>1</v>
      </c>
      <c r="P96" s="300">
        <f t="shared" si="31"/>
        <v>27</v>
      </c>
      <c r="Q96" s="326">
        <f t="shared" si="32"/>
        <v>30</v>
      </c>
    </row>
    <row r="97" spans="1:17" ht="40" customHeight="1">
      <c r="A97" s="54" t="s">
        <v>21</v>
      </c>
      <c r="B97" s="50" t="s">
        <v>114</v>
      </c>
      <c r="C97" s="57">
        <v>2</v>
      </c>
      <c r="D97" s="57">
        <v>0.7</v>
      </c>
      <c r="E97" s="57">
        <v>1.3</v>
      </c>
      <c r="F97" s="57">
        <v>0.8</v>
      </c>
      <c r="G97" s="305" t="s">
        <v>69</v>
      </c>
      <c r="H97" s="300" t="s">
        <v>18</v>
      </c>
      <c r="I97" s="300">
        <v>60</v>
      </c>
      <c r="J97" s="300">
        <v>25</v>
      </c>
      <c r="K97" s="300">
        <v>23</v>
      </c>
      <c r="L97" s="300">
        <v>22</v>
      </c>
      <c r="M97" s="300">
        <v>6</v>
      </c>
      <c r="N97" s="300">
        <v>16</v>
      </c>
      <c r="O97" s="300">
        <v>1</v>
      </c>
      <c r="P97" s="300">
        <f t="shared" si="31"/>
        <v>37</v>
      </c>
      <c r="Q97" s="326">
        <f t="shared" si="32"/>
        <v>30</v>
      </c>
    </row>
    <row r="98" spans="1:17" ht="40" customHeight="1">
      <c r="A98" s="54" t="s">
        <v>22</v>
      </c>
      <c r="B98" s="50" t="s">
        <v>101</v>
      </c>
      <c r="C98" s="56">
        <v>3</v>
      </c>
      <c r="D98" s="57">
        <v>1.3</v>
      </c>
      <c r="E98" s="57">
        <v>1.7</v>
      </c>
      <c r="F98" s="57"/>
      <c r="G98" s="300" t="s">
        <v>17</v>
      </c>
      <c r="H98" s="300" t="s">
        <v>18</v>
      </c>
      <c r="I98" s="300">
        <v>75</v>
      </c>
      <c r="J98" s="300"/>
      <c r="K98" s="300">
        <v>32</v>
      </c>
      <c r="L98" s="300">
        <v>32</v>
      </c>
      <c r="M98" s="300"/>
      <c r="N98" s="300">
        <v>32</v>
      </c>
      <c r="O98" s="300"/>
      <c r="P98" s="300">
        <f t="shared" si="31"/>
        <v>43</v>
      </c>
      <c r="Q98" s="326">
        <f t="shared" si="32"/>
        <v>25</v>
      </c>
    </row>
    <row r="99" spans="1:17" ht="20.149999999999999" customHeight="1">
      <c r="A99" s="54" t="s">
        <v>47</v>
      </c>
      <c r="B99" s="55" t="s">
        <v>110</v>
      </c>
      <c r="C99" s="56">
        <v>13</v>
      </c>
      <c r="D99" s="57">
        <v>3</v>
      </c>
      <c r="E99" s="57">
        <v>10</v>
      </c>
      <c r="F99" s="57">
        <v>13</v>
      </c>
      <c r="G99" s="300" t="s">
        <v>17</v>
      </c>
      <c r="H99" s="300" t="s">
        <v>18</v>
      </c>
      <c r="I99" s="397" t="s">
        <v>55</v>
      </c>
      <c r="J99" s="397"/>
      <c r="K99" s="397"/>
      <c r="L99" s="397"/>
      <c r="M99" s="397"/>
      <c r="N99" s="397"/>
      <c r="O99" s="397"/>
      <c r="P99" s="397"/>
      <c r="Q99" s="398"/>
    </row>
    <row r="100" spans="1:17" ht="20.149999999999999" customHeight="1" thickBot="1">
      <c r="A100" s="73" t="s">
        <v>67</v>
      </c>
      <c r="B100" s="74" t="s">
        <v>115</v>
      </c>
      <c r="C100" s="399" t="s">
        <v>55</v>
      </c>
      <c r="D100" s="399"/>
      <c r="E100" s="399"/>
      <c r="F100" s="399"/>
      <c r="G100" s="399"/>
      <c r="H100" s="399"/>
      <c r="I100" s="399"/>
      <c r="J100" s="399"/>
      <c r="K100" s="399"/>
      <c r="L100" s="399"/>
      <c r="M100" s="399"/>
      <c r="N100" s="399"/>
      <c r="O100" s="399"/>
      <c r="P100" s="399"/>
      <c r="Q100" s="400"/>
    </row>
    <row r="101" spans="1:17" ht="20.149999999999999" customHeight="1">
      <c r="A101" s="349" t="s">
        <v>23</v>
      </c>
      <c r="B101" s="350"/>
      <c r="C101" s="78">
        <f>SUM(C95:C99)</f>
        <v>20</v>
      </c>
      <c r="D101" s="78">
        <f>SUM(D95:D99)</f>
        <v>5.6</v>
      </c>
      <c r="E101" s="78">
        <f>SUM(E95:E99)</f>
        <v>14.4</v>
      </c>
      <c r="F101" s="78"/>
      <c r="G101" s="79" t="s">
        <v>24</v>
      </c>
      <c r="H101" s="79" t="s">
        <v>24</v>
      </c>
      <c r="I101" s="79">
        <f>SUM(I95:I98)</f>
        <v>195</v>
      </c>
      <c r="J101" s="79"/>
      <c r="K101" s="79">
        <f>SUM(K95:K98)</f>
        <v>79</v>
      </c>
      <c r="L101" s="79">
        <f>SUM(L95:L98)</f>
        <v>76</v>
      </c>
      <c r="M101" s="79">
        <f>SUM(M95:M98)</f>
        <v>16</v>
      </c>
      <c r="N101" s="79">
        <f>SUM(N95:N98)</f>
        <v>60</v>
      </c>
      <c r="O101" s="79">
        <f>SUM(O95:O99)</f>
        <v>3</v>
      </c>
      <c r="P101" s="79">
        <v>126</v>
      </c>
      <c r="Q101" s="80"/>
    </row>
    <row r="102" spans="1:17" ht="20.149999999999999" customHeight="1">
      <c r="A102" s="362" t="s">
        <v>25</v>
      </c>
      <c r="B102" s="363"/>
      <c r="C102" s="58"/>
      <c r="D102" s="58"/>
      <c r="E102" s="58"/>
      <c r="F102" s="58">
        <f>SUM(F95:F99)</f>
        <v>14.6</v>
      </c>
      <c r="G102" s="59"/>
      <c r="H102" s="59"/>
      <c r="I102" s="59"/>
      <c r="J102" s="59">
        <f>SUM(J95:J98)</f>
        <v>49</v>
      </c>
      <c r="K102" s="59"/>
      <c r="L102" s="59"/>
      <c r="M102" s="59"/>
      <c r="N102" s="59"/>
      <c r="O102" s="59"/>
      <c r="P102" s="59"/>
      <c r="Q102" s="60"/>
    </row>
    <row r="103" spans="1:17" ht="20.149999999999999" customHeight="1" thickBot="1">
      <c r="A103" s="364" t="s">
        <v>26</v>
      </c>
      <c r="B103" s="365"/>
      <c r="C103" s="81">
        <v>20</v>
      </c>
      <c r="D103" s="81">
        <f>SUM(D101)</f>
        <v>5.6</v>
      </c>
      <c r="E103" s="81">
        <f>SUM(E101)</f>
        <v>14.4</v>
      </c>
      <c r="F103" s="81"/>
      <c r="G103" s="82" t="s">
        <v>24</v>
      </c>
      <c r="H103" s="82" t="s">
        <v>24</v>
      </c>
      <c r="I103" s="82">
        <f>SUM(I101)</f>
        <v>195</v>
      </c>
      <c r="J103" s="82"/>
      <c r="K103" s="82">
        <f t="shared" ref="K103:N103" si="33">SUM(K101)</f>
        <v>79</v>
      </c>
      <c r="L103" s="82">
        <f t="shared" si="33"/>
        <v>76</v>
      </c>
      <c r="M103" s="82">
        <f t="shared" si="33"/>
        <v>16</v>
      </c>
      <c r="N103" s="82">
        <f t="shared" si="33"/>
        <v>60</v>
      </c>
      <c r="O103" s="82">
        <f t="shared" ref="O103" si="34">SUM(O101)</f>
        <v>3</v>
      </c>
      <c r="P103" s="82">
        <v>126</v>
      </c>
      <c r="Q103" s="83"/>
    </row>
    <row r="104" spans="1:17" ht="20.149999999999999" customHeight="1">
      <c r="A104" s="377" t="s">
        <v>48</v>
      </c>
      <c r="B104" s="378"/>
      <c r="C104" s="93">
        <f>SUM(C91,C101,)</f>
        <v>30</v>
      </c>
      <c r="D104" s="93">
        <v>9.4</v>
      </c>
      <c r="E104" s="93">
        <v>20.6</v>
      </c>
      <c r="F104" s="93">
        <f>SUM(F92,F102,)</f>
        <v>18.2</v>
      </c>
      <c r="G104" s="94" t="s">
        <v>24</v>
      </c>
      <c r="H104" s="94" t="s">
        <v>24</v>
      </c>
      <c r="I104" s="94">
        <f>SUM(I91,I101,)</f>
        <v>445</v>
      </c>
      <c r="J104" s="94">
        <f>SUM(J92,J102,)</f>
        <v>137</v>
      </c>
      <c r="K104" s="94">
        <f t="shared" ref="K104:N104" si="35">SUM(K91,K101,)</f>
        <v>176</v>
      </c>
      <c r="L104" s="94">
        <f t="shared" si="35"/>
        <v>168</v>
      </c>
      <c r="M104" s="94">
        <f t="shared" si="35"/>
        <v>56</v>
      </c>
      <c r="N104" s="94">
        <f t="shared" si="35"/>
        <v>112</v>
      </c>
      <c r="O104" s="314">
        <f t="shared" ref="O104" si="36">SUM(O91,O101,)</f>
        <v>8</v>
      </c>
      <c r="P104" s="94">
        <v>279</v>
      </c>
      <c r="Q104" s="105"/>
    </row>
    <row r="105" spans="1:17" ht="20.149999999999999" customHeight="1">
      <c r="A105" s="401" t="s">
        <v>49</v>
      </c>
      <c r="B105" s="402"/>
      <c r="C105" s="64">
        <v>60</v>
      </c>
      <c r="D105" s="64">
        <v>20</v>
      </c>
      <c r="E105" s="64">
        <v>40</v>
      </c>
      <c r="F105" s="65">
        <f>SUM(F83,F104,)</f>
        <v>30.2</v>
      </c>
      <c r="G105" s="66" t="s">
        <v>24</v>
      </c>
      <c r="H105" s="66" t="s">
        <v>24</v>
      </c>
      <c r="I105" s="63">
        <f t="shared" ref="I105:N105" si="37">SUM(I83,I104,)</f>
        <v>1028</v>
      </c>
      <c r="J105" s="66">
        <f t="shared" si="37"/>
        <v>271</v>
      </c>
      <c r="K105" s="66">
        <f t="shared" si="37"/>
        <v>388</v>
      </c>
      <c r="L105" s="63">
        <f t="shared" si="37"/>
        <v>370</v>
      </c>
      <c r="M105" s="66">
        <f t="shared" si="37"/>
        <v>128</v>
      </c>
      <c r="N105" s="66">
        <f t="shared" si="37"/>
        <v>242</v>
      </c>
      <c r="O105" s="315">
        <f t="shared" ref="O105" si="38">SUM(O83,O104,)</f>
        <v>18</v>
      </c>
      <c r="P105" s="66">
        <v>626</v>
      </c>
      <c r="Q105" s="69"/>
    </row>
    <row r="106" spans="1:17" ht="20.149999999999999" customHeight="1" thickBot="1">
      <c r="A106" s="403" t="s">
        <v>56</v>
      </c>
      <c r="B106" s="404"/>
      <c r="C106" s="106">
        <f>SUM(C50,C83,C104,)</f>
        <v>90</v>
      </c>
      <c r="D106" s="106">
        <v>38.799999999999997</v>
      </c>
      <c r="E106" s="106">
        <v>51.2</v>
      </c>
      <c r="F106" s="70"/>
      <c r="G106" s="107" t="s">
        <v>24</v>
      </c>
      <c r="H106" s="107" t="s">
        <v>24</v>
      </c>
      <c r="I106" s="71">
        <f>SUM(I51,I105,)</f>
        <v>1656</v>
      </c>
      <c r="J106" s="107"/>
      <c r="K106" s="107">
        <f>SUM(K51,K105,)</f>
        <v>641</v>
      </c>
      <c r="L106" s="71">
        <f>SUM(L50,L83,L104)</f>
        <v>612</v>
      </c>
      <c r="M106" s="107">
        <f>SUM(M50,M83,M104)</f>
        <v>192</v>
      </c>
      <c r="N106" s="107">
        <f>SUM(N50,N83,N104)</f>
        <v>420</v>
      </c>
      <c r="O106" s="316">
        <f>SUM(O51,O105,)</f>
        <v>29</v>
      </c>
      <c r="P106" s="107">
        <v>1025</v>
      </c>
      <c r="Q106" s="108"/>
    </row>
    <row r="107" spans="1:17" ht="20.149999999999999" customHeight="1" thickBot="1">
      <c r="A107" s="372" t="s">
        <v>25</v>
      </c>
      <c r="B107" s="373"/>
      <c r="C107" s="88"/>
      <c r="D107" s="88"/>
      <c r="E107" s="88"/>
      <c r="F107" s="109">
        <f>SUM(F51,F105,)</f>
        <v>37.9</v>
      </c>
      <c r="G107" s="89"/>
      <c r="H107" s="89"/>
      <c r="I107" s="89"/>
      <c r="J107" s="110">
        <f>SUM(J51,J105,)</f>
        <v>472</v>
      </c>
      <c r="K107" s="89"/>
      <c r="L107" s="89"/>
      <c r="M107" s="89"/>
      <c r="N107" s="89"/>
      <c r="O107" s="299"/>
      <c r="P107" s="89"/>
      <c r="Q107" s="111"/>
    </row>
    <row r="108" spans="1:17" ht="39" customHeight="1" thickBot="1">
      <c r="A108" s="395" t="s">
        <v>57</v>
      </c>
      <c r="B108" s="396"/>
      <c r="C108" s="102">
        <f>SUM(C23,C36,C43,C49,C59,C70,C77,C93,C103,)</f>
        <v>59</v>
      </c>
      <c r="D108" s="102">
        <f>SUM(D23,D29,D36,D43,D49,D59,D70,D77,D93,D103,)</f>
        <v>20</v>
      </c>
      <c r="E108" s="102">
        <f>SUM(E23,E29,E36,E43,E49,E59,E70,E77,E93,E103,)</f>
        <v>39</v>
      </c>
      <c r="F108" s="102"/>
      <c r="G108" s="103" t="s">
        <v>24</v>
      </c>
      <c r="H108" s="103" t="s">
        <v>24</v>
      </c>
      <c r="I108" s="103">
        <f>SUM(I23,I29,I36,I43,I59,I70,I77,I93,I103,)</f>
        <v>917</v>
      </c>
      <c r="J108" s="103"/>
      <c r="K108" s="103">
        <f>SUM(K23,K29,K36,K43,K49,K59,K70,K77,K93,K103,)</f>
        <v>347</v>
      </c>
      <c r="L108" s="103">
        <f>SUM(L23,L29,L36,L43,L49,L59,L70,L77,L93,L103,)</f>
        <v>336</v>
      </c>
      <c r="M108" s="103">
        <f>SUM(M23,M29,M36,M43,M49,M59,M70,M77,M93,M103)</f>
        <v>104</v>
      </c>
      <c r="N108" s="103">
        <f>SUM(N23,N29,N36,N43,N49,N59,N70,N77,N93,N103,)</f>
        <v>232</v>
      </c>
      <c r="O108" s="103">
        <f>SUM(O23,O29,O36,O43,O49,O59,O70,O77,O93,O103,)</f>
        <v>11</v>
      </c>
      <c r="P108" s="103">
        <v>536</v>
      </c>
      <c r="Q108" s="104"/>
    </row>
    <row r="109" spans="1:17">
      <c r="A109" s="8"/>
      <c r="C109" s="4"/>
      <c r="D109" s="14"/>
      <c r="E109" s="14"/>
      <c r="F109" s="14"/>
    </row>
    <row r="110" spans="1:17">
      <c r="A110" s="8"/>
      <c r="C110" s="4"/>
      <c r="D110" s="14"/>
      <c r="E110" s="14"/>
      <c r="F110" s="14"/>
    </row>
    <row r="111" spans="1:17">
      <c r="A111" s="8"/>
      <c r="C111" s="4"/>
      <c r="D111" s="14"/>
      <c r="E111" s="14"/>
      <c r="F111" s="14"/>
    </row>
    <row r="112" spans="1:17">
      <c r="A112" s="8"/>
      <c r="C112" s="4"/>
      <c r="D112" s="14"/>
      <c r="E112" s="14"/>
      <c r="F112" s="14"/>
    </row>
    <row r="113" spans="1:6">
      <c r="A113" s="8"/>
      <c r="C113" s="4"/>
      <c r="D113" s="14"/>
      <c r="E113" s="14"/>
      <c r="F113" s="14"/>
    </row>
    <row r="114" spans="1:6">
      <c r="A114" s="8"/>
      <c r="C114" s="4"/>
      <c r="D114" s="14"/>
      <c r="E114" s="14"/>
      <c r="F114" s="14"/>
    </row>
    <row r="115" spans="1:6">
      <c r="A115" s="8"/>
      <c r="C115" s="4"/>
      <c r="D115" s="14"/>
      <c r="E115" s="14"/>
      <c r="F115" s="14"/>
    </row>
  </sheetData>
  <mergeCells count="80">
    <mergeCell ref="Q9:Q13"/>
    <mergeCell ref="A1:Q1"/>
    <mergeCell ref="A108:B108"/>
    <mergeCell ref="A107:B107"/>
    <mergeCell ref="A92:B92"/>
    <mergeCell ref="A93:B93"/>
    <mergeCell ref="B94:Q94"/>
    <mergeCell ref="I99:Q99"/>
    <mergeCell ref="C100:Q100"/>
    <mergeCell ref="A101:B101"/>
    <mergeCell ref="A102:B102"/>
    <mergeCell ref="A103:B103"/>
    <mergeCell ref="A104:B104"/>
    <mergeCell ref="A105:B105"/>
    <mergeCell ref="A106:B106"/>
    <mergeCell ref="A91:B91"/>
    <mergeCell ref="A83:B83"/>
    <mergeCell ref="A84:Q84"/>
    <mergeCell ref="A70:B70"/>
    <mergeCell ref="B71:Q71"/>
    <mergeCell ref="I74:Q74"/>
    <mergeCell ref="A75:B75"/>
    <mergeCell ref="A76:B76"/>
    <mergeCell ref="B85:Q85"/>
    <mergeCell ref="A69:B69"/>
    <mergeCell ref="B48:L48"/>
    <mergeCell ref="A50:B50"/>
    <mergeCell ref="A51:B51"/>
    <mergeCell ref="B52:Q52"/>
    <mergeCell ref="A53:Q53"/>
    <mergeCell ref="B54:Q54"/>
    <mergeCell ref="A57:B57"/>
    <mergeCell ref="A58:B58"/>
    <mergeCell ref="A59:B59"/>
    <mergeCell ref="B60:Q60"/>
    <mergeCell ref="A68:B68"/>
    <mergeCell ref="A77:B77"/>
    <mergeCell ref="B78:Q78"/>
    <mergeCell ref="A82:B82"/>
    <mergeCell ref="A47:B47"/>
    <mergeCell ref="A28:B28"/>
    <mergeCell ref="A29:B29"/>
    <mergeCell ref="B30:Q30"/>
    <mergeCell ref="A34:B34"/>
    <mergeCell ref="A35:B35"/>
    <mergeCell ref="A36:B36"/>
    <mergeCell ref="B37:Q37"/>
    <mergeCell ref="A41:B41"/>
    <mergeCell ref="A42:B42"/>
    <mergeCell ref="A43:B43"/>
    <mergeCell ref="B44:Q44"/>
    <mergeCell ref="A27:B27"/>
    <mergeCell ref="L12:L13"/>
    <mergeCell ref="M12:M13"/>
    <mergeCell ref="N12:N13"/>
    <mergeCell ref="A14:Q14"/>
    <mergeCell ref="A15:Q15"/>
    <mergeCell ref="A16:Q16"/>
    <mergeCell ref="B17:Q17"/>
    <mergeCell ref="A21:B21"/>
    <mergeCell ref="A22:B22"/>
    <mergeCell ref="A23:B23"/>
    <mergeCell ref="B24:Q24"/>
    <mergeCell ref="C10:C13"/>
    <mergeCell ref="D10:D13"/>
    <mergeCell ref="E10:E13"/>
    <mergeCell ref="F10:F13"/>
    <mergeCell ref="A9:A13"/>
    <mergeCell ref="B9:B13"/>
    <mergeCell ref="C9:F9"/>
    <mergeCell ref="G9:G13"/>
    <mergeCell ref="H9:H13"/>
    <mergeCell ref="L11:N11"/>
    <mergeCell ref="O11:O13"/>
    <mergeCell ref="I9:O9"/>
    <mergeCell ref="K10:O10"/>
    <mergeCell ref="P9:P13"/>
    <mergeCell ref="I10:I13"/>
    <mergeCell ref="J10:J13"/>
    <mergeCell ref="K11:K13"/>
  </mergeCells>
  <pageMargins left="0.78740157480314965" right="0.31496062992125984" top="0.78740157480314965" bottom="0.31496062992125984" header="0" footer="0"/>
  <pageSetup paperSize="9" scale="47" orientation="portrait" r:id="rId1"/>
  <rowBreaks count="1" manualBreakCount="1">
    <brk id="5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S107"/>
  <sheetViews>
    <sheetView showGridLines="0" view="pageBreakPreview" zoomScale="80" zoomScaleNormal="100" zoomScaleSheetLayoutView="80" zoomScalePageLayoutView="55" workbookViewId="0">
      <selection sqref="A1:Q1"/>
    </sheetView>
  </sheetViews>
  <sheetFormatPr defaultColWidth="8.81640625" defaultRowHeight="12.5"/>
  <cols>
    <col min="1" max="1" width="4.453125" style="7" customWidth="1"/>
    <col min="2" max="2" width="67.453125" style="7" customWidth="1"/>
    <col min="3" max="3" width="8" style="4" customWidth="1"/>
    <col min="4" max="4" width="10.54296875" style="4" customWidth="1"/>
    <col min="5" max="5" width="8" style="4" customWidth="1"/>
    <col min="6" max="6" width="9" style="4" customWidth="1"/>
    <col min="7" max="7" width="8" style="7" customWidth="1"/>
    <col min="8" max="8" width="10" style="7" customWidth="1"/>
    <col min="9" max="9" width="12.453125" style="7" customWidth="1"/>
    <col min="10" max="10" width="13.1796875" style="7" customWidth="1"/>
    <col min="11" max="11" width="7.453125" style="7" customWidth="1"/>
    <col min="12" max="12" width="6" style="7" customWidth="1"/>
    <col min="13" max="13" width="8" style="7" customWidth="1"/>
    <col min="14" max="14" width="6" style="7" customWidth="1"/>
    <col min="15" max="15" width="6.54296875" style="7" customWidth="1"/>
    <col min="16" max="17" width="9.453125" style="7" customWidth="1"/>
    <col min="18" max="19" width="5.54296875" style="7" customWidth="1"/>
    <col min="20" max="16384" width="8.81640625" style="7"/>
  </cols>
  <sheetData>
    <row r="1" spans="1:19" ht="51" customHeight="1">
      <c r="A1" s="438" t="s">
        <v>79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3"/>
      <c r="S1" s="3"/>
    </row>
    <row r="2" spans="1:19" ht="18.75" customHeight="1">
      <c r="A2" s="157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304"/>
      <c r="P2" s="304"/>
      <c r="Q2" s="112"/>
      <c r="R2" s="16"/>
      <c r="S2" s="16"/>
    </row>
    <row r="3" spans="1:19" ht="15.5">
      <c r="A3" s="16"/>
      <c r="B3" s="113" t="s">
        <v>80</v>
      </c>
      <c r="C3" s="9"/>
      <c r="D3" s="10"/>
      <c r="E3" s="10"/>
      <c r="F3" s="10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3"/>
      <c r="S3" s="3"/>
    </row>
    <row r="4" spans="1:19" ht="15.5">
      <c r="A4" s="16"/>
      <c r="B4" s="114" t="s">
        <v>84</v>
      </c>
      <c r="D4" s="5"/>
      <c r="E4" s="5"/>
      <c r="F4" s="5"/>
      <c r="G4" s="3"/>
      <c r="H4" s="3"/>
      <c r="I4" s="3"/>
      <c r="J4" s="3"/>
      <c r="K4" s="3"/>
      <c r="L4" s="3"/>
      <c r="M4" s="3"/>
      <c r="N4" s="3"/>
      <c r="O4" s="306"/>
      <c r="P4" s="306"/>
      <c r="Q4" s="3"/>
      <c r="R4" s="3"/>
      <c r="S4" s="3"/>
    </row>
    <row r="5" spans="1:19" ht="15.5">
      <c r="A5" s="16"/>
      <c r="B5" s="114" t="s">
        <v>81</v>
      </c>
      <c r="D5" s="5"/>
      <c r="E5" s="5"/>
      <c r="F5" s="5"/>
      <c r="G5" s="3"/>
      <c r="H5" s="3"/>
      <c r="I5" s="3"/>
      <c r="J5" s="3"/>
      <c r="K5" s="3"/>
      <c r="L5" s="3"/>
      <c r="M5" s="3"/>
      <c r="N5" s="3"/>
      <c r="O5" s="306"/>
      <c r="P5" s="306"/>
      <c r="Q5" s="3"/>
      <c r="R5" s="3"/>
      <c r="S5" s="3"/>
    </row>
    <row r="6" spans="1:19" ht="15.5">
      <c r="A6" s="16"/>
      <c r="B6" s="114" t="s">
        <v>82</v>
      </c>
      <c r="D6" s="5"/>
      <c r="E6" s="5"/>
      <c r="F6" s="5"/>
      <c r="G6" s="3"/>
      <c r="H6" s="3"/>
      <c r="I6" s="3"/>
      <c r="J6" s="3"/>
      <c r="K6" s="3"/>
      <c r="L6" s="3"/>
      <c r="M6" s="3"/>
      <c r="N6" s="3"/>
      <c r="O6" s="306"/>
      <c r="P6" s="306"/>
      <c r="Q6" s="3"/>
      <c r="R6" s="3"/>
      <c r="S6" s="3"/>
    </row>
    <row r="7" spans="1:19" ht="15.5">
      <c r="A7" s="16"/>
      <c r="B7" s="114" t="s">
        <v>83</v>
      </c>
      <c r="C7" s="11"/>
      <c r="D7" s="11"/>
      <c r="E7" s="5"/>
      <c r="F7" s="5"/>
      <c r="G7" s="3"/>
      <c r="H7" s="3"/>
      <c r="I7" s="3"/>
      <c r="J7" s="3"/>
      <c r="K7" s="3"/>
      <c r="L7" s="3"/>
      <c r="M7" s="3"/>
      <c r="N7" s="3"/>
      <c r="O7" s="306"/>
      <c r="P7" s="306"/>
      <c r="Q7" s="3"/>
      <c r="R7" s="3"/>
      <c r="S7" s="3"/>
    </row>
    <row r="8" spans="1:19" ht="13.5" thickBot="1">
      <c r="A8" s="16"/>
      <c r="B8" s="12"/>
      <c r="E8" s="5"/>
      <c r="F8" s="5"/>
      <c r="G8" s="3"/>
      <c r="H8" s="3"/>
      <c r="I8" s="3"/>
      <c r="J8" s="3"/>
      <c r="K8" s="3"/>
      <c r="L8" s="3"/>
      <c r="M8" s="3"/>
      <c r="N8" s="3"/>
      <c r="O8" s="306"/>
      <c r="P8" s="306"/>
      <c r="Q8" s="3"/>
      <c r="R8" s="3"/>
      <c r="S8" s="3"/>
    </row>
    <row r="9" spans="1:19" ht="24" customHeight="1">
      <c r="A9" s="426" t="s">
        <v>0</v>
      </c>
      <c r="B9" s="342" t="s">
        <v>1</v>
      </c>
      <c r="C9" s="412" t="s">
        <v>2</v>
      </c>
      <c r="D9" s="412"/>
      <c r="E9" s="412"/>
      <c r="F9" s="412"/>
      <c r="G9" s="413" t="s">
        <v>3</v>
      </c>
      <c r="H9" s="416" t="s">
        <v>4</v>
      </c>
      <c r="I9" s="419" t="s">
        <v>5</v>
      </c>
      <c r="J9" s="419"/>
      <c r="K9" s="419"/>
      <c r="L9" s="419"/>
      <c r="M9" s="419"/>
      <c r="N9" s="419"/>
      <c r="O9" s="419"/>
      <c r="P9" s="336" t="s">
        <v>91</v>
      </c>
      <c r="Q9" s="390" t="s">
        <v>92</v>
      </c>
      <c r="R9" s="405"/>
      <c r="S9" s="3"/>
    </row>
    <row r="10" spans="1:19" ht="42" customHeight="1">
      <c r="A10" s="427"/>
      <c r="B10" s="343"/>
      <c r="C10" s="406" t="s">
        <v>6</v>
      </c>
      <c r="D10" s="408" t="s">
        <v>7</v>
      </c>
      <c r="E10" s="408" t="s">
        <v>8</v>
      </c>
      <c r="F10" s="408" t="s">
        <v>63</v>
      </c>
      <c r="G10" s="414"/>
      <c r="H10" s="410"/>
      <c r="I10" s="410" t="s">
        <v>85</v>
      </c>
      <c r="J10" s="410" t="s">
        <v>86</v>
      </c>
      <c r="K10" s="343" t="s">
        <v>7</v>
      </c>
      <c r="L10" s="343"/>
      <c r="M10" s="343"/>
      <c r="N10" s="343"/>
      <c r="O10" s="343"/>
      <c r="P10" s="337"/>
      <c r="Q10" s="391"/>
      <c r="R10" s="405"/>
      <c r="S10" s="3"/>
    </row>
    <row r="11" spans="1:19" ht="34.5" customHeight="1">
      <c r="A11" s="427"/>
      <c r="B11" s="343"/>
      <c r="C11" s="406"/>
      <c r="D11" s="408"/>
      <c r="E11" s="408"/>
      <c r="F11" s="408"/>
      <c r="G11" s="414"/>
      <c r="H11" s="410"/>
      <c r="I11" s="410"/>
      <c r="J11" s="410"/>
      <c r="K11" s="417" t="s">
        <v>6</v>
      </c>
      <c r="L11" s="343" t="s">
        <v>64</v>
      </c>
      <c r="M11" s="343"/>
      <c r="N11" s="343"/>
      <c r="O11" s="417" t="s">
        <v>65</v>
      </c>
      <c r="P11" s="337"/>
      <c r="Q11" s="391"/>
      <c r="R11" s="405"/>
      <c r="S11" s="3"/>
    </row>
    <row r="12" spans="1:19" ht="82.5" customHeight="1">
      <c r="A12" s="427"/>
      <c r="B12" s="343"/>
      <c r="C12" s="406"/>
      <c r="D12" s="408"/>
      <c r="E12" s="408"/>
      <c r="F12" s="408"/>
      <c r="G12" s="414"/>
      <c r="H12" s="410"/>
      <c r="I12" s="410"/>
      <c r="J12" s="410"/>
      <c r="K12" s="417"/>
      <c r="L12" s="417" t="s">
        <v>66</v>
      </c>
      <c r="M12" s="417" t="s">
        <v>9</v>
      </c>
      <c r="N12" s="417" t="s">
        <v>58</v>
      </c>
      <c r="O12" s="417"/>
      <c r="P12" s="337"/>
      <c r="Q12" s="391"/>
      <c r="R12" s="405"/>
      <c r="S12" s="3"/>
    </row>
    <row r="13" spans="1:19" ht="31.5" customHeight="1" thickBot="1">
      <c r="A13" s="428"/>
      <c r="B13" s="344"/>
      <c r="C13" s="407"/>
      <c r="D13" s="409"/>
      <c r="E13" s="409"/>
      <c r="F13" s="409"/>
      <c r="G13" s="415"/>
      <c r="H13" s="411"/>
      <c r="I13" s="411"/>
      <c r="J13" s="411"/>
      <c r="K13" s="418"/>
      <c r="L13" s="418"/>
      <c r="M13" s="418"/>
      <c r="N13" s="418"/>
      <c r="O13" s="418"/>
      <c r="P13" s="338"/>
      <c r="Q13" s="392"/>
      <c r="R13" s="405"/>
      <c r="S13" s="3"/>
    </row>
    <row r="14" spans="1:19" ht="20.149999999999999" customHeight="1">
      <c r="A14" s="351" t="s">
        <v>10</v>
      </c>
      <c r="B14" s="352"/>
      <c r="C14" s="352"/>
      <c r="D14" s="352"/>
      <c r="E14" s="352"/>
      <c r="F14" s="352"/>
      <c r="G14" s="352"/>
      <c r="H14" s="352"/>
      <c r="I14" s="352"/>
      <c r="J14" s="352"/>
      <c r="K14" s="352"/>
      <c r="L14" s="352"/>
      <c r="M14" s="352"/>
      <c r="N14" s="352"/>
      <c r="O14" s="352"/>
      <c r="P14" s="352"/>
      <c r="Q14" s="353"/>
      <c r="R14" s="3"/>
      <c r="S14" s="3"/>
    </row>
    <row r="15" spans="1:19" ht="20.149999999999999" customHeight="1">
      <c r="A15" s="420" t="s">
        <v>11</v>
      </c>
      <c r="B15" s="421"/>
      <c r="C15" s="421"/>
      <c r="D15" s="421"/>
      <c r="E15" s="421"/>
      <c r="F15" s="421"/>
      <c r="G15" s="421"/>
      <c r="H15" s="421"/>
      <c r="I15" s="421"/>
      <c r="J15" s="421"/>
      <c r="K15" s="421"/>
      <c r="L15" s="421"/>
      <c r="M15" s="421"/>
      <c r="N15" s="421"/>
      <c r="O15" s="421"/>
      <c r="P15" s="421"/>
      <c r="Q15" s="422"/>
      <c r="R15" s="3"/>
      <c r="S15" s="3"/>
    </row>
    <row r="16" spans="1:19" ht="20.149999999999999" customHeight="1">
      <c r="A16" s="423" t="s">
        <v>12</v>
      </c>
      <c r="B16" s="424"/>
      <c r="C16" s="424"/>
      <c r="D16" s="424"/>
      <c r="E16" s="424"/>
      <c r="F16" s="424"/>
      <c r="G16" s="424"/>
      <c r="H16" s="424"/>
      <c r="I16" s="424"/>
      <c r="J16" s="424"/>
      <c r="K16" s="424"/>
      <c r="L16" s="424"/>
      <c r="M16" s="424"/>
      <c r="N16" s="424"/>
      <c r="O16" s="424"/>
      <c r="P16" s="424"/>
      <c r="Q16" s="425"/>
      <c r="R16" s="3"/>
      <c r="S16" s="3"/>
    </row>
    <row r="17" spans="1:19" ht="20.149999999999999" customHeight="1">
      <c r="A17" s="161" t="s">
        <v>13</v>
      </c>
      <c r="B17" s="360" t="s">
        <v>14</v>
      </c>
      <c r="C17" s="360"/>
      <c r="D17" s="360"/>
      <c r="E17" s="360"/>
      <c r="F17" s="360"/>
      <c r="G17" s="360"/>
      <c r="H17" s="360"/>
      <c r="I17" s="360"/>
      <c r="J17" s="360"/>
      <c r="K17" s="360"/>
      <c r="L17" s="360"/>
      <c r="M17" s="360"/>
      <c r="N17" s="360"/>
      <c r="O17" s="360"/>
      <c r="P17" s="360"/>
      <c r="Q17" s="361"/>
      <c r="R17" s="3"/>
      <c r="S17" s="3"/>
    </row>
    <row r="18" spans="1:19" s="13" customFormat="1" ht="20.149999999999999" customHeight="1">
      <c r="A18" s="158" t="s">
        <v>15</v>
      </c>
      <c r="B18" s="55" t="s">
        <v>16</v>
      </c>
      <c r="C18" s="56">
        <v>2</v>
      </c>
      <c r="D18" s="56">
        <v>1.2</v>
      </c>
      <c r="E18" s="56">
        <v>0.8</v>
      </c>
      <c r="F18" s="56"/>
      <c r="G18" s="305" t="s">
        <v>69</v>
      </c>
      <c r="H18" s="305" t="s">
        <v>18</v>
      </c>
      <c r="I18" s="305">
        <v>50</v>
      </c>
      <c r="J18" s="305"/>
      <c r="K18" s="305">
        <v>30</v>
      </c>
      <c r="L18" s="305">
        <v>30</v>
      </c>
      <c r="M18" s="305"/>
      <c r="N18" s="305">
        <v>30</v>
      </c>
      <c r="O18" s="130"/>
      <c r="P18" s="305">
        <f>+(Q18*C18)-K18</f>
        <v>20</v>
      </c>
      <c r="Q18" s="325">
        <f>+I18/C18</f>
        <v>25</v>
      </c>
    </row>
    <row r="19" spans="1:19" s="13" customFormat="1" ht="20.149999999999999" customHeight="1">
      <c r="A19" s="158" t="s">
        <v>19</v>
      </c>
      <c r="B19" s="50" t="s">
        <v>62</v>
      </c>
      <c r="C19" s="56">
        <v>2</v>
      </c>
      <c r="D19" s="56">
        <v>0.7</v>
      </c>
      <c r="E19" s="56">
        <v>1.3</v>
      </c>
      <c r="F19" s="56"/>
      <c r="G19" s="305" t="s">
        <v>69</v>
      </c>
      <c r="H19" s="305" t="s">
        <v>18</v>
      </c>
      <c r="I19" s="305">
        <v>50</v>
      </c>
      <c r="J19" s="305"/>
      <c r="K19" s="305">
        <v>16</v>
      </c>
      <c r="L19" s="305">
        <v>16</v>
      </c>
      <c r="M19" s="305">
        <v>16</v>
      </c>
      <c r="N19" s="305"/>
      <c r="O19" s="130"/>
      <c r="P19" s="305">
        <f t="shared" ref="P19" si="0">+(Q19*C19)-K19</f>
        <v>34</v>
      </c>
      <c r="Q19" s="325">
        <f t="shared" ref="Q19:Q20" si="1">+I19/C19</f>
        <v>25</v>
      </c>
    </row>
    <row r="20" spans="1:19" s="13" customFormat="1" ht="20.149999999999999" customHeight="1" thickBot="1">
      <c r="A20" s="159" t="s">
        <v>21</v>
      </c>
      <c r="B20" s="74" t="s">
        <v>102</v>
      </c>
      <c r="C20" s="75">
        <v>2</v>
      </c>
      <c r="D20" s="75">
        <v>0.7</v>
      </c>
      <c r="E20" s="75">
        <v>1.3</v>
      </c>
      <c r="F20" s="75">
        <v>1.2</v>
      </c>
      <c r="G20" s="301" t="s">
        <v>69</v>
      </c>
      <c r="H20" s="301" t="s">
        <v>20</v>
      </c>
      <c r="I20" s="301">
        <v>50</v>
      </c>
      <c r="J20" s="301">
        <v>30</v>
      </c>
      <c r="K20" s="301">
        <v>17</v>
      </c>
      <c r="L20" s="301">
        <v>16</v>
      </c>
      <c r="M20" s="301"/>
      <c r="N20" s="301">
        <v>16</v>
      </c>
      <c r="O20" s="140">
        <v>1</v>
      </c>
      <c r="P20" s="329">
        <f>+(Q20*C20)-K20</f>
        <v>33</v>
      </c>
      <c r="Q20" s="325">
        <f t="shared" si="1"/>
        <v>25</v>
      </c>
    </row>
    <row r="21" spans="1:19" ht="20.149999999999999" customHeight="1">
      <c r="A21" s="349" t="s">
        <v>50</v>
      </c>
      <c r="B21" s="350"/>
      <c r="C21" s="78">
        <f>SUM(C18:C20)</f>
        <v>6</v>
      </c>
      <c r="D21" s="78">
        <f>SUM(D18:D20)</f>
        <v>2.5999999999999996</v>
      </c>
      <c r="E21" s="78">
        <f>SUM(E18:E20)</f>
        <v>3.4000000000000004</v>
      </c>
      <c r="F21" s="78"/>
      <c r="G21" s="79" t="s">
        <v>24</v>
      </c>
      <c r="H21" s="79" t="s">
        <v>24</v>
      </c>
      <c r="I21" s="79">
        <f>SUM(I18:I20)</f>
        <v>150</v>
      </c>
      <c r="J21" s="79"/>
      <c r="K21" s="79">
        <v>63</v>
      </c>
      <c r="L21" s="79">
        <v>62</v>
      </c>
      <c r="M21" s="79">
        <f t="shared" ref="M21:N21" si="2">SUM(M18:M20)</f>
        <v>16</v>
      </c>
      <c r="N21" s="79">
        <f t="shared" si="2"/>
        <v>46</v>
      </c>
      <c r="O21" s="79">
        <f t="shared" ref="O21" si="3">SUM(O18:O20)</f>
        <v>1</v>
      </c>
      <c r="P21" s="79">
        <f>+P18+P19+P20</f>
        <v>87</v>
      </c>
      <c r="Q21" s="80"/>
      <c r="R21" s="3"/>
      <c r="S21" s="3"/>
    </row>
    <row r="22" spans="1:19" ht="20.149999999999999" customHeight="1">
      <c r="A22" s="362" t="s">
        <v>25</v>
      </c>
      <c r="B22" s="363"/>
      <c r="C22" s="58"/>
      <c r="D22" s="58"/>
      <c r="E22" s="58"/>
      <c r="F22" s="58">
        <f>SUM(F18:F21)</f>
        <v>1.2</v>
      </c>
      <c r="G22" s="59" t="s">
        <v>24</v>
      </c>
      <c r="H22" s="59" t="s">
        <v>24</v>
      </c>
      <c r="I22" s="59"/>
      <c r="J22" s="59">
        <f>SUM(J18:J21)</f>
        <v>30</v>
      </c>
      <c r="K22" s="59"/>
      <c r="L22" s="59"/>
      <c r="M22" s="59"/>
      <c r="N22" s="59"/>
      <c r="O22" s="59"/>
      <c r="P22" s="59"/>
      <c r="Q22" s="60"/>
      <c r="R22" s="3"/>
      <c r="S22" s="3"/>
    </row>
    <row r="23" spans="1:19" ht="20.149999999999999" customHeight="1" thickBot="1">
      <c r="A23" s="364" t="s">
        <v>51</v>
      </c>
      <c r="B23" s="365"/>
      <c r="C23" s="81">
        <f>SUM(C18,C19,)</f>
        <v>4</v>
      </c>
      <c r="D23" s="81">
        <f>SUM(D18,D19,)</f>
        <v>1.9</v>
      </c>
      <c r="E23" s="81">
        <f>SUM(E18,E19,)</f>
        <v>2.1</v>
      </c>
      <c r="F23" s="81"/>
      <c r="G23" s="82" t="s">
        <v>24</v>
      </c>
      <c r="H23" s="82" t="s">
        <v>24</v>
      </c>
      <c r="I23" s="82">
        <v>100</v>
      </c>
      <c r="J23" s="82"/>
      <c r="K23" s="82">
        <v>46</v>
      </c>
      <c r="L23" s="82">
        <v>46</v>
      </c>
      <c r="M23" s="82">
        <v>16</v>
      </c>
      <c r="N23" s="82">
        <v>30</v>
      </c>
      <c r="O23" s="82"/>
      <c r="P23" s="82">
        <v>40</v>
      </c>
      <c r="Q23" s="83"/>
      <c r="R23" s="3"/>
      <c r="S23" s="3"/>
    </row>
    <row r="24" spans="1:19" s="13" customFormat="1" ht="20.149999999999999" customHeight="1">
      <c r="A24" s="162" t="s">
        <v>27</v>
      </c>
      <c r="B24" s="366" t="s">
        <v>28</v>
      </c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7"/>
    </row>
    <row r="25" spans="1:19" s="13" customFormat="1" ht="20.149999999999999" customHeight="1">
      <c r="A25" s="158" t="s">
        <v>15</v>
      </c>
      <c r="B25" s="61" t="s">
        <v>97</v>
      </c>
      <c r="C25" s="56">
        <v>2</v>
      </c>
      <c r="D25" s="56">
        <v>1</v>
      </c>
      <c r="E25" s="56">
        <v>1</v>
      </c>
      <c r="F25" s="56">
        <v>1.4</v>
      </c>
      <c r="G25" s="305" t="s">
        <v>69</v>
      </c>
      <c r="H25" s="305" t="s">
        <v>20</v>
      </c>
      <c r="I25" s="305">
        <v>50</v>
      </c>
      <c r="J25" s="305">
        <v>36</v>
      </c>
      <c r="K25" s="305">
        <v>25</v>
      </c>
      <c r="L25" s="305">
        <v>24</v>
      </c>
      <c r="M25" s="305"/>
      <c r="N25" s="305">
        <v>24</v>
      </c>
      <c r="O25" s="130">
        <v>1</v>
      </c>
      <c r="P25" s="305">
        <f t="shared" ref="P25:P26" si="4">+(Q25*C25)-K25</f>
        <v>25</v>
      </c>
      <c r="Q25" s="325">
        <f t="shared" ref="Q25:Q26" si="5">+I25/C25</f>
        <v>25</v>
      </c>
    </row>
    <row r="26" spans="1:19" s="13" customFormat="1" ht="20.149999999999999" customHeight="1" thickBot="1">
      <c r="A26" s="159" t="s">
        <v>19</v>
      </c>
      <c r="B26" s="84" t="s">
        <v>94</v>
      </c>
      <c r="C26" s="75">
        <v>3</v>
      </c>
      <c r="D26" s="75">
        <v>1.1000000000000001</v>
      </c>
      <c r="E26" s="75">
        <v>1.9</v>
      </c>
      <c r="F26" s="75">
        <v>1</v>
      </c>
      <c r="G26" s="301" t="s">
        <v>69</v>
      </c>
      <c r="H26" s="301" t="s">
        <v>20</v>
      </c>
      <c r="I26" s="301">
        <v>75</v>
      </c>
      <c r="J26" s="301">
        <v>24</v>
      </c>
      <c r="K26" s="301">
        <v>27</v>
      </c>
      <c r="L26" s="301">
        <v>24</v>
      </c>
      <c r="M26" s="301">
        <v>8</v>
      </c>
      <c r="N26" s="301">
        <v>16</v>
      </c>
      <c r="O26" s="140">
        <v>3</v>
      </c>
      <c r="P26" s="305">
        <f t="shared" si="4"/>
        <v>48</v>
      </c>
      <c r="Q26" s="325">
        <f t="shared" si="5"/>
        <v>25</v>
      </c>
    </row>
    <row r="27" spans="1:19" s="13" customFormat="1" ht="20.149999999999999" customHeight="1">
      <c r="A27" s="349" t="s">
        <v>50</v>
      </c>
      <c r="B27" s="350"/>
      <c r="C27" s="78">
        <f>SUM(C25:C26)</f>
        <v>5</v>
      </c>
      <c r="D27" s="78">
        <f>SUM(D25:D26)</f>
        <v>2.1</v>
      </c>
      <c r="E27" s="78">
        <f>SUM(E25:E26)</f>
        <v>2.9</v>
      </c>
      <c r="F27" s="78"/>
      <c r="G27" s="79" t="s">
        <v>24</v>
      </c>
      <c r="H27" s="79" t="s">
        <v>24</v>
      </c>
      <c r="I27" s="79">
        <f>SUM(I25:I26)</f>
        <v>125</v>
      </c>
      <c r="J27" s="79"/>
      <c r="K27" s="79">
        <f t="shared" ref="K27:N27" si="6">SUM(K25:K26)</f>
        <v>52</v>
      </c>
      <c r="L27" s="79">
        <f t="shared" si="6"/>
        <v>48</v>
      </c>
      <c r="M27" s="79">
        <f t="shared" si="6"/>
        <v>8</v>
      </c>
      <c r="N27" s="79">
        <f t="shared" si="6"/>
        <v>40</v>
      </c>
      <c r="O27" s="79">
        <f t="shared" ref="O27" si="7">SUM(O25:O26)</f>
        <v>4</v>
      </c>
      <c r="P27" s="79">
        <v>73</v>
      </c>
      <c r="Q27" s="80"/>
    </row>
    <row r="28" spans="1:19" s="13" customFormat="1" ht="20.149999999999999" customHeight="1">
      <c r="A28" s="362" t="s">
        <v>25</v>
      </c>
      <c r="B28" s="363"/>
      <c r="C28" s="58"/>
      <c r="D28" s="58"/>
      <c r="E28" s="58"/>
      <c r="F28" s="58">
        <f>SUM(F25:F27)</f>
        <v>2.4</v>
      </c>
      <c r="G28" s="59"/>
      <c r="H28" s="59"/>
      <c r="I28" s="59"/>
      <c r="J28" s="59">
        <f>SUM(J25:J27)</f>
        <v>60</v>
      </c>
      <c r="K28" s="59"/>
      <c r="L28" s="59"/>
      <c r="M28" s="59"/>
      <c r="N28" s="59"/>
      <c r="O28" s="59"/>
      <c r="P28" s="59"/>
      <c r="Q28" s="60"/>
    </row>
    <row r="29" spans="1:19" ht="20.149999999999999" customHeight="1" thickBot="1">
      <c r="A29" s="364" t="s">
        <v>51</v>
      </c>
      <c r="B29" s="365"/>
      <c r="C29" s="81"/>
      <c r="D29" s="81"/>
      <c r="E29" s="81"/>
      <c r="F29" s="81"/>
      <c r="G29" s="82" t="s">
        <v>24</v>
      </c>
      <c r="H29" s="82" t="s">
        <v>24</v>
      </c>
      <c r="I29" s="82"/>
      <c r="J29" s="82"/>
      <c r="K29" s="82"/>
      <c r="L29" s="82"/>
      <c r="M29" s="82"/>
      <c r="N29" s="82"/>
      <c r="O29" s="82"/>
      <c r="P29" s="82"/>
      <c r="Q29" s="83"/>
      <c r="R29" s="3"/>
      <c r="S29" s="3"/>
    </row>
    <row r="30" spans="1:19" ht="20.149999999999999" customHeight="1">
      <c r="A30" s="162" t="s">
        <v>30</v>
      </c>
      <c r="B30" s="366" t="s">
        <v>31</v>
      </c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  <c r="N30" s="366"/>
      <c r="O30" s="366"/>
      <c r="P30" s="366"/>
      <c r="Q30" s="367"/>
      <c r="R30" s="3"/>
      <c r="S30" s="3"/>
    </row>
    <row r="31" spans="1:19" ht="20.149999999999999" customHeight="1">
      <c r="A31" s="158" t="s">
        <v>15</v>
      </c>
      <c r="B31" s="61" t="s">
        <v>99</v>
      </c>
      <c r="C31" s="56">
        <v>2</v>
      </c>
      <c r="D31" s="129">
        <v>0.9</v>
      </c>
      <c r="E31" s="56">
        <v>1.1000000000000001</v>
      </c>
      <c r="F31" s="56">
        <v>0.5</v>
      </c>
      <c r="G31" s="305" t="s">
        <v>69</v>
      </c>
      <c r="H31" s="305" t="s">
        <v>20</v>
      </c>
      <c r="I31" s="305">
        <v>50</v>
      </c>
      <c r="J31" s="305">
        <v>12</v>
      </c>
      <c r="K31" s="305">
        <v>22</v>
      </c>
      <c r="L31" s="305">
        <v>20</v>
      </c>
      <c r="M31" s="305">
        <v>8</v>
      </c>
      <c r="N31" s="305">
        <v>12</v>
      </c>
      <c r="O31" s="130">
        <v>2</v>
      </c>
      <c r="P31" s="305">
        <f t="shared" ref="P31:P33" si="8">+(Q31*C31)-K31</f>
        <v>28</v>
      </c>
      <c r="Q31" s="325">
        <f t="shared" ref="Q31:Q33" si="9">+I31/C31</f>
        <v>25</v>
      </c>
      <c r="R31" s="3"/>
      <c r="S31" s="3"/>
    </row>
    <row r="32" spans="1:19" ht="20.149999999999999" customHeight="1">
      <c r="A32" s="158" t="s">
        <v>19</v>
      </c>
      <c r="B32" s="61" t="s">
        <v>100</v>
      </c>
      <c r="C32" s="56">
        <v>2</v>
      </c>
      <c r="D32" s="129">
        <v>0.7</v>
      </c>
      <c r="E32" s="56">
        <v>1.3</v>
      </c>
      <c r="F32" s="56">
        <v>1</v>
      </c>
      <c r="G32" s="305" t="s">
        <v>69</v>
      </c>
      <c r="H32" s="305" t="s">
        <v>20</v>
      </c>
      <c r="I32" s="305">
        <v>50</v>
      </c>
      <c r="J32" s="305">
        <v>26</v>
      </c>
      <c r="K32" s="305">
        <v>17</v>
      </c>
      <c r="L32" s="305">
        <v>16</v>
      </c>
      <c r="M32" s="305"/>
      <c r="N32" s="305">
        <v>16</v>
      </c>
      <c r="O32" s="130">
        <v>1</v>
      </c>
      <c r="P32" s="305">
        <f t="shared" si="8"/>
        <v>33</v>
      </c>
      <c r="Q32" s="325">
        <f t="shared" si="9"/>
        <v>25</v>
      </c>
      <c r="R32" s="3"/>
      <c r="S32" s="3"/>
    </row>
    <row r="33" spans="1:19" ht="20.149999999999999" customHeight="1" thickBot="1">
      <c r="A33" s="159" t="s">
        <v>21</v>
      </c>
      <c r="B33" s="74" t="s">
        <v>103</v>
      </c>
      <c r="C33" s="75">
        <v>2</v>
      </c>
      <c r="D33" s="75">
        <v>0.7</v>
      </c>
      <c r="E33" s="75">
        <v>1.3</v>
      </c>
      <c r="F33" s="75">
        <v>1</v>
      </c>
      <c r="G33" s="301" t="s">
        <v>69</v>
      </c>
      <c r="H33" s="301" t="s">
        <v>20</v>
      </c>
      <c r="I33" s="301">
        <v>50</v>
      </c>
      <c r="J33" s="301">
        <v>25</v>
      </c>
      <c r="K33" s="301">
        <v>17</v>
      </c>
      <c r="L33" s="301">
        <v>16</v>
      </c>
      <c r="M33" s="301">
        <v>8</v>
      </c>
      <c r="N33" s="301">
        <v>8</v>
      </c>
      <c r="O33" s="140">
        <v>1</v>
      </c>
      <c r="P33" s="305">
        <f t="shared" si="8"/>
        <v>33</v>
      </c>
      <c r="Q33" s="325">
        <f t="shared" si="9"/>
        <v>25</v>
      </c>
      <c r="R33" s="3"/>
      <c r="S33" s="3"/>
    </row>
    <row r="34" spans="1:19" ht="20.149999999999999" customHeight="1">
      <c r="A34" s="349" t="s">
        <v>50</v>
      </c>
      <c r="B34" s="350"/>
      <c r="C34" s="78">
        <f>SUM(C31:C33)</f>
        <v>6</v>
      </c>
      <c r="D34" s="78">
        <f>SUM(D31:D33)</f>
        <v>2.2999999999999998</v>
      </c>
      <c r="E34" s="78">
        <f>SUM(E31:E33)</f>
        <v>3.7</v>
      </c>
      <c r="F34" s="78"/>
      <c r="G34" s="79" t="s">
        <v>24</v>
      </c>
      <c r="H34" s="79" t="s">
        <v>24</v>
      </c>
      <c r="I34" s="79">
        <f>SUM(I31:I33)</f>
        <v>150</v>
      </c>
      <c r="J34" s="79"/>
      <c r="K34" s="79">
        <f t="shared" ref="K34:N34" si="10">SUM(K31:K33)</f>
        <v>56</v>
      </c>
      <c r="L34" s="79">
        <f t="shared" si="10"/>
        <v>52</v>
      </c>
      <c r="M34" s="79">
        <f t="shared" si="10"/>
        <v>16</v>
      </c>
      <c r="N34" s="79">
        <f t="shared" si="10"/>
        <v>36</v>
      </c>
      <c r="O34" s="79">
        <f t="shared" ref="O34" si="11">SUM(O31:O33)</f>
        <v>4</v>
      </c>
      <c r="P34" s="79">
        <v>94</v>
      </c>
      <c r="Q34" s="80"/>
      <c r="R34" s="3"/>
      <c r="S34" s="3"/>
    </row>
    <row r="35" spans="1:19" ht="20.149999999999999" customHeight="1">
      <c r="A35" s="362" t="s">
        <v>25</v>
      </c>
      <c r="B35" s="363"/>
      <c r="C35" s="58"/>
      <c r="D35" s="58"/>
      <c r="E35" s="58"/>
      <c r="F35" s="58">
        <f>SUM(F31:F34)</f>
        <v>2.5</v>
      </c>
      <c r="G35" s="59"/>
      <c r="H35" s="59"/>
      <c r="I35" s="59"/>
      <c r="J35" s="59">
        <f>SUM(J31:J34)</f>
        <v>63</v>
      </c>
      <c r="K35" s="59"/>
      <c r="L35" s="59"/>
      <c r="M35" s="59"/>
      <c r="N35" s="59"/>
      <c r="O35" s="59"/>
      <c r="P35" s="59"/>
      <c r="Q35" s="60"/>
      <c r="R35" s="3"/>
      <c r="S35" s="3"/>
    </row>
    <row r="36" spans="1:19" ht="20.149999999999999" customHeight="1" thickBot="1">
      <c r="A36" s="364" t="s">
        <v>51</v>
      </c>
      <c r="B36" s="365"/>
      <c r="C36" s="81"/>
      <c r="D36" s="81"/>
      <c r="E36" s="81"/>
      <c r="F36" s="81"/>
      <c r="G36" s="82" t="s">
        <v>24</v>
      </c>
      <c r="H36" s="82" t="s">
        <v>24</v>
      </c>
      <c r="I36" s="82"/>
      <c r="J36" s="82"/>
      <c r="K36" s="82"/>
      <c r="L36" s="82"/>
      <c r="M36" s="82"/>
      <c r="N36" s="82"/>
      <c r="O36" s="82"/>
      <c r="P36" s="82"/>
      <c r="Q36" s="83"/>
      <c r="R36" s="3"/>
      <c r="S36" s="3"/>
    </row>
    <row r="37" spans="1:19" ht="20.149999999999999" customHeight="1">
      <c r="A37" s="162" t="s">
        <v>52</v>
      </c>
      <c r="B37" s="366" t="s">
        <v>39</v>
      </c>
      <c r="C37" s="366"/>
      <c r="D37" s="366"/>
      <c r="E37" s="366"/>
      <c r="F37" s="366"/>
      <c r="G37" s="366"/>
      <c r="H37" s="366"/>
      <c r="I37" s="366"/>
      <c r="J37" s="366"/>
      <c r="K37" s="366"/>
      <c r="L37" s="366"/>
      <c r="M37" s="366"/>
      <c r="N37" s="366"/>
      <c r="O37" s="366"/>
      <c r="P37" s="366"/>
      <c r="Q37" s="367"/>
      <c r="R37" s="3"/>
      <c r="S37" s="3"/>
    </row>
    <row r="38" spans="1:19" ht="20.149999999999999" customHeight="1">
      <c r="A38" s="158" t="s">
        <v>15</v>
      </c>
      <c r="B38" s="55" t="s">
        <v>119</v>
      </c>
      <c r="C38" s="56">
        <v>2</v>
      </c>
      <c r="D38" s="56">
        <v>0.7</v>
      </c>
      <c r="E38" s="56">
        <v>1.3</v>
      </c>
      <c r="F38" s="56">
        <v>0.8</v>
      </c>
      <c r="G38" s="305" t="s">
        <v>69</v>
      </c>
      <c r="H38" s="305" t="s">
        <v>18</v>
      </c>
      <c r="I38" s="305">
        <v>60</v>
      </c>
      <c r="J38" s="305">
        <v>24</v>
      </c>
      <c r="K38" s="305">
        <v>21</v>
      </c>
      <c r="L38" s="305">
        <v>20</v>
      </c>
      <c r="M38" s="305">
        <v>8</v>
      </c>
      <c r="N38" s="305">
        <v>12</v>
      </c>
      <c r="O38" s="130">
        <v>1</v>
      </c>
      <c r="P38" s="305">
        <f t="shared" ref="P38:P40" si="12">+(Q38*C38)-K38</f>
        <v>39</v>
      </c>
      <c r="Q38" s="325">
        <f t="shared" ref="Q38:Q40" si="13">+I38/C38</f>
        <v>30</v>
      </c>
    </row>
    <row r="39" spans="1:19" ht="42" customHeight="1">
      <c r="A39" s="158" t="s">
        <v>19</v>
      </c>
      <c r="B39" s="50" t="s">
        <v>120</v>
      </c>
      <c r="C39" s="56">
        <v>2</v>
      </c>
      <c r="D39" s="56">
        <v>0.7</v>
      </c>
      <c r="E39" s="56">
        <v>1.3</v>
      </c>
      <c r="F39" s="56">
        <v>0.8</v>
      </c>
      <c r="G39" s="305" t="s">
        <v>69</v>
      </c>
      <c r="H39" s="305" t="s">
        <v>18</v>
      </c>
      <c r="I39" s="305">
        <v>60</v>
      </c>
      <c r="J39" s="305">
        <v>24</v>
      </c>
      <c r="K39" s="305">
        <v>21</v>
      </c>
      <c r="L39" s="305">
        <v>20</v>
      </c>
      <c r="M39" s="305">
        <v>8</v>
      </c>
      <c r="N39" s="305">
        <v>12</v>
      </c>
      <c r="O39" s="130">
        <v>1</v>
      </c>
      <c r="P39" s="305">
        <f t="shared" si="12"/>
        <v>39</v>
      </c>
      <c r="Q39" s="325">
        <f t="shared" si="13"/>
        <v>30</v>
      </c>
    </row>
    <row r="40" spans="1:19" ht="20.149999999999999" customHeight="1" thickBot="1">
      <c r="A40" s="159" t="s">
        <v>21</v>
      </c>
      <c r="B40" s="74" t="s">
        <v>101</v>
      </c>
      <c r="C40" s="75">
        <v>3</v>
      </c>
      <c r="D40" s="75">
        <v>1.3</v>
      </c>
      <c r="E40" s="75">
        <v>1.7</v>
      </c>
      <c r="F40" s="75"/>
      <c r="G40" s="301" t="s">
        <v>69</v>
      </c>
      <c r="H40" s="301" t="s">
        <v>18</v>
      </c>
      <c r="I40" s="301">
        <v>75</v>
      </c>
      <c r="J40" s="301"/>
      <c r="K40" s="301">
        <v>32</v>
      </c>
      <c r="L40" s="301">
        <v>32</v>
      </c>
      <c r="M40" s="301"/>
      <c r="N40" s="301">
        <v>32</v>
      </c>
      <c r="O40" s="140"/>
      <c r="P40" s="305">
        <f t="shared" si="12"/>
        <v>43</v>
      </c>
      <c r="Q40" s="325">
        <f t="shared" si="13"/>
        <v>25</v>
      </c>
    </row>
    <row r="41" spans="1:19" ht="20.149999999999999" customHeight="1">
      <c r="A41" s="349" t="s">
        <v>23</v>
      </c>
      <c r="B41" s="350"/>
      <c r="C41" s="78">
        <f>SUM(C38:C40)</f>
        <v>7</v>
      </c>
      <c r="D41" s="78">
        <f>SUM(D38:D40)</f>
        <v>2.7</v>
      </c>
      <c r="E41" s="78">
        <f>SUM(E38:E40)</f>
        <v>4.3</v>
      </c>
      <c r="F41" s="78"/>
      <c r="G41" s="79" t="s">
        <v>24</v>
      </c>
      <c r="H41" s="79" t="s">
        <v>24</v>
      </c>
      <c r="I41" s="79">
        <f>SUM(I38:I40)</f>
        <v>195</v>
      </c>
      <c r="J41" s="79"/>
      <c r="K41" s="79">
        <f t="shared" ref="K41:N41" si="14">SUM(K38:K40)</f>
        <v>74</v>
      </c>
      <c r="L41" s="79">
        <f t="shared" si="14"/>
        <v>72</v>
      </c>
      <c r="M41" s="79">
        <f t="shared" si="14"/>
        <v>16</v>
      </c>
      <c r="N41" s="79">
        <f t="shared" si="14"/>
        <v>56</v>
      </c>
      <c r="O41" s="79">
        <f t="shared" ref="O41" si="15">SUM(O38:O40)</f>
        <v>2</v>
      </c>
      <c r="P41" s="79">
        <v>121</v>
      </c>
      <c r="Q41" s="80"/>
    </row>
    <row r="42" spans="1:19" ht="20.149999999999999" customHeight="1">
      <c r="A42" s="362" t="s">
        <v>25</v>
      </c>
      <c r="B42" s="363"/>
      <c r="C42" s="58"/>
      <c r="D42" s="58"/>
      <c r="E42" s="58"/>
      <c r="F42" s="58">
        <f>SUM(F38:F41)</f>
        <v>1.6</v>
      </c>
      <c r="G42" s="59"/>
      <c r="H42" s="59"/>
      <c r="I42" s="59"/>
      <c r="J42" s="59">
        <f>SUM(J38:J41)</f>
        <v>48</v>
      </c>
      <c r="K42" s="59"/>
      <c r="L42" s="59"/>
      <c r="M42" s="59"/>
      <c r="N42" s="59"/>
      <c r="O42" s="59"/>
      <c r="P42" s="59"/>
      <c r="Q42" s="60"/>
    </row>
    <row r="43" spans="1:19" ht="20.149999999999999" customHeight="1" thickBot="1">
      <c r="A43" s="364" t="s">
        <v>26</v>
      </c>
      <c r="B43" s="365"/>
      <c r="C43" s="81">
        <f>SUM(C41)</f>
        <v>7</v>
      </c>
      <c r="D43" s="81">
        <f>SUM(D41)</f>
        <v>2.7</v>
      </c>
      <c r="E43" s="81">
        <f>SUM(E41)</f>
        <v>4.3</v>
      </c>
      <c r="F43" s="81"/>
      <c r="G43" s="82" t="s">
        <v>24</v>
      </c>
      <c r="H43" s="82" t="s">
        <v>24</v>
      </c>
      <c r="I43" s="82">
        <f>SUM(I41)</f>
        <v>195</v>
      </c>
      <c r="J43" s="82"/>
      <c r="K43" s="82">
        <f t="shared" ref="K43:N43" si="16">SUM(K41)</f>
        <v>74</v>
      </c>
      <c r="L43" s="82">
        <f t="shared" si="16"/>
        <v>72</v>
      </c>
      <c r="M43" s="82">
        <f t="shared" si="16"/>
        <v>16</v>
      </c>
      <c r="N43" s="82">
        <f t="shared" si="16"/>
        <v>56</v>
      </c>
      <c r="O43" s="82">
        <f t="shared" ref="O43" si="17">SUM(O41)</f>
        <v>2</v>
      </c>
      <c r="P43" s="82">
        <v>121</v>
      </c>
      <c r="Q43" s="83"/>
    </row>
    <row r="44" spans="1:19" ht="20.149999999999999" customHeight="1">
      <c r="A44" s="162" t="s">
        <v>32</v>
      </c>
      <c r="B44" s="366" t="s">
        <v>33</v>
      </c>
      <c r="C44" s="366"/>
      <c r="D44" s="366"/>
      <c r="E44" s="366"/>
      <c r="F44" s="366"/>
      <c r="G44" s="366"/>
      <c r="H44" s="366"/>
      <c r="I44" s="366"/>
      <c r="J44" s="366"/>
      <c r="K44" s="366"/>
      <c r="L44" s="366"/>
      <c r="M44" s="366"/>
      <c r="N44" s="366"/>
      <c r="O44" s="366"/>
      <c r="P44" s="366"/>
      <c r="Q44" s="367"/>
    </row>
    <row r="45" spans="1:19" ht="20.149999999999999" customHeight="1">
      <c r="A45" s="158" t="s">
        <v>15</v>
      </c>
      <c r="B45" s="61" t="s">
        <v>41</v>
      </c>
      <c r="C45" s="56">
        <v>0.5</v>
      </c>
      <c r="D45" s="56">
        <v>0.5</v>
      </c>
      <c r="E45" s="56"/>
      <c r="F45" s="56"/>
      <c r="G45" s="305" t="s">
        <v>17</v>
      </c>
      <c r="H45" s="305" t="s">
        <v>20</v>
      </c>
      <c r="I45" s="305">
        <v>4</v>
      </c>
      <c r="J45" s="305"/>
      <c r="K45" s="305">
        <v>4</v>
      </c>
      <c r="L45" s="305">
        <v>4</v>
      </c>
      <c r="M45" s="305">
        <v>4</v>
      </c>
      <c r="N45" s="130"/>
      <c r="O45" s="130"/>
      <c r="P45" s="305"/>
      <c r="Q45" s="325"/>
    </row>
    <row r="46" spans="1:19" ht="20.149999999999999" customHeight="1" thickBot="1">
      <c r="A46" s="159" t="s">
        <v>19</v>
      </c>
      <c r="B46" s="84" t="s">
        <v>42</v>
      </c>
      <c r="C46" s="75">
        <v>0.5</v>
      </c>
      <c r="D46" s="75">
        <v>0.5</v>
      </c>
      <c r="E46" s="139"/>
      <c r="F46" s="75"/>
      <c r="G46" s="301" t="s">
        <v>17</v>
      </c>
      <c r="H46" s="301" t="s">
        <v>20</v>
      </c>
      <c r="I46" s="301">
        <v>4</v>
      </c>
      <c r="J46" s="301"/>
      <c r="K46" s="301">
        <v>4</v>
      </c>
      <c r="L46" s="301">
        <v>4</v>
      </c>
      <c r="M46" s="301">
        <v>4</v>
      </c>
      <c r="N46" s="140"/>
      <c r="O46" s="140"/>
      <c r="P46" s="305"/>
      <c r="Q46" s="325"/>
    </row>
    <row r="47" spans="1:19" ht="20.149999999999999" customHeight="1" thickBot="1">
      <c r="A47" s="372" t="s">
        <v>23</v>
      </c>
      <c r="B47" s="373"/>
      <c r="C47" s="88">
        <f>SUM(C45:C46)</f>
        <v>1</v>
      </c>
      <c r="D47" s="88">
        <f>SUM(D45:D46)</f>
        <v>1</v>
      </c>
      <c r="E47" s="88"/>
      <c r="F47" s="88"/>
      <c r="G47" s="89"/>
      <c r="H47" s="89"/>
      <c r="I47" s="89">
        <f>SUM(I45:I46)</f>
        <v>8</v>
      </c>
      <c r="J47" s="89"/>
      <c r="K47" s="89">
        <f>SUM(K45:K46)</f>
        <v>8</v>
      </c>
      <c r="L47" s="89">
        <f>SUM(L45:L46)</f>
        <v>8</v>
      </c>
      <c r="M47" s="89">
        <f>SUM(M45:M46)</f>
        <v>8</v>
      </c>
      <c r="N47" s="89"/>
      <c r="O47" s="89"/>
      <c r="P47" s="89"/>
      <c r="Q47" s="90"/>
    </row>
    <row r="48" spans="1:19" ht="20.149999999999999" customHeight="1">
      <c r="A48" s="162" t="s">
        <v>40</v>
      </c>
      <c r="B48" s="376" t="s">
        <v>53</v>
      </c>
      <c r="C48" s="376"/>
      <c r="D48" s="376"/>
      <c r="E48" s="376"/>
      <c r="F48" s="376"/>
      <c r="G48" s="376"/>
      <c r="H48" s="376"/>
      <c r="I48" s="376"/>
      <c r="J48" s="376"/>
      <c r="K48" s="376"/>
      <c r="L48" s="376"/>
      <c r="M48" s="141"/>
      <c r="N48" s="141"/>
      <c r="O48" s="141"/>
      <c r="P48" s="141"/>
      <c r="Q48" s="142"/>
    </row>
    <row r="49" spans="1:17" ht="20.149999999999999" customHeight="1" thickBot="1">
      <c r="A49" s="159" t="s">
        <v>15</v>
      </c>
      <c r="B49" s="52" t="s">
        <v>98</v>
      </c>
      <c r="C49" s="75">
        <v>5</v>
      </c>
      <c r="D49" s="75">
        <v>3</v>
      </c>
      <c r="E49" s="75">
        <v>2</v>
      </c>
      <c r="F49" s="75"/>
      <c r="G49" s="301" t="s">
        <v>17</v>
      </c>
      <c r="H49" s="301" t="s">
        <v>18</v>
      </c>
      <c r="I49" s="51" t="s">
        <v>54</v>
      </c>
      <c r="J49" s="301"/>
      <c r="K49" s="301"/>
      <c r="L49" s="301"/>
      <c r="M49" s="140"/>
      <c r="N49" s="140"/>
      <c r="O49" s="140"/>
      <c r="P49" s="140"/>
      <c r="Q49" s="138"/>
    </row>
    <row r="50" spans="1:17" ht="20.149999999999999" customHeight="1">
      <c r="A50" s="429" t="s">
        <v>36</v>
      </c>
      <c r="B50" s="430"/>
      <c r="C50" s="143">
        <f>SUM(C21,C27,C34,C41,C47,C49)</f>
        <v>30</v>
      </c>
      <c r="D50" s="143">
        <f>SUM(D21,D27,D34,D41,D47,D49,)</f>
        <v>13.7</v>
      </c>
      <c r="E50" s="143">
        <f>SUM(E21,E27,E34,E41,E49,)</f>
        <v>16.3</v>
      </c>
      <c r="F50" s="143">
        <f>SUM(F22,F28,F35,F42,)</f>
        <v>7.6999999999999993</v>
      </c>
      <c r="G50" s="144" t="s">
        <v>24</v>
      </c>
      <c r="H50" s="144" t="s">
        <v>24</v>
      </c>
      <c r="I50" s="144">
        <f>SUM(I21,I27,I34,I41,I47,)</f>
        <v>628</v>
      </c>
      <c r="J50" s="144">
        <f>SUM(J22,J28,J35,J42,)</f>
        <v>201</v>
      </c>
      <c r="K50" s="144">
        <f>SUM(K21,K27,K34,K41,K47,)</f>
        <v>253</v>
      </c>
      <c r="L50" s="144">
        <f>SUM(L21,L27,L34,L41,L47,)</f>
        <v>242</v>
      </c>
      <c r="M50" s="144">
        <f>SUM(M21,M26,M34,M41,M47,)</f>
        <v>64</v>
      </c>
      <c r="N50" s="144">
        <f>SUM(N21,N27,N34,N41,N47,)</f>
        <v>178</v>
      </c>
      <c r="O50" s="144">
        <f>SUM(O21,O27,O34,O41,O47,)</f>
        <v>11</v>
      </c>
      <c r="P50" s="144">
        <v>375</v>
      </c>
      <c r="Q50" s="145"/>
    </row>
    <row r="51" spans="1:17" ht="20.149999999999999" customHeight="1" thickBot="1">
      <c r="A51" s="431" t="s">
        <v>44</v>
      </c>
      <c r="B51" s="432"/>
      <c r="C51" s="146">
        <v>30</v>
      </c>
      <c r="D51" s="131">
        <f>SUM(D22,D28,D35,D42,D48,D50,)</f>
        <v>13.7</v>
      </c>
      <c r="E51" s="131">
        <f>SUM(E22,E28,E35,E42,E50,)</f>
        <v>16.3</v>
      </c>
      <c r="F51" s="147">
        <f>SUM(F50,)</f>
        <v>7.6999999999999993</v>
      </c>
      <c r="G51" s="148" t="s">
        <v>24</v>
      </c>
      <c r="H51" s="148" t="s">
        <v>24</v>
      </c>
      <c r="I51" s="132">
        <f t="shared" ref="I51:N51" si="18">SUM(I50)</f>
        <v>628</v>
      </c>
      <c r="J51" s="148">
        <f t="shared" si="18"/>
        <v>201</v>
      </c>
      <c r="K51" s="148">
        <f t="shared" si="18"/>
        <v>253</v>
      </c>
      <c r="L51" s="148">
        <f t="shared" si="18"/>
        <v>242</v>
      </c>
      <c r="M51" s="132">
        <f t="shared" si="18"/>
        <v>64</v>
      </c>
      <c r="N51" s="132">
        <f t="shared" si="18"/>
        <v>178</v>
      </c>
      <c r="O51" s="132">
        <f t="shared" ref="O51" si="19">SUM(O50)</f>
        <v>11</v>
      </c>
      <c r="P51" s="132">
        <v>375</v>
      </c>
      <c r="Q51" s="149"/>
    </row>
    <row r="52" spans="1:17" ht="20.149999999999999" customHeight="1">
      <c r="A52" s="440" t="s">
        <v>45</v>
      </c>
      <c r="B52" s="441"/>
      <c r="C52" s="441"/>
      <c r="D52" s="441"/>
      <c r="E52" s="441"/>
      <c r="F52" s="441"/>
      <c r="G52" s="441"/>
      <c r="H52" s="441"/>
      <c r="I52" s="441"/>
      <c r="J52" s="441"/>
      <c r="K52" s="441"/>
      <c r="L52" s="441"/>
      <c r="M52" s="441"/>
      <c r="N52" s="441"/>
      <c r="O52" s="441"/>
      <c r="P52" s="441"/>
      <c r="Q52" s="442"/>
    </row>
    <row r="53" spans="1:17" ht="20.149999999999999" customHeight="1">
      <c r="A53" s="423" t="s">
        <v>37</v>
      </c>
      <c r="B53" s="424"/>
      <c r="C53" s="424"/>
      <c r="D53" s="424"/>
      <c r="E53" s="424"/>
      <c r="F53" s="424"/>
      <c r="G53" s="424"/>
      <c r="H53" s="424"/>
      <c r="I53" s="424"/>
      <c r="J53" s="424"/>
      <c r="K53" s="424"/>
      <c r="L53" s="424"/>
      <c r="M53" s="424"/>
      <c r="N53" s="424"/>
      <c r="O53" s="424"/>
      <c r="P53" s="424"/>
      <c r="Q53" s="425"/>
    </row>
    <row r="54" spans="1:17" ht="20.149999999999999" customHeight="1">
      <c r="A54" s="161" t="s">
        <v>13</v>
      </c>
      <c r="B54" s="374" t="s">
        <v>14</v>
      </c>
      <c r="C54" s="374"/>
      <c r="D54" s="374"/>
      <c r="E54" s="374"/>
      <c r="F54" s="374"/>
      <c r="G54" s="374"/>
      <c r="H54" s="374"/>
      <c r="I54" s="374"/>
      <c r="J54" s="374"/>
      <c r="K54" s="374"/>
      <c r="L54" s="374"/>
      <c r="M54" s="374"/>
      <c r="N54" s="374"/>
      <c r="O54" s="374"/>
      <c r="P54" s="374"/>
      <c r="Q54" s="375"/>
    </row>
    <row r="55" spans="1:17" ht="20.149999999999999" customHeight="1">
      <c r="A55" s="158" t="s">
        <v>15</v>
      </c>
      <c r="B55" s="55" t="s">
        <v>59</v>
      </c>
      <c r="C55" s="56">
        <v>1</v>
      </c>
      <c r="D55" s="56">
        <v>0.3</v>
      </c>
      <c r="E55" s="56">
        <v>0.7</v>
      </c>
      <c r="F55" s="56">
        <v>0.3</v>
      </c>
      <c r="G55" s="305" t="s">
        <v>69</v>
      </c>
      <c r="H55" s="305" t="s">
        <v>18</v>
      </c>
      <c r="I55" s="305">
        <v>30</v>
      </c>
      <c r="J55" s="305">
        <v>10</v>
      </c>
      <c r="K55" s="305">
        <v>10</v>
      </c>
      <c r="L55" s="305">
        <v>10</v>
      </c>
      <c r="M55" s="305"/>
      <c r="N55" s="305">
        <v>10</v>
      </c>
      <c r="O55" s="130"/>
      <c r="P55" s="305">
        <f t="shared" ref="P55" si="20">+(Q55*C55)-K55</f>
        <v>20</v>
      </c>
      <c r="Q55" s="325">
        <f t="shared" ref="Q55:Q56" si="21">+I55/C55</f>
        <v>30</v>
      </c>
    </row>
    <row r="56" spans="1:17" ht="20.149999999999999" customHeight="1" thickBot="1">
      <c r="A56" s="159" t="s">
        <v>19</v>
      </c>
      <c r="B56" s="52" t="s">
        <v>61</v>
      </c>
      <c r="C56" s="75">
        <v>2</v>
      </c>
      <c r="D56" s="75">
        <v>0.7</v>
      </c>
      <c r="E56" s="75">
        <v>1.3</v>
      </c>
      <c r="F56" s="75"/>
      <c r="G56" s="301" t="s">
        <v>69</v>
      </c>
      <c r="H56" s="301" t="s">
        <v>18</v>
      </c>
      <c r="I56" s="301">
        <v>60</v>
      </c>
      <c r="J56" s="301"/>
      <c r="K56" s="301">
        <v>17</v>
      </c>
      <c r="L56" s="301">
        <v>16</v>
      </c>
      <c r="M56" s="301">
        <v>16</v>
      </c>
      <c r="N56" s="301"/>
      <c r="O56" s="140">
        <v>1</v>
      </c>
      <c r="P56" s="329">
        <f>+(Q56*C56)-K56</f>
        <v>43</v>
      </c>
      <c r="Q56" s="325">
        <f t="shared" si="21"/>
        <v>30</v>
      </c>
    </row>
    <row r="57" spans="1:17" ht="20.149999999999999" customHeight="1">
      <c r="A57" s="349" t="s">
        <v>50</v>
      </c>
      <c r="B57" s="350"/>
      <c r="C57" s="78">
        <f>SUM(C55:C56)</f>
        <v>3</v>
      </c>
      <c r="D57" s="78">
        <f>SUM(D55:D56)</f>
        <v>1</v>
      </c>
      <c r="E57" s="78">
        <f>SUM(E55:E56)</f>
        <v>2</v>
      </c>
      <c r="F57" s="78"/>
      <c r="G57" s="79" t="s">
        <v>24</v>
      </c>
      <c r="H57" s="79" t="s">
        <v>24</v>
      </c>
      <c r="I57" s="79">
        <f>SUM(I55:I56)</f>
        <v>90</v>
      </c>
      <c r="J57" s="79"/>
      <c r="K57" s="79">
        <f t="shared" ref="K57:N57" si="22">SUM(K55:K56)</f>
        <v>27</v>
      </c>
      <c r="L57" s="79">
        <f t="shared" si="22"/>
        <v>26</v>
      </c>
      <c r="M57" s="79">
        <f t="shared" si="22"/>
        <v>16</v>
      </c>
      <c r="N57" s="79">
        <f t="shared" si="22"/>
        <v>10</v>
      </c>
      <c r="O57" s="79">
        <f t="shared" ref="O57" si="23">SUM(O55:O56)</f>
        <v>1</v>
      </c>
      <c r="P57" s="79">
        <f>+P55+P56</f>
        <v>63</v>
      </c>
      <c r="Q57" s="80"/>
    </row>
    <row r="58" spans="1:17" ht="20.149999999999999" customHeight="1">
      <c r="A58" s="362" t="s">
        <v>25</v>
      </c>
      <c r="B58" s="363"/>
      <c r="C58" s="58"/>
      <c r="D58" s="58"/>
      <c r="E58" s="58"/>
      <c r="F58" s="58">
        <f>SUM(F55:F57)</f>
        <v>0.3</v>
      </c>
      <c r="G58" s="59" t="s">
        <v>24</v>
      </c>
      <c r="H58" s="59" t="s">
        <v>24</v>
      </c>
      <c r="I58" s="59"/>
      <c r="J58" s="59">
        <f>SUM(J55:J57)</f>
        <v>10</v>
      </c>
      <c r="K58" s="59"/>
      <c r="L58" s="59"/>
      <c r="M58" s="59"/>
      <c r="N58" s="59"/>
      <c r="O58" s="59"/>
      <c r="P58" s="59"/>
      <c r="Q58" s="60"/>
    </row>
    <row r="59" spans="1:17" ht="20.149999999999999" customHeight="1" thickBot="1">
      <c r="A59" s="364" t="s">
        <v>51</v>
      </c>
      <c r="B59" s="365"/>
      <c r="C59" s="81">
        <v>3</v>
      </c>
      <c r="D59" s="81">
        <v>1</v>
      </c>
      <c r="E59" s="81">
        <v>2</v>
      </c>
      <c r="F59" s="81"/>
      <c r="G59" s="82" t="s">
        <v>24</v>
      </c>
      <c r="H59" s="82" t="s">
        <v>24</v>
      </c>
      <c r="I59" s="82">
        <v>90</v>
      </c>
      <c r="J59" s="82"/>
      <c r="K59" s="82">
        <v>27</v>
      </c>
      <c r="L59" s="82">
        <v>26</v>
      </c>
      <c r="M59" s="82">
        <v>16</v>
      </c>
      <c r="N59" s="82">
        <v>10</v>
      </c>
      <c r="O59" s="82">
        <v>1</v>
      </c>
      <c r="P59" s="82">
        <v>63</v>
      </c>
      <c r="Q59" s="83"/>
    </row>
    <row r="60" spans="1:17" ht="20.149999999999999" customHeight="1">
      <c r="A60" s="162" t="s">
        <v>13</v>
      </c>
      <c r="B60" s="366" t="s">
        <v>31</v>
      </c>
      <c r="C60" s="366"/>
      <c r="D60" s="366"/>
      <c r="E60" s="366"/>
      <c r="F60" s="366"/>
      <c r="G60" s="366"/>
      <c r="H60" s="366"/>
      <c r="I60" s="366"/>
      <c r="J60" s="366"/>
      <c r="K60" s="366"/>
      <c r="L60" s="366"/>
      <c r="M60" s="366"/>
      <c r="N60" s="366"/>
      <c r="O60" s="366"/>
      <c r="P60" s="366"/>
      <c r="Q60" s="367"/>
    </row>
    <row r="61" spans="1:17" ht="20.149999999999999" customHeight="1">
      <c r="A61" s="158" t="s">
        <v>15</v>
      </c>
      <c r="B61" s="61" t="s">
        <v>122</v>
      </c>
      <c r="C61" s="56">
        <v>3</v>
      </c>
      <c r="D61" s="129">
        <v>1.1000000000000001</v>
      </c>
      <c r="E61" s="56">
        <v>1.9</v>
      </c>
      <c r="F61" s="56">
        <v>1.2</v>
      </c>
      <c r="G61" s="305" t="s">
        <v>29</v>
      </c>
      <c r="H61" s="305" t="s">
        <v>20</v>
      </c>
      <c r="I61" s="305">
        <v>75</v>
      </c>
      <c r="J61" s="305">
        <v>30</v>
      </c>
      <c r="K61" s="305">
        <v>26</v>
      </c>
      <c r="L61" s="305">
        <v>24</v>
      </c>
      <c r="M61" s="305">
        <v>8</v>
      </c>
      <c r="N61" s="305">
        <v>16</v>
      </c>
      <c r="O61" s="130">
        <v>2</v>
      </c>
      <c r="P61" s="305">
        <f t="shared" ref="P61:P67" si="24">+(Q61*C61)-K61</f>
        <v>49</v>
      </c>
      <c r="Q61" s="325">
        <f t="shared" ref="Q61:Q67" si="25">+I61/C61</f>
        <v>25</v>
      </c>
    </row>
    <row r="62" spans="1:17" ht="39" customHeight="1">
      <c r="A62" s="158" t="s">
        <v>19</v>
      </c>
      <c r="B62" s="50" t="s">
        <v>123</v>
      </c>
      <c r="C62" s="56">
        <v>3</v>
      </c>
      <c r="D62" s="56">
        <v>1</v>
      </c>
      <c r="E62" s="56">
        <v>2</v>
      </c>
      <c r="F62" s="56">
        <v>1.2</v>
      </c>
      <c r="G62" s="305" t="s">
        <v>29</v>
      </c>
      <c r="H62" s="305" t="s">
        <v>20</v>
      </c>
      <c r="I62" s="305">
        <v>75</v>
      </c>
      <c r="J62" s="305">
        <v>30</v>
      </c>
      <c r="K62" s="305">
        <v>25</v>
      </c>
      <c r="L62" s="305">
        <v>24</v>
      </c>
      <c r="M62" s="305">
        <v>8</v>
      </c>
      <c r="N62" s="305">
        <v>16</v>
      </c>
      <c r="O62" s="130">
        <v>1</v>
      </c>
      <c r="P62" s="305">
        <f t="shared" si="24"/>
        <v>50</v>
      </c>
      <c r="Q62" s="325">
        <f t="shared" si="25"/>
        <v>25</v>
      </c>
    </row>
    <row r="63" spans="1:17" ht="20.149999999999999" customHeight="1">
      <c r="A63" s="158" t="s">
        <v>21</v>
      </c>
      <c r="B63" s="50" t="s">
        <v>104</v>
      </c>
      <c r="C63" s="56">
        <v>1</v>
      </c>
      <c r="D63" s="56">
        <v>0.4</v>
      </c>
      <c r="E63" s="56">
        <v>0.6</v>
      </c>
      <c r="F63" s="56">
        <v>0.3</v>
      </c>
      <c r="G63" s="305" t="s">
        <v>69</v>
      </c>
      <c r="H63" s="305" t="s">
        <v>20</v>
      </c>
      <c r="I63" s="305">
        <v>25</v>
      </c>
      <c r="J63" s="305">
        <v>8</v>
      </c>
      <c r="K63" s="305">
        <v>9</v>
      </c>
      <c r="L63" s="305">
        <v>8</v>
      </c>
      <c r="M63" s="305"/>
      <c r="N63" s="305">
        <v>8</v>
      </c>
      <c r="O63" s="130">
        <v>1</v>
      </c>
      <c r="P63" s="305">
        <f t="shared" si="24"/>
        <v>16</v>
      </c>
      <c r="Q63" s="325">
        <f t="shared" si="25"/>
        <v>25</v>
      </c>
    </row>
    <row r="64" spans="1:17" ht="39" customHeight="1">
      <c r="A64" s="158" t="s">
        <v>22</v>
      </c>
      <c r="B64" s="61" t="s">
        <v>106</v>
      </c>
      <c r="C64" s="56">
        <v>1</v>
      </c>
      <c r="D64" s="56">
        <v>0.4</v>
      </c>
      <c r="E64" s="56">
        <v>0.6</v>
      </c>
      <c r="F64" s="56">
        <v>0.3</v>
      </c>
      <c r="G64" s="305" t="s">
        <v>69</v>
      </c>
      <c r="H64" s="305" t="s">
        <v>20</v>
      </c>
      <c r="I64" s="305">
        <v>25</v>
      </c>
      <c r="J64" s="305">
        <v>8</v>
      </c>
      <c r="K64" s="305">
        <v>9</v>
      </c>
      <c r="L64" s="305">
        <v>8</v>
      </c>
      <c r="M64" s="305"/>
      <c r="N64" s="305">
        <v>8</v>
      </c>
      <c r="O64" s="130">
        <v>1</v>
      </c>
      <c r="P64" s="305">
        <f t="shared" si="24"/>
        <v>16</v>
      </c>
      <c r="Q64" s="325">
        <f t="shared" si="25"/>
        <v>25</v>
      </c>
    </row>
    <row r="65" spans="1:17" ht="42.5" customHeight="1">
      <c r="A65" s="158" t="s">
        <v>47</v>
      </c>
      <c r="B65" s="50" t="s">
        <v>109</v>
      </c>
      <c r="C65" s="56">
        <v>2</v>
      </c>
      <c r="D65" s="56">
        <v>0.8</v>
      </c>
      <c r="E65" s="56">
        <v>1.2</v>
      </c>
      <c r="F65" s="56">
        <v>0.3</v>
      </c>
      <c r="G65" s="305" t="s">
        <v>69</v>
      </c>
      <c r="H65" s="305" t="s">
        <v>20</v>
      </c>
      <c r="I65" s="305">
        <v>50</v>
      </c>
      <c r="J65" s="305">
        <v>8</v>
      </c>
      <c r="K65" s="305">
        <v>21</v>
      </c>
      <c r="L65" s="305">
        <v>20</v>
      </c>
      <c r="M65" s="305">
        <v>8</v>
      </c>
      <c r="N65" s="305">
        <v>12</v>
      </c>
      <c r="O65" s="130">
        <v>1</v>
      </c>
      <c r="P65" s="305">
        <f t="shared" si="24"/>
        <v>29</v>
      </c>
      <c r="Q65" s="325">
        <f t="shared" si="25"/>
        <v>25</v>
      </c>
    </row>
    <row r="66" spans="1:17" ht="20.149999999999999" customHeight="1">
      <c r="A66" s="158" t="s">
        <v>67</v>
      </c>
      <c r="B66" s="61" t="s">
        <v>108</v>
      </c>
      <c r="C66" s="56">
        <v>2</v>
      </c>
      <c r="D66" s="129">
        <v>0.7</v>
      </c>
      <c r="E66" s="56">
        <v>1.3</v>
      </c>
      <c r="F66" s="56">
        <v>0.3</v>
      </c>
      <c r="G66" s="305" t="s">
        <v>69</v>
      </c>
      <c r="H66" s="305" t="s">
        <v>18</v>
      </c>
      <c r="I66" s="305">
        <v>50</v>
      </c>
      <c r="J66" s="305">
        <v>8</v>
      </c>
      <c r="K66" s="305">
        <v>17</v>
      </c>
      <c r="L66" s="305">
        <v>16</v>
      </c>
      <c r="M66" s="305">
        <v>8</v>
      </c>
      <c r="N66" s="305">
        <v>8</v>
      </c>
      <c r="O66" s="130">
        <v>1</v>
      </c>
      <c r="P66" s="305">
        <f t="shared" si="24"/>
        <v>33</v>
      </c>
      <c r="Q66" s="325">
        <f t="shared" si="25"/>
        <v>25</v>
      </c>
    </row>
    <row r="67" spans="1:17" ht="20.149999999999999" customHeight="1" thickBot="1">
      <c r="A67" s="159" t="s">
        <v>68</v>
      </c>
      <c r="B67" s="84" t="s">
        <v>108</v>
      </c>
      <c r="C67" s="75">
        <v>2</v>
      </c>
      <c r="D67" s="150">
        <v>0.7</v>
      </c>
      <c r="E67" s="75">
        <v>1.3</v>
      </c>
      <c r="F67" s="75">
        <v>0.3</v>
      </c>
      <c r="G67" s="301" t="s">
        <v>69</v>
      </c>
      <c r="H67" s="301" t="s">
        <v>18</v>
      </c>
      <c r="I67" s="301">
        <v>50</v>
      </c>
      <c r="J67" s="301">
        <v>8</v>
      </c>
      <c r="K67" s="301">
        <v>17</v>
      </c>
      <c r="L67" s="301">
        <v>16</v>
      </c>
      <c r="M67" s="301">
        <v>8</v>
      </c>
      <c r="N67" s="301">
        <v>8</v>
      </c>
      <c r="O67" s="140">
        <v>1</v>
      </c>
      <c r="P67" s="305">
        <f t="shared" si="24"/>
        <v>33</v>
      </c>
      <c r="Q67" s="325">
        <f t="shared" si="25"/>
        <v>25</v>
      </c>
    </row>
    <row r="68" spans="1:17" ht="20.149999999999999" customHeight="1">
      <c r="A68" s="349" t="s">
        <v>23</v>
      </c>
      <c r="B68" s="350"/>
      <c r="C68" s="78">
        <f>SUM(C61:C67)</f>
        <v>14</v>
      </c>
      <c r="D68" s="78">
        <f>SUM(D61:D67)</f>
        <v>5.1000000000000005</v>
      </c>
      <c r="E68" s="78">
        <f>SUM(E61:E67)</f>
        <v>8.9</v>
      </c>
      <c r="F68" s="78"/>
      <c r="G68" s="79" t="s">
        <v>24</v>
      </c>
      <c r="H68" s="79" t="s">
        <v>24</v>
      </c>
      <c r="I68" s="79">
        <f>SUM(I61:I67)</f>
        <v>350</v>
      </c>
      <c r="J68" s="79"/>
      <c r="K68" s="79">
        <f t="shared" ref="K68:N68" si="26">SUM(K61:K67)</f>
        <v>124</v>
      </c>
      <c r="L68" s="79">
        <f t="shared" si="26"/>
        <v>116</v>
      </c>
      <c r="M68" s="79">
        <f t="shared" si="26"/>
        <v>40</v>
      </c>
      <c r="N68" s="79">
        <f t="shared" si="26"/>
        <v>76</v>
      </c>
      <c r="O68" s="79">
        <f t="shared" ref="O68" si="27">SUM(O61:O67)</f>
        <v>8</v>
      </c>
      <c r="P68" s="79">
        <v>226</v>
      </c>
      <c r="Q68" s="80"/>
    </row>
    <row r="69" spans="1:17" ht="20.149999999999999" customHeight="1">
      <c r="A69" s="362" t="s">
        <v>25</v>
      </c>
      <c r="B69" s="363"/>
      <c r="C69" s="58"/>
      <c r="D69" s="58"/>
      <c r="E69" s="58"/>
      <c r="F69" s="58">
        <f>SUM(F61:F68)</f>
        <v>3.899999999999999</v>
      </c>
      <c r="G69" s="59"/>
      <c r="H69" s="59"/>
      <c r="I69" s="59"/>
      <c r="J69" s="59">
        <f>SUM(J61:J68)</f>
        <v>100</v>
      </c>
      <c r="K69" s="59"/>
      <c r="L69" s="59"/>
      <c r="M69" s="59"/>
      <c r="N69" s="59"/>
      <c r="O69" s="59"/>
      <c r="P69" s="59"/>
      <c r="Q69" s="60"/>
    </row>
    <row r="70" spans="1:17" ht="20.149999999999999" customHeight="1" thickBot="1">
      <c r="A70" s="364" t="s">
        <v>26</v>
      </c>
      <c r="B70" s="365"/>
      <c r="C70" s="81">
        <v>4</v>
      </c>
      <c r="D70" s="81">
        <v>1.4</v>
      </c>
      <c r="E70" s="81">
        <v>2.6</v>
      </c>
      <c r="F70" s="81"/>
      <c r="G70" s="82" t="s">
        <v>24</v>
      </c>
      <c r="H70" s="82" t="s">
        <v>24</v>
      </c>
      <c r="I70" s="82">
        <v>100</v>
      </c>
      <c r="J70" s="82"/>
      <c r="K70" s="82">
        <v>34</v>
      </c>
      <c r="L70" s="82">
        <v>32</v>
      </c>
      <c r="M70" s="82">
        <v>16</v>
      </c>
      <c r="N70" s="82">
        <v>16</v>
      </c>
      <c r="O70" s="82">
        <v>2</v>
      </c>
      <c r="P70" s="82">
        <v>66</v>
      </c>
      <c r="Q70" s="83"/>
    </row>
    <row r="71" spans="1:17" ht="20.149999999999999" customHeight="1">
      <c r="A71" s="162" t="s">
        <v>38</v>
      </c>
      <c r="B71" s="366" t="s">
        <v>39</v>
      </c>
      <c r="C71" s="366"/>
      <c r="D71" s="366"/>
      <c r="E71" s="366"/>
      <c r="F71" s="366"/>
      <c r="G71" s="366"/>
      <c r="H71" s="366"/>
      <c r="I71" s="366"/>
      <c r="J71" s="366"/>
      <c r="K71" s="366"/>
      <c r="L71" s="366"/>
      <c r="M71" s="366"/>
      <c r="N71" s="366"/>
      <c r="O71" s="366"/>
      <c r="P71" s="366"/>
      <c r="Q71" s="367"/>
    </row>
    <row r="72" spans="1:17" ht="40" customHeight="1">
      <c r="A72" s="158" t="s">
        <v>15</v>
      </c>
      <c r="B72" s="50" t="s">
        <v>121</v>
      </c>
      <c r="C72" s="56">
        <v>2</v>
      </c>
      <c r="D72" s="56">
        <v>0.7</v>
      </c>
      <c r="E72" s="56">
        <v>1.3</v>
      </c>
      <c r="F72" s="56">
        <v>0.8</v>
      </c>
      <c r="G72" s="305" t="s">
        <v>69</v>
      </c>
      <c r="H72" s="305" t="s">
        <v>18</v>
      </c>
      <c r="I72" s="305">
        <v>60</v>
      </c>
      <c r="J72" s="305">
        <v>24</v>
      </c>
      <c r="K72" s="305">
        <v>21</v>
      </c>
      <c r="L72" s="305">
        <v>20</v>
      </c>
      <c r="M72" s="305">
        <v>8</v>
      </c>
      <c r="N72" s="305">
        <v>12</v>
      </c>
      <c r="O72" s="130">
        <v>1</v>
      </c>
      <c r="P72" s="305">
        <f t="shared" ref="P72:P73" si="28">+(Q72*C72)-K72</f>
        <v>39</v>
      </c>
      <c r="Q72" s="325">
        <f t="shared" ref="Q72:Q73" si="29">+I72/C72</f>
        <v>30</v>
      </c>
    </row>
    <row r="73" spans="1:17" ht="20.149999999999999" customHeight="1">
      <c r="A73" s="158" t="s">
        <v>19</v>
      </c>
      <c r="B73" s="55" t="s">
        <v>101</v>
      </c>
      <c r="C73" s="56">
        <v>3</v>
      </c>
      <c r="D73" s="56">
        <v>1.3</v>
      </c>
      <c r="E73" s="56">
        <v>1.7</v>
      </c>
      <c r="F73" s="56"/>
      <c r="G73" s="305" t="s">
        <v>69</v>
      </c>
      <c r="H73" s="305" t="s">
        <v>18</v>
      </c>
      <c r="I73" s="305">
        <v>75</v>
      </c>
      <c r="J73" s="305"/>
      <c r="K73" s="305">
        <v>32</v>
      </c>
      <c r="L73" s="305">
        <v>32</v>
      </c>
      <c r="M73" s="305"/>
      <c r="N73" s="305">
        <v>32</v>
      </c>
      <c r="O73" s="130"/>
      <c r="P73" s="305">
        <f t="shared" si="28"/>
        <v>43</v>
      </c>
      <c r="Q73" s="325">
        <f t="shared" si="29"/>
        <v>25</v>
      </c>
    </row>
    <row r="74" spans="1:17" ht="20.149999999999999" customHeight="1" thickBot="1">
      <c r="A74" s="159" t="s">
        <v>21</v>
      </c>
      <c r="B74" s="74" t="s">
        <v>110</v>
      </c>
      <c r="C74" s="75">
        <v>7</v>
      </c>
      <c r="D74" s="75">
        <v>1</v>
      </c>
      <c r="E74" s="75">
        <v>6</v>
      </c>
      <c r="F74" s="75">
        <v>7</v>
      </c>
      <c r="G74" s="301" t="s">
        <v>17</v>
      </c>
      <c r="H74" s="301" t="s">
        <v>18</v>
      </c>
      <c r="I74" s="399" t="s">
        <v>55</v>
      </c>
      <c r="J74" s="399"/>
      <c r="K74" s="399"/>
      <c r="L74" s="399"/>
      <c r="M74" s="399"/>
      <c r="N74" s="399"/>
      <c r="O74" s="399"/>
      <c r="P74" s="399"/>
      <c r="Q74" s="400"/>
    </row>
    <row r="75" spans="1:17" ht="20.149999999999999" customHeight="1">
      <c r="A75" s="349" t="s">
        <v>23</v>
      </c>
      <c r="B75" s="350"/>
      <c r="C75" s="78">
        <f>SUM(C72:C74)</f>
        <v>12</v>
      </c>
      <c r="D75" s="78">
        <f>SUM(D72:D74)</f>
        <v>3</v>
      </c>
      <c r="E75" s="78">
        <f>SUM(E72:E74)</f>
        <v>9</v>
      </c>
      <c r="F75" s="78"/>
      <c r="G75" s="79" t="s">
        <v>24</v>
      </c>
      <c r="H75" s="79" t="s">
        <v>24</v>
      </c>
      <c r="I75" s="79">
        <f>SUM(I72:I73)</f>
        <v>135</v>
      </c>
      <c r="J75" s="79"/>
      <c r="K75" s="79">
        <f t="shared" ref="K75:N75" si="30">SUM(K72:K74)</f>
        <v>53</v>
      </c>
      <c r="L75" s="79">
        <f t="shared" si="30"/>
        <v>52</v>
      </c>
      <c r="M75" s="79">
        <f t="shared" si="30"/>
        <v>8</v>
      </c>
      <c r="N75" s="79">
        <f t="shared" si="30"/>
        <v>44</v>
      </c>
      <c r="O75" s="79">
        <f t="shared" ref="O75" si="31">SUM(O72:O74)</f>
        <v>1</v>
      </c>
      <c r="P75" s="79">
        <v>82</v>
      </c>
      <c r="Q75" s="80"/>
    </row>
    <row r="76" spans="1:17" ht="20.149999999999999" customHeight="1">
      <c r="A76" s="362" t="s">
        <v>25</v>
      </c>
      <c r="B76" s="363"/>
      <c r="C76" s="58"/>
      <c r="D76" s="58"/>
      <c r="E76" s="58"/>
      <c r="F76" s="58">
        <f>SUM(F72:F75)</f>
        <v>7.8</v>
      </c>
      <c r="G76" s="59"/>
      <c r="H76" s="59"/>
      <c r="I76" s="59"/>
      <c r="J76" s="59">
        <f>SUM(J72:J73)</f>
        <v>24</v>
      </c>
      <c r="K76" s="59"/>
      <c r="L76" s="59"/>
      <c r="M76" s="59"/>
      <c r="N76" s="59"/>
      <c r="O76" s="59"/>
      <c r="P76" s="59"/>
      <c r="Q76" s="60"/>
    </row>
    <row r="77" spans="1:17" ht="20.149999999999999" customHeight="1" thickBot="1">
      <c r="A77" s="364" t="s">
        <v>26</v>
      </c>
      <c r="B77" s="365"/>
      <c r="C77" s="81">
        <f>SUM(C75)</f>
        <v>12</v>
      </c>
      <c r="D77" s="81">
        <f>SUM(D75)</f>
        <v>3</v>
      </c>
      <c r="E77" s="81">
        <f>SUM(E75)</f>
        <v>9</v>
      </c>
      <c r="F77" s="81"/>
      <c r="G77" s="82" t="s">
        <v>24</v>
      </c>
      <c r="H77" s="82" t="s">
        <v>24</v>
      </c>
      <c r="I77" s="82">
        <f>SUM(I75)</f>
        <v>135</v>
      </c>
      <c r="J77" s="82"/>
      <c r="K77" s="82">
        <f t="shared" ref="K77:N77" si="32">SUM(K75)</f>
        <v>53</v>
      </c>
      <c r="L77" s="82">
        <f t="shared" si="32"/>
        <v>52</v>
      </c>
      <c r="M77" s="82">
        <f t="shared" si="32"/>
        <v>8</v>
      </c>
      <c r="N77" s="82">
        <f t="shared" si="32"/>
        <v>44</v>
      </c>
      <c r="O77" s="82">
        <f t="shared" ref="O77" si="33">SUM(O75)</f>
        <v>1</v>
      </c>
      <c r="P77" s="82">
        <v>82</v>
      </c>
      <c r="Q77" s="83"/>
    </row>
    <row r="78" spans="1:17" ht="20.149999999999999" customHeight="1">
      <c r="A78" s="162" t="s">
        <v>32</v>
      </c>
      <c r="B78" s="366" t="s">
        <v>33</v>
      </c>
      <c r="C78" s="366"/>
      <c r="D78" s="366"/>
      <c r="E78" s="366"/>
      <c r="F78" s="366"/>
      <c r="G78" s="366"/>
      <c r="H78" s="366"/>
      <c r="I78" s="366"/>
      <c r="J78" s="366"/>
      <c r="K78" s="366"/>
      <c r="L78" s="366"/>
      <c r="M78" s="366"/>
      <c r="N78" s="366"/>
      <c r="O78" s="366"/>
      <c r="P78" s="366"/>
      <c r="Q78" s="367"/>
    </row>
    <row r="79" spans="1:17" ht="20.149999999999999" customHeight="1">
      <c r="A79" s="158" t="s">
        <v>15</v>
      </c>
      <c r="B79" s="61" t="s">
        <v>60</v>
      </c>
      <c r="C79" s="56">
        <v>0.5</v>
      </c>
      <c r="D79" s="56">
        <v>0.5</v>
      </c>
      <c r="E79" s="56"/>
      <c r="F79" s="56"/>
      <c r="G79" s="305" t="s">
        <v>17</v>
      </c>
      <c r="H79" s="305" t="s">
        <v>20</v>
      </c>
      <c r="I79" s="305">
        <v>4</v>
      </c>
      <c r="J79" s="305"/>
      <c r="K79" s="305">
        <v>4</v>
      </c>
      <c r="L79" s="305">
        <v>4</v>
      </c>
      <c r="M79" s="305">
        <v>4</v>
      </c>
      <c r="N79" s="130"/>
      <c r="O79" s="130"/>
      <c r="P79" s="130"/>
      <c r="Q79" s="128"/>
    </row>
    <row r="80" spans="1:17" ht="20.149999999999999" customHeight="1">
      <c r="A80" s="158" t="s">
        <v>19</v>
      </c>
      <c r="B80" s="61" t="s">
        <v>35</v>
      </c>
      <c r="C80" s="67">
        <v>0.25</v>
      </c>
      <c r="D80" s="67">
        <v>0.25</v>
      </c>
      <c r="E80" s="56"/>
      <c r="F80" s="56"/>
      <c r="G80" s="305" t="s">
        <v>17</v>
      </c>
      <c r="H80" s="305" t="s">
        <v>20</v>
      </c>
      <c r="I80" s="305">
        <v>2</v>
      </c>
      <c r="J80" s="305"/>
      <c r="K80" s="305">
        <v>2</v>
      </c>
      <c r="L80" s="305">
        <v>2</v>
      </c>
      <c r="M80" s="305">
        <v>2</v>
      </c>
      <c r="N80" s="130"/>
      <c r="O80" s="130"/>
      <c r="P80" s="130"/>
      <c r="Q80" s="128"/>
    </row>
    <row r="81" spans="1:17" ht="20.149999999999999" customHeight="1" thickBot="1">
      <c r="A81" s="159" t="s">
        <v>21</v>
      </c>
      <c r="B81" s="84" t="s">
        <v>34</v>
      </c>
      <c r="C81" s="100">
        <v>0.25</v>
      </c>
      <c r="D81" s="100">
        <v>0.25</v>
      </c>
      <c r="E81" s="139"/>
      <c r="F81" s="75"/>
      <c r="G81" s="301" t="s">
        <v>17</v>
      </c>
      <c r="H81" s="301" t="s">
        <v>20</v>
      </c>
      <c r="I81" s="301">
        <v>2</v>
      </c>
      <c r="J81" s="301"/>
      <c r="K81" s="301">
        <v>2</v>
      </c>
      <c r="L81" s="301">
        <v>2</v>
      </c>
      <c r="M81" s="301">
        <v>2</v>
      </c>
      <c r="N81" s="140"/>
      <c r="O81" s="140"/>
      <c r="P81" s="140"/>
      <c r="Q81" s="138"/>
    </row>
    <row r="82" spans="1:17" ht="20.149999999999999" customHeight="1" thickBot="1">
      <c r="A82" s="372" t="s">
        <v>23</v>
      </c>
      <c r="B82" s="373"/>
      <c r="C82" s="88">
        <f>SUM(C79:C81)</f>
        <v>1</v>
      </c>
      <c r="D82" s="88">
        <f>SUM(D79:D81)</f>
        <v>1</v>
      </c>
      <c r="E82" s="88"/>
      <c r="F82" s="88"/>
      <c r="G82" s="89"/>
      <c r="H82" s="89"/>
      <c r="I82" s="89">
        <f>SUM(I79:I81)</f>
        <v>8</v>
      </c>
      <c r="J82" s="89"/>
      <c r="K82" s="89">
        <f>SUM(K79:K81)</f>
        <v>8</v>
      </c>
      <c r="L82" s="89">
        <f>SUM(L79:L81)</f>
        <v>8</v>
      </c>
      <c r="M82" s="89">
        <f>SUM(M79:M81)</f>
        <v>8</v>
      </c>
      <c r="N82" s="89"/>
      <c r="O82" s="89"/>
      <c r="P82" s="89"/>
      <c r="Q82" s="90"/>
    </row>
    <row r="83" spans="1:17" ht="20.149999999999999" customHeight="1" thickBot="1">
      <c r="A83" s="433" t="s">
        <v>43</v>
      </c>
      <c r="B83" s="434"/>
      <c r="C83" s="151">
        <f>SUM(C57,C68,C75,C82,)</f>
        <v>30</v>
      </c>
      <c r="D83" s="151">
        <f>SUM(D57,D68,D75,D82,)</f>
        <v>10.100000000000001</v>
      </c>
      <c r="E83" s="151">
        <f>SUM(E57,E68,E75,)</f>
        <v>19.899999999999999</v>
      </c>
      <c r="F83" s="151">
        <f>SUM(F58,F69,F76,)</f>
        <v>12</v>
      </c>
      <c r="G83" s="152" t="s">
        <v>24</v>
      </c>
      <c r="H83" s="152" t="s">
        <v>24</v>
      </c>
      <c r="I83" s="152">
        <f>SUM(I57,I68,I75,I82,)</f>
        <v>583</v>
      </c>
      <c r="J83" s="152">
        <f>SUM(J58,J69,J76,)</f>
        <v>134</v>
      </c>
      <c r="K83" s="152">
        <f>SUM(K57,K68,K75,K82,)</f>
        <v>212</v>
      </c>
      <c r="L83" s="152">
        <f>SUM(L57,L68,L75,L82,)</f>
        <v>202</v>
      </c>
      <c r="M83" s="152">
        <f>SUM(M57,M68,M75,M82,)</f>
        <v>72</v>
      </c>
      <c r="N83" s="152">
        <f>SUM(N57,N68,N75,N82,)</f>
        <v>130</v>
      </c>
      <c r="O83" s="152">
        <f>SUM(O57,O68,O77,)</f>
        <v>10</v>
      </c>
      <c r="P83" s="152">
        <v>371</v>
      </c>
      <c r="Q83" s="153"/>
    </row>
    <row r="84" spans="1:17" ht="20.149999999999999" customHeight="1">
      <c r="A84" s="435" t="s">
        <v>46</v>
      </c>
      <c r="B84" s="436"/>
      <c r="C84" s="436"/>
      <c r="D84" s="436"/>
      <c r="E84" s="436"/>
      <c r="F84" s="436"/>
      <c r="G84" s="436"/>
      <c r="H84" s="436"/>
      <c r="I84" s="436"/>
      <c r="J84" s="436"/>
      <c r="K84" s="436"/>
      <c r="L84" s="436"/>
      <c r="M84" s="436"/>
      <c r="N84" s="436"/>
      <c r="O84" s="436"/>
      <c r="P84" s="436"/>
      <c r="Q84" s="437"/>
    </row>
    <row r="85" spans="1:17" ht="20.149999999999999" customHeight="1">
      <c r="A85" s="161" t="s">
        <v>13</v>
      </c>
      <c r="B85" s="374" t="s">
        <v>31</v>
      </c>
      <c r="C85" s="374"/>
      <c r="D85" s="374"/>
      <c r="E85" s="374"/>
      <c r="F85" s="374"/>
      <c r="G85" s="374"/>
      <c r="H85" s="374"/>
      <c r="I85" s="374"/>
      <c r="J85" s="374"/>
      <c r="K85" s="374"/>
      <c r="L85" s="374"/>
      <c r="M85" s="374"/>
      <c r="N85" s="374"/>
      <c r="O85" s="374"/>
      <c r="P85" s="374"/>
      <c r="Q85" s="375"/>
    </row>
    <row r="86" spans="1:17" ht="41.5" customHeight="1">
      <c r="A86" s="158" t="s">
        <v>15</v>
      </c>
      <c r="B86" s="50" t="s">
        <v>118</v>
      </c>
      <c r="C86" s="56">
        <v>2</v>
      </c>
      <c r="D86" s="56">
        <v>0.8</v>
      </c>
      <c r="E86" s="56">
        <v>1.2</v>
      </c>
      <c r="F86" s="56">
        <v>1</v>
      </c>
      <c r="G86" s="305" t="s">
        <v>29</v>
      </c>
      <c r="H86" s="305" t="s">
        <v>20</v>
      </c>
      <c r="I86" s="305">
        <v>50</v>
      </c>
      <c r="J86" s="305">
        <v>24</v>
      </c>
      <c r="K86" s="305">
        <v>21</v>
      </c>
      <c r="L86" s="305">
        <v>20</v>
      </c>
      <c r="M86" s="305">
        <v>8</v>
      </c>
      <c r="N86" s="305">
        <v>12</v>
      </c>
      <c r="O86" s="130">
        <v>1</v>
      </c>
      <c r="P86" s="305">
        <f t="shared" ref="P86:P90" si="34">+(Q86*C86)-K86</f>
        <v>29</v>
      </c>
      <c r="Q86" s="325">
        <f t="shared" ref="Q86:Q90" si="35">+I86/C86</f>
        <v>25</v>
      </c>
    </row>
    <row r="87" spans="1:17" ht="42.5" customHeight="1">
      <c r="A87" s="158" t="s">
        <v>19</v>
      </c>
      <c r="B87" s="50" t="s">
        <v>117</v>
      </c>
      <c r="C87" s="56">
        <v>2</v>
      </c>
      <c r="D87" s="56">
        <v>0.8</v>
      </c>
      <c r="E87" s="56">
        <v>1.2</v>
      </c>
      <c r="F87" s="56">
        <v>1</v>
      </c>
      <c r="G87" s="305" t="s">
        <v>29</v>
      </c>
      <c r="H87" s="305" t="s">
        <v>20</v>
      </c>
      <c r="I87" s="305">
        <v>50</v>
      </c>
      <c r="J87" s="305">
        <v>24</v>
      </c>
      <c r="K87" s="305">
        <v>21</v>
      </c>
      <c r="L87" s="305">
        <v>20</v>
      </c>
      <c r="M87" s="305">
        <v>8</v>
      </c>
      <c r="N87" s="305">
        <v>12</v>
      </c>
      <c r="O87" s="130">
        <v>1</v>
      </c>
      <c r="P87" s="305">
        <f t="shared" si="34"/>
        <v>29</v>
      </c>
      <c r="Q87" s="325">
        <f t="shared" si="35"/>
        <v>25</v>
      </c>
    </row>
    <row r="88" spans="1:17" ht="40.5" customHeight="1">
      <c r="A88" s="158" t="s">
        <v>21</v>
      </c>
      <c r="B88" s="50" t="s">
        <v>113</v>
      </c>
      <c r="C88" s="56">
        <v>2</v>
      </c>
      <c r="D88" s="56">
        <v>0.8</v>
      </c>
      <c r="E88" s="56">
        <v>1.2</v>
      </c>
      <c r="F88" s="56">
        <v>1</v>
      </c>
      <c r="G88" s="305" t="s">
        <v>29</v>
      </c>
      <c r="H88" s="305" t="s">
        <v>20</v>
      </c>
      <c r="I88" s="305">
        <v>50</v>
      </c>
      <c r="J88" s="305">
        <v>24</v>
      </c>
      <c r="K88" s="305">
        <v>21</v>
      </c>
      <c r="L88" s="305">
        <v>20</v>
      </c>
      <c r="M88" s="305">
        <v>8</v>
      </c>
      <c r="N88" s="305">
        <v>12</v>
      </c>
      <c r="O88" s="130">
        <v>1</v>
      </c>
      <c r="P88" s="305">
        <f t="shared" si="34"/>
        <v>29</v>
      </c>
      <c r="Q88" s="325">
        <f t="shared" si="35"/>
        <v>25</v>
      </c>
    </row>
    <row r="89" spans="1:17" ht="20.149999999999999" customHeight="1">
      <c r="A89" s="158" t="s">
        <v>22</v>
      </c>
      <c r="B89" s="55" t="s">
        <v>108</v>
      </c>
      <c r="C89" s="56">
        <v>2</v>
      </c>
      <c r="D89" s="129">
        <v>0.7</v>
      </c>
      <c r="E89" s="56">
        <v>1.3</v>
      </c>
      <c r="F89" s="56">
        <v>0.3</v>
      </c>
      <c r="G89" s="305" t="s">
        <v>69</v>
      </c>
      <c r="H89" s="305" t="s">
        <v>18</v>
      </c>
      <c r="I89" s="305">
        <v>50</v>
      </c>
      <c r="J89" s="305">
        <v>8</v>
      </c>
      <c r="K89" s="305">
        <v>17</v>
      </c>
      <c r="L89" s="305">
        <v>16</v>
      </c>
      <c r="M89" s="305">
        <v>8</v>
      </c>
      <c r="N89" s="305">
        <v>8</v>
      </c>
      <c r="O89" s="130">
        <v>1</v>
      </c>
      <c r="P89" s="305">
        <f t="shared" si="34"/>
        <v>33</v>
      </c>
      <c r="Q89" s="325">
        <f t="shared" si="35"/>
        <v>25</v>
      </c>
    </row>
    <row r="90" spans="1:17" ht="20.149999999999999" customHeight="1" thickBot="1">
      <c r="A90" s="159" t="s">
        <v>47</v>
      </c>
      <c r="B90" s="74" t="s">
        <v>108</v>
      </c>
      <c r="C90" s="75">
        <v>2</v>
      </c>
      <c r="D90" s="150">
        <v>0.7</v>
      </c>
      <c r="E90" s="75">
        <v>1.3</v>
      </c>
      <c r="F90" s="75">
        <v>0.3</v>
      </c>
      <c r="G90" s="301" t="s">
        <v>69</v>
      </c>
      <c r="H90" s="301" t="s">
        <v>18</v>
      </c>
      <c r="I90" s="301">
        <v>50</v>
      </c>
      <c r="J90" s="301">
        <v>8</v>
      </c>
      <c r="K90" s="301">
        <v>17</v>
      </c>
      <c r="L90" s="301">
        <v>16</v>
      </c>
      <c r="M90" s="301">
        <v>8</v>
      </c>
      <c r="N90" s="301">
        <v>8</v>
      </c>
      <c r="O90" s="140">
        <v>1</v>
      </c>
      <c r="P90" s="305">
        <f t="shared" si="34"/>
        <v>33</v>
      </c>
      <c r="Q90" s="325">
        <f t="shared" si="35"/>
        <v>25</v>
      </c>
    </row>
    <row r="91" spans="1:17" ht="20.149999999999999" customHeight="1">
      <c r="A91" s="349" t="s">
        <v>23</v>
      </c>
      <c r="B91" s="350"/>
      <c r="C91" s="78">
        <f>SUM(C86:C90)</f>
        <v>10</v>
      </c>
      <c r="D91" s="78">
        <f>SUM(D86:D90)</f>
        <v>3.8000000000000007</v>
      </c>
      <c r="E91" s="78">
        <f>SUM(E86:E90)</f>
        <v>6.1999999999999993</v>
      </c>
      <c r="F91" s="78"/>
      <c r="G91" s="79" t="s">
        <v>24</v>
      </c>
      <c r="H91" s="79" t="s">
        <v>24</v>
      </c>
      <c r="I91" s="79">
        <f>SUM(I86:I90)</f>
        <v>250</v>
      </c>
      <c r="J91" s="79"/>
      <c r="K91" s="79">
        <f t="shared" ref="K91:N91" si="36">SUM(K86:K90)</f>
        <v>97</v>
      </c>
      <c r="L91" s="79">
        <f t="shared" si="36"/>
        <v>92</v>
      </c>
      <c r="M91" s="79">
        <f t="shared" si="36"/>
        <v>40</v>
      </c>
      <c r="N91" s="79">
        <f t="shared" si="36"/>
        <v>52</v>
      </c>
      <c r="O91" s="79">
        <f t="shared" ref="O91" si="37">SUM(O86:O90)</f>
        <v>5</v>
      </c>
      <c r="P91" s="79">
        <v>153</v>
      </c>
      <c r="Q91" s="80"/>
    </row>
    <row r="92" spans="1:17" ht="20.149999999999999" customHeight="1">
      <c r="A92" s="362" t="s">
        <v>25</v>
      </c>
      <c r="B92" s="363"/>
      <c r="C92" s="58"/>
      <c r="D92" s="58"/>
      <c r="E92" s="58"/>
      <c r="F92" s="58">
        <f>SUM(F86:F91)</f>
        <v>3.5999999999999996</v>
      </c>
      <c r="G92" s="59"/>
      <c r="H92" s="59"/>
      <c r="I92" s="59"/>
      <c r="J92" s="59">
        <f>SUM(J86:J91)</f>
        <v>88</v>
      </c>
      <c r="K92" s="59"/>
      <c r="L92" s="59"/>
      <c r="M92" s="59"/>
      <c r="N92" s="59"/>
      <c r="O92" s="59"/>
      <c r="P92" s="59"/>
      <c r="Q92" s="60"/>
    </row>
    <row r="93" spans="1:17" ht="20.149999999999999" customHeight="1" thickBot="1">
      <c r="A93" s="364" t="s">
        <v>26</v>
      </c>
      <c r="B93" s="365"/>
      <c r="C93" s="81">
        <v>4</v>
      </c>
      <c r="D93" s="81">
        <v>1.4</v>
      </c>
      <c r="E93" s="81">
        <v>2.6</v>
      </c>
      <c r="F93" s="81"/>
      <c r="G93" s="82" t="s">
        <v>24</v>
      </c>
      <c r="H93" s="82" t="s">
        <v>24</v>
      </c>
      <c r="I93" s="82">
        <v>100</v>
      </c>
      <c r="J93" s="82"/>
      <c r="K93" s="82">
        <v>34</v>
      </c>
      <c r="L93" s="82">
        <v>32</v>
      </c>
      <c r="M93" s="82">
        <v>16</v>
      </c>
      <c r="N93" s="82">
        <v>16</v>
      </c>
      <c r="O93" s="82">
        <v>2</v>
      </c>
      <c r="P93" s="82">
        <v>66</v>
      </c>
      <c r="Q93" s="83"/>
    </row>
    <row r="94" spans="1:17" ht="20.149999999999999" customHeight="1">
      <c r="A94" s="160" t="s">
        <v>27</v>
      </c>
      <c r="B94" s="366" t="s">
        <v>28</v>
      </c>
      <c r="C94" s="366"/>
      <c r="D94" s="366"/>
      <c r="E94" s="366"/>
      <c r="F94" s="366"/>
      <c r="G94" s="366"/>
      <c r="H94" s="366"/>
      <c r="I94" s="366"/>
      <c r="J94" s="366"/>
      <c r="K94" s="366"/>
      <c r="L94" s="366"/>
      <c r="M94" s="366"/>
      <c r="N94" s="366"/>
      <c r="O94" s="366"/>
      <c r="P94" s="366"/>
      <c r="Q94" s="367"/>
    </row>
    <row r="95" spans="1:17" ht="39.5" customHeight="1">
      <c r="A95" s="158" t="s">
        <v>15</v>
      </c>
      <c r="B95" s="50" t="s">
        <v>124</v>
      </c>
      <c r="C95" s="56">
        <v>2</v>
      </c>
      <c r="D95" s="56">
        <v>0.7</v>
      </c>
      <c r="E95" s="56">
        <v>1.3</v>
      </c>
      <c r="F95" s="56">
        <v>0.8</v>
      </c>
      <c r="G95" s="305" t="s">
        <v>69</v>
      </c>
      <c r="H95" s="305" t="s">
        <v>20</v>
      </c>
      <c r="I95" s="305">
        <v>60</v>
      </c>
      <c r="J95" s="305">
        <v>24</v>
      </c>
      <c r="K95" s="305">
        <v>21</v>
      </c>
      <c r="L95" s="305">
        <v>20</v>
      </c>
      <c r="M95" s="305">
        <v>8</v>
      </c>
      <c r="N95" s="305">
        <v>12</v>
      </c>
      <c r="O95" s="130">
        <v>1</v>
      </c>
      <c r="P95" s="305">
        <f t="shared" ref="P95:P97" si="38">+(Q95*C95)-K95</f>
        <v>39</v>
      </c>
      <c r="Q95" s="325">
        <f t="shared" ref="Q95:Q97" si="39">+I95/C95</f>
        <v>30</v>
      </c>
    </row>
    <row r="96" spans="1:17" ht="42" customHeight="1">
      <c r="A96" s="158" t="s">
        <v>19</v>
      </c>
      <c r="B96" s="50" t="s">
        <v>125</v>
      </c>
      <c r="C96" s="56">
        <v>2</v>
      </c>
      <c r="D96" s="56">
        <v>0.6</v>
      </c>
      <c r="E96" s="56">
        <v>1.4</v>
      </c>
      <c r="F96" s="56">
        <v>0.8</v>
      </c>
      <c r="G96" s="305" t="s">
        <v>69</v>
      </c>
      <c r="H96" s="305" t="s">
        <v>20</v>
      </c>
      <c r="I96" s="305">
        <v>60</v>
      </c>
      <c r="J96" s="305">
        <v>25</v>
      </c>
      <c r="K96" s="305">
        <v>19</v>
      </c>
      <c r="L96" s="305">
        <v>18</v>
      </c>
      <c r="M96" s="305">
        <v>8</v>
      </c>
      <c r="N96" s="305">
        <v>10</v>
      </c>
      <c r="O96" s="130">
        <v>1</v>
      </c>
      <c r="P96" s="305">
        <f t="shared" si="38"/>
        <v>41</v>
      </c>
      <c r="Q96" s="325">
        <f t="shared" si="39"/>
        <v>30</v>
      </c>
    </row>
    <row r="97" spans="1:17" ht="20.149999999999999" customHeight="1">
      <c r="A97" s="158" t="s">
        <v>21</v>
      </c>
      <c r="B97" s="55" t="s">
        <v>101</v>
      </c>
      <c r="C97" s="56">
        <v>3</v>
      </c>
      <c r="D97" s="56">
        <v>1.3</v>
      </c>
      <c r="E97" s="56">
        <v>1.7</v>
      </c>
      <c r="F97" s="56"/>
      <c r="G97" s="305" t="s">
        <v>69</v>
      </c>
      <c r="H97" s="305" t="s">
        <v>20</v>
      </c>
      <c r="I97" s="305">
        <v>75</v>
      </c>
      <c r="J97" s="305"/>
      <c r="K97" s="305">
        <v>32</v>
      </c>
      <c r="L97" s="305">
        <v>32</v>
      </c>
      <c r="M97" s="305"/>
      <c r="N97" s="305">
        <v>32</v>
      </c>
      <c r="O97" s="130"/>
      <c r="P97" s="305">
        <f t="shared" si="38"/>
        <v>43</v>
      </c>
      <c r="Q97" s="325">
        <f t="shared" si="39"/>
        <v>25</v>
      </c>
    </row>
    <row r="98" spans="1:17" ht="20.149999999999999" customHeight="1">
      <c r="A98" s="158" t="s">
        <v>22</v>
      </c>
      <c r="B98" s="55" t="s">
        <v>110</v>
      </c>
      <c r="C98" s="56">
        <v>13</v>
      </c>
      <c r="D98" s="56">
        <v>3</v>
      </c>
      <c r="E98" s="56">
        <v>10</v>
      </c>
      <c r="F98" s="56">
        <v>13</v>
      </c>
      <c r="G98" s="305" t="s">
        <v>17</v>
      </c>
      <c r="H98" s="305" t="s">
        <v>20</v>
      </c>
      <c r="I98" s="447" t="s">
        <v>55</v>
      </c>
      <c r="J98" s="447"/>
      <c r="K98" s="447"/>
      <c r="L98" s="447"/>
      <c r="M98" s="447"/>
      <c r="N98" s="447"/>
      <c r="O98" s="447"/>
      <c r="P98" s="447"/>
      <c r="Q98" s="448"/>
    </row>
    <row r="99" spans="1:17" ht="20.149999999999999" customHeight="1" thickBot="1">
      <c r="A99" s="159" t="s">
        <v>47</v>
      </c>
      <c r="B99" s="74" t="s">
        <v>126</v>
      </c>
      <c r="C99" s="399" t="s">
        <v>55</v>
      </c>
      <c r="D99" s="399"/>
      <c r="E99" s="399"/>
      <c r="F99" s="399"/>
      <c r="G99" s="399"/>
      <c r="H99" s="399"/>
      <c r="I99" s="399"/>
      <c r="J99" s="399"/>
      <c r="K99" s="399"/>
      <c r="L99" s="399"/>
      <c r="M99" s="399"/>
      <c r="N99" s="399"/>
      <c r="O99" s="399"/>
      <c r="P99" s="399"/>
      <c r="Q99" s="400"/>
    </row>
    <row r="100" spans="1:17" ht="20.149999999999999" customHeight="1">
      <c r="A100" s="349" t="s">
        <v>23</v>
      </c>
      <c r="B100" s="350"/>
      <c r="C100" s="78">
        <f>SUM(C95:C98)</f>
        <v>20</v>
      </c>
      <c r="D100" s="78">
        <f>SUM(D95:D98)</f>
        <v>5.6</v>
      </c>
      <c r="E100" s="78">
        <f>SUM(E95:E98)</f>
        <v>14.4</v>
      </c>
      <c r="F100" s="78"/>
      <c r="G100" s="79" t="s">
        <v>24</v>
      </c>
      <c r="H100" s="79" t="s">
        <v>24</v>
      </c>
      <c r="I100" s="79">
        <f>SUM(I95:I97)</f>
        <v>195</v>
      </c>
      <c r="J100" s="79"/>
      <c r="K100" s="79">
        <f>SUM(K95:K97)</f>
        <v>72</v>
      </c>
      <c r="L100" s="79">
        <f>SUM(L95:L97)</f>
        <v>70</v>
      </c>
      <c r="M100" s="79">
        <f>SUM(M95:M97)</f>
        <v>16</v>
      </c>
      <c r="N100" s="79">
        <f>SUM(N95:N97)</f>
        <v>54</v>
      </c>
      <c r="O100" s="79">
        <f>SUM(O95:O98)</f>
        <v>2</v>
      </c>
      <c r="P100" s="79">
        <v>123</v>
      </c>
      <c r="Q100" s="80"/>
    </row>
    <row r="101" spans="1:17" ht="20.149999999999999" customHeight="1">
      <c r="A101" s="362" t="s">
        <v>25</v>
      </c>
      <c r="B101" s="363"/>
      <c r="C101" s="58"/>
      <c r="D101" s="58"/>
      <c r="E101" s="58"/>
      <c r="F101" s="58">
        <f>SUM(F95:F98)</f>
        <v>14.6</v>
      </c>
      <c r="G101" s="59"/>
      <c r="H101" s="59"/>
      <c r="I101" s="59"/>
      <c r="J101" s="59">
        <f>SUM(J95:J97)</f>
        <v>49</v>
      </c>
      <c r="K101" s="59"/>
      <c r="L101" s="59"/>
      <c r="M101" s="59"/>
      <c r="N101" s="59"/>
      <c r="O101" s="59"/>
      <c r="P101" s="59"/>
      <c r="Q101" s="60"/>
    </row>
    <row r="102" spans="1:17" ht="20.149999999999999" customHeight="1" thickBot="1">
      <c r="A102" s="364" t="s">
        <v>26</v>
      </c>
      <c r="B102" s="365"/>
      <c r="C102" s="81">
        <v>20</v>
      </c>
      <c r="D102" s="81">
        <f>SUM(D100)</f>
        <v>5.6</v>
      </c>
      <c r="E102" s="81">
        <f>SUM(E100)</f>
        <v>14.4</v>
      </c>
      <c r="F102" s="81"/>
      <c r="G102" s="82" t="s">
        <v>24</v>
      </c>
      <c r="H102" s="82" t="s">
        <v>24</v>
      </c>
      <c r="I102" s="82">
        <f>SUM(I100)</f>
        <v>195</v>
      </c>
      <c r="J102" s="82"/>
      <c r="K102" s="82">
        <f t="shared" ref="K102:N102" si="40">SUM(K100)</f>
        <v>72</v>
      </c>
      <c r="L102" s="82">
        <f t="shared" si="40"/>
        <v>70</v>
      </c>
      <c r="M102" s="82">
        <f t="shared" si="40"/>
        <v>16</v>
      </c>
      <c r="N102" s="82">
        <f t="shared" si="40"/>
        <v>54</v>
      </c>
      <c r="O102" s="82">
        <f t="shared" ref="O102" si="41">SUM(O100)</f>
        <v>2</v>
      </c>
      <c r="P102" s="82">
        <v>123</v>
      </c>
      <c r="Q102" s="83"/>
    </row>
    <row r="103" spans="1:17" ht="20.149999999999999" customHeight="1">
      <c r="A103" s="429" t="s">
        <v>48</v>
      </c>
      <c r="B103" s="430"/>
      <c r="C103" s="143">
        <f>SUM(C91,C100,)</f>
        <v>30</v>
      </c>
      <c r="D103" s="143">
        <f>SUM(D91,D100,)</f>
        <v>9.4</v>
      </c>
      <c r="E103" s="143">
        <f>SUM(E91,E100,)</f>
        <v>20.6</v>
      </c>
      <c r="F103" s="143">
        <f>SUM(F92,F101,)</f>
        <v>18.2</v>
      </c>
      <c r="G103" s="144" t="s">
        <v>24</v>
      </c>
      <c r="H103" s="144" t="s">
        <v>24</v>
      </c>
      <c r="I103" s="144">
        <f>SUM(I91,I100,)</f>
        <v>445</v>
      </c>
      <c r="J103" s="144">
        <f>SUM(J92,J101,)</f>
        <v>137</v>
      </c>
      <c r="K103" s="144">
        <f t="shared" ref="K103:N103" si="42">SUM(K91,K100,)</f>
        <v>169</v>
      </c>
      <c r="L103" s="144">
        <f t="shared" si="42"/>
        <v>162</v>
      </c>
      <c r="M103" s="144">
        <f t="shared" si="42"/>
        <v>56</v>
      </c>
      <c r="N103" s="144">
        <f t="shared" si="42"/>
        <v>106</v>
      </c>
      <c r="O103" s="144">
        <f t="shared" ref="O103" si="43">SUM(O91,O100,)</f>
        <v>7</v>
      </c>
      <c r="P103" s="144">
        <v>276</v>
      </c>
      <c r="Q103" s="145"/>
    </row>
    <row r="104" spans="1:17" ht="20.149999999999999" customHeight="1">
      <c r="A104" s="449" t="s">
        <v>49</v>
      </c>
      <c r="B104" s="450"/>
      <c r="C104" s="135">
        <v>60</v>
      </c>
      <c r="D104" s="135">
        <f>SUM(D83,D103,)</f>
        <v>19.5</v>
      </c>
      <c r="E104" s="135">
        <f>SUM(E83,E103,)</f>
        <v>40.5</v>
      </c>
      <c r="F104" s="136">
        <f>SUM(F83,F103,)</f>
        <v>30.2</v>
      </c>
      <c r="G104" s="137" t="s">
        <v>24</v>
      </c>
      <c r="H104" s="137" t="s">
        <v>24</v>
      </c>
      <c r="I104" s="133">
        <f t="shared" ref="I104:N104" si="44">SUM(I83,I103,)</f>
        <v>1028</v>
      </c>
      <c r="J104" s="137">
        <f t="shared" si="44"/>
        <v>271</v>
      </c>
      <c r="K104" s="137">
        <f t="shared" si="44"/>
        <v>381</v>
      </c>
      <c r="L104" s="133">
        <f t="shared" si="44"/>
        <v>364</v>
      </c>
      <c r="M104" s="137">
        <f t="shared" si="44"/>
        <v>128</v>
      </c>
      <c r="N104" s="137">
        <f t="shared" si="44"/>
        <v>236</v>
      </c>
      <c r="O104" s="133">
        <f t="shared" ref="O104" si="45">SUM(O83,O103,)</f>
        <v>17</v>
      </c>
      <c r="P104" s="137">
        <v>647</v>
      </c>
      <c r="Q104" s="134"/>
    </row>
    <row r="105" spans="1:17" ht="20.149999999999999" customHeight="1" thickBot="1">
      <c r="A105" s="445" t="s">
        <v>56</v>
      </c>
      <c r="B105" s="446"/>
      <c r="C105" s="154">
        <f>SUM(C50,C83,C103,)</f>
        <v>90</v>
      </c>
      <c r="D105" s="154">
        <f>SUM(D51,D104,)</f>
        <v>33.200000000000003</v>
      </c>
      <c r="E105" s="154">
        <f>SUM(E51,E104,)</f>
        <v>56.8</v>
      </c>
      <c r="F105" s="131"/>
      <c r="G105" s="155" t="s">
        <v>24</v>
      </c>
      <c r="H105" s="155" t="s">
        <v>24</v>
      </c>
      <c r="I105" s="132">
        <f>SUM(I51,I104,)</f>
        <v>1656</v>
      </c>
      <c r="J105" s="155"/>
      <c r="K105" s="155">
        <f>SUM(K51,K104,)</f>
        <v>634</v>
      </c>
      <c r="L105" s="132">
        <f>SUM(L50,L83,L103)</f>
        <v>606</v>
      </c>
      <c r="M105" s="155">
        <f>SUM(M50,M83,M103)</f>
        <v>192</v>
      </c>
      <c r="N105" s="155">
        <f>SUM(N50,N83,N103)</f>
        <v>414</v>
      </c>
      <c r="O105" s="132">
        <f>SUM(O51,O104,)</f>
        <v>28</v>
      </c>
      <c r="P105" s="155">
        <v>1022</v>
      </c>
      <c r="Q105" s="149"/>
    </row>
    <row r="106" spans="1:17" ht="20.149999999999999" customHeight="1" thickBot="1">
      <c r="A106" s="372" t="s">
        <v>25</v>
      </c>
      <c r="B106" s="373"/>
      <c r="C106" s="88"/>
      <c r="D106" s="88"/>
      <c r="E106" s="88"/>
      <c r="F106" s="109">
        <f>SUM(F51,F104,)</f>
        <v>37.9</v>
      </c>
      <c r="G106" s="89"/>
      <c r="H106" s="89"/>
      <c r="I106" s="89"/>
      <c r="J106" s="110">
        <f>SUM(J51,J104,)</f>
        <v>472</v>
      </c>
      <c r="K106" s="89"/>
      <c r="L106" s="89"/>
      <c r="M106" s="89"/>
      <c r="N106" s="89"/>
      <c r="O106" s="299"/>
      <c r="P106" s="89"/>
      <c r="Q106" s="111"/>
    </row>
    <row r="107" spans="1:17" ht="48" customHeight="1" thickBot="1">
      <c r="A107" s="443" t="s">
        <v>57</v>
      </c>
      <c r="B107" s="444"/>
      <c r="C107" s="151">
        <f>SUM(C23,C36,C43,C49,C59,C70,C77,C93,C102,)</f>
        <v>59</v>
      </c>
      <c r="D107" s="151">
        <f>SUM(D23,D29,D36,D43,D49,D59,D70,D77,D93,D102,)</f>
        <v>20</v>
      </c>
      <c r="E107" s="151">
        <f>SUM(E23,E29,E36,E43,E49,E59,E70,E77,E93,E102,)</f>
        <v>39</v>
      </c>
      <c r="F107" s="151"/>
      <c r="G107" s="152" t="s">
        <v>24</v>
      </c>
      <c r="H107" s="152" t="s">
        <v>24</v>
      </c>
      <c r="I107" s="152">
        <f>SUM(I23,I29,I36,I43,I59,I70,I77,I93,I102,)</f>
        <v>915</v>
      </c>
      <c r="J107" s="152"/>
      <c r="K107" s="152">
        <f>SUM(K23,K29,K36,K43,K49,K59,K70,K77,K93,K102,)</f>
        <v>340</v>
      </c>
      <c r="L107" s="152">
        <f>SUM(L23,L29,L36,L43,L49,L59,L70,L77,L93,L102,)</f>
        <v>330</v>
      </c>
      <c r="M107" s="152">
        <f>SUM(M23,M29,M36,M43,M49,M59,M70,M77,M93,M102)</f>
        <v>104</v>
      </c>
      <c r="N107" s="152">
        <f>SUM(N23,N29,N36,N43,N49,N59,N70,N77,N93,N102,)</f>
        <v>226</v>
      </c>
      <c r="O107" s="317">
        <f>SUM(O23,O29,O36,O43,O49,O59,O70,O77,O93,O102,)</f>
        <v>10</v>
      </c>
      <c r="P107" s="152">
        <v>561</v>
      </c>
      <c r="Q107" s="156"/>
    </row>
  </sheetData>
  <mergeCells count="81">
    <mergeCell ref="A1:Q1"/>
    <mergeCell ref="A52:Q52"/>
    <mergeCell ref="A107:B107"/>
    <mergeCell ref="A105:B105"/>
    <mergeCell ref="A91:B91"/>
    <mergeCell ref="A103:B103"/>
    <mergeCell ref="A106:B106"/>
    <mergeCell ref="A92:B92"/>
    <mergeCell ref="A93:B93"/>
    <mergeCell ref="B94:Q94"/>
    <mergeCell ref="I98:Q98"/>
    <mergeCell ref="C99:Q99"/>
    <mergeCell ref="A100:B100"/>
    <mergeCell ref="A101:B101"/>
    <mergeCell ref="A102:B102"/>
    <mergeCell ref="A104:B104"/>
    <mergeCell ref="A70:B70"/>
    <mergeCell ref="B71:Q71"/>
    <mergeCell ref="I74:Q74"/>
    <mergeCell ref="A75:B75"/>
    <mergeCell ref="A76:B76"/>
    <mergeCell ref="B85:Q85"/>
    <mergeCell ref="B78:Q78"/>
    <mergeCell ref="A77:B77"/>
    <mergeCell ref="A82:B82"/>
    <mergeCell ref="A83:B83"/>
    <mergeCell ref="A84:Q84"/>
    <mergeCell ref="A59:B59"/>
    <mergeCell ref="B37:Q37"/>
    <mergeCell ref="A69:B69"/>
    <mergeCell ref="B48:L48"/>
    <mergeCell ref="A50:B50"/>
    <mergeCell ref="A51:B51"/>
    <mergeCell ref="A53:Q53"/>
    <mergeCell ref="B54:Q54"/>
    <mergeCell ref="B60:Q60"/>
    <mergeCell ref="A68:B68"/>
    <mergeCell ref="A57:B57"/>
    <mergeCell ref="A58:B58"/>
    <mergeCell ref="A41:B41"/>
    <mergeCell ref="A42:B42"/>
    <mergeCell ref="A43:B43"/>
    <mergeCell ref="B44:Q44"/>
    <mergeCell ref="A47:B47"/>
    <mergeCell ref="A36:B36"/>
    <mergeCell ref="A28:B28"/>
    <mergeCell ref="A29:B29"/>
    <mergeCell ref="B30:Q30"/>
    <mergeCell ref="A34:B34"/>
    <mergeCell ref="A35:B35"/>
    <mergeCell ref="A27:B27"/>
    <mergeCell ref="L12:L13"/>
    <mergeCell ref="M12:M13"/>
    <mergeCell ref="N12:N13"/>
    <mergeCell ref="A14:Q14"/>
    <mergeCell ref="A15:Q15"/>
    <mergeCell ref="A16:Q16"/>
    <mergeCell ref="B17:Q17"/>
    <mergeCell ref="A21:B21"/>
    <mergeCell ref="A22:B22"/>
    <mergeCell ref="A23:B23"/>
    <mergeCell ref="B24:Q24"/>
    <mergeCell ref="A9:A13"/>
    <mergeCell ref="B9:B13"/>
    <mergeCell ref="O11:O13"/>
    <mergeCell ref="K10:O10"/>
    <mergeCell ref="R9:R13"/>
    <mergeCell ref="C10:C13"/>
    <mergeCell ref="D10:D13"/>
    <mergeCell ref="E10:E13"/>
    <mergeCell ref="F10:F13"/>
    <mergeCell ref="I10:I13"/>
    <mergeCell ref="J10:J13"/>
    <mergeCell ref="C9:F9"/>
    <mergeCell ref="G9:G13"/>
    <mergeCell ref="H9:H13"/>
    <mergeCell ref="L11:N11"/>
    <mergeCell ref="K11:K13"/>
    <mergeCell ref="I9:O9"/>
    <mergeCell ref="P9:P13"/>
    <mergeCell ref="Q9:Q13"/>
  </mergeCells>
  <phoneticPr fontId="10" type="noConversion"/>
  <printOptions horizontalCentered="1"/>
  <pageMargins left="0.78740157480314965" right="0.11811023622047245" top="0.78740157480314965" bottom="0.31496062992125984" header="0" footer="0"/>
  <pageSetup paperSize="9" scale="46" orientation="portrait" r:id="rId1"/>
  <rowBreaks count="1" manualBreakCount="1">
    <brk id="51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107"/>
  <sheetViews>
    <sheetView showGridLines="0" view="pageBreakPreview" zoomScale="80" zoomScaleNormal="100" zoomScaleSheetLayoutView="80" zoomScalePageLayoutView="55" workbookViewId="0">
      <selection sqref="A1:Q1"/>
    </sheetView>
  </sheetViews>
  <sheetFormatPr defaultColWidth="8.81640625" defaultRowHeight="12.5"/>
  <cols>
    <col min="1" max="1" width="4.453125" style="26" customWidth="1"/>
    <col min="2" max="2" width="63.81640625" style="22" customWidth="1"/>
    <col min="3" max="5" width="8" style="19" customWidth="1"/>
    <col min="6" max="6" width="9" style="19" customWidth="1"/>
    <col min="7" max="7" width="7.54296875" style="22" customWidth="1"/>
    <col min="8" max="8" width="8" style="22" customWidth="1"/>
    <col min="9" max="9" width="13.54296875" style="22" customWidth="1"/>
    <col min="10" max="10" width="14.54296875" style="22" customWidth="1"/>
    <col min="11" max="11" width="7.453125" style="22" customWidth="1"/>
    <col min="12" max="12" width="6" style="22" customWidth="1"/>
    <col min="13" max="13" width="7.453125" style="22" customWidth="1"/>
    <col min="14" max="14" width="6" style="22" customWidth="1"/>
    <col min="15" max="15" width="4.453125" style="22" customWidth="1"/>
    <col min="16" max="16" width="8.54296875" style="22" customWidth="1"/>
    <col min="17" max="17" width="7.453125" style="22" customWidth="1"/>
    <col min="18" max="19" width="5.54296875" style="22" customWidth="1"/>
    <col min="20" max="16384" width="8.81640625" style="22"/>
  </cols>
  <sheetData>
    <row r="1" spans="1:19" ht="59.25" customHeight="1">
      <c r="A1" s="438" t="s">
        <v>87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18"/>
      <c r="S1" s="18"/>
    </row>
    <row r="2" spans="1:19" ht="15.5">
      <c r="A2" s="25"/>
      <c r="B2" s="23"/>
      <c r="C2" s="24"/>
      <c r="D2" s="24"/>
      <c r="E2" s="24"/>
      <c r="F2" s="24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18"/>
      <c r="S2" s="18"/>
    </row>
    <row r="3" spans="1:19" ht="15.5">
      <c r="A3" s="17"/>
      <c r="B3" s="163" t="s">
        <v>80</v>
      </c>
      <c r="C3" s="27"/>
      <c r="D3" s="28"/>
      <c r="E3" s="28"/>
      <c r="F3" s="28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18"/>
      <c r="S3" s="18"/>
    </row>
    <row r="4" spans="1:19" ht="15.5">
      <c r="A4" s="17"/>
      <c r="B4" s="164" t="s">
        <v>84</v>
      </c>
      <c r="D4" s="20"/>
      <c r="E4" s="20"/>
      <c r="F4" s="20"/>
      <c r="G4" s="18"/>
      <c r="H4" s="18"/>
      <c r="I4" s="18"/>
      <c r="J4" s="18"/>
      <c r="K4" s="18"/>
      <c r="L4" s="18"/>
      <c r="M4" s="18"/>
      <c r="N4" s="18"/>
      <c r="O4" s="310"/>
      <c r="P4" s="310"/>
      <c r="Q4" s="18"/>
      <c r="R4" s="18"/>
      <c r="S4" s="18"/>
    </row>
    <row r="5" spans="1:19" ht="15.5">
      <c r="A5" s="17"/>
      <c r="B5" s="164" t="s">
        <v>81</v>
      </c>
      <c r="D5" s="20"/>
      <c r="E5" s="20"/>
      <c r="F5" s="20"/>
      <c r="G5" s="18"/>
      <c r="H5" s="18"/>
      <c r="I5" s="18"/>
      <c r="J5" s="18"/>
      <c r="K5" s="18"/>
      <c r="L5" s="18"/>
      <c r="M5" s="18"/>
      <c r="N5" s="18"/>
      <c r="O5" s="310"/>
      <c r="P5" s="310"/>
      <c r="Q5" s="18"/>
      <c r="R5" s="18"/>
      <c r="S5" s="18"/>
    </row>
    <row r="6" spans="1:19" ht="15.5">
      <c r="A6" s="17"/>
      <c r="B6" s="164" t="s">
        <v>82</v>
      </c>
      <c r="D6" s="20"/>
      <c r="E6" s="20"/>
      <c r="F6" s="20"/>
      <c r="G6" s="18"/>
      <c r="H6" s="18"/>
      <c r="I6" s="18"/>
      <c r="J6" s="18"/>
      <c r="K6" s="18"/>
      <c r="L6" s="18"/>
      <c r="M6" s="18"/>
      <c r="N6" s="18"/>
      <c r="O6" s="310"/>
      <c r="P6" s="310"/>
      <c r="Q6" s="18"/>
      <c r="R6" s="18"/>
      <c r="S6" s="18"/>
    </row>
    <row r="7" spans="1:19" ht="15.5">
      <c r="A7" s="17"/>
      <c r="B7" s="164" t="s">
        <v>83</v>
      </c>
      <c r="C7" s="29"/>
      <c r="D7" s="29"/>
      <c r="E7" s="20"/>
      <c r="F7" s="20"/>
      <c r="G7" s="18"/>
      <c r="H7" s="18"/>
      <c r="I7" s="18"/>
      <c r="J7" s="18"/>
      <c r="K7" s="18"/>
      <c r="L7" s="18"/>
      <c r="M7" s="18"/>
      <c r="N7" s="18"/>
      <c r="O7" s="310"/>
      <c r="P7" s="310"/>
      <c r="Q7" s="18"/>
      <c r="R7" s="18"/>
      <c r="S7" s="18"/>
    </row>
    <row r="8" spans="1:19" ht="13.5" thickBot="1">
      <c r="A8" s="17"/>
      <c r="B8" s="30"/>
      <c r="E8" s="20"/>
      <c r="F8" s="20"/>
      <c r="G8" s="18"/>
      <c r="H8" s="18"/>
      <c r="I8" s="18"/>
      <c r="J8" s="18"/>
      <c r="K8" s="18"/>
      <c r="L8" s="18"/>
      <c r="M8" s="18"/>
      <c r="N8" s="18"/>
      <c r="O8" s="310"/>
      <c r="P8" s="310"/>
      <c r="Q8" s="18"/>
      <c r="R8" s="18"/>
      <c r="S8" s="18"/>
    </row>
    <row r="9" spans="1:19" ht="18.75" customHeight="1">
      <c r="A9" s="339" t="s">
        <v>0</v>
      </c>
      <c r="B9" s="342" t="s">
        <v>1</v>
      </c>
      <c r="C9" s="412" t="s">
        <v>2</v>
      </c>
      <c r="D9" s="412"/>
      <c r="E9" s="412"/>
      <c r="F9" s="412"/>
      <c r="G9" s="413" t="s">
        <v>3</v>
      </c>
      <c r="H9" s="416" t="s">
        <v>4</v>
      </c>
      <c r="I9" s="419" t="s">
        <v>5</v>
      </c>
      <c r="J9" s="419"/>
      <c r="K9" s="419"/>
      <c r="L9" s="419"/>
      <c r="M9" s="419"/>
      <c r="N9" s="419"/>
      <c r="O9" s="419"/>
      <c r="P9" s="336" t="s">
        <v>91</v>
      </c>
      <c r="Q9" s="390" t="s">
        <v>92</v>
      </c>
      <c r="R9" s="451"/>
      <c r="S9" s="18"/>
    </row>
    <row r="10" spans="1:19" ht="36.75" customHeight="1">
      <c r="A10" s="340"/>
      <c r="B10" s="343"/>
      <c r="C10" s="408" t="s">
        <v>6</v>
      </c>
      <c r="D10" s="408" t="s">
        <v>7</v>
      </c>
      <c r="E10" s="408" t="s">
        <v>8</v>
      </c>
      <c r="F10" s="408" t="s">
        <v>63</v>
      </c>
      <c r="G10" s="414"/>
      <c r="H10" s="410"/>
      <c r="I10" s="410" t="s">
        <v>77</v>
      </c>
      <c r="J10" s="410" t="s">
        <v>78</v>
      </c>
      <c r="K10" s="343" t="s">
        <v>7</v>
      </c>
      <c r="L10" s="343"/>
      <c r="M10" s="343"/>
      <c r="N10" s="343"/>
      <c r="O10" s="343"/>
      <c r="P10" s="337"/>
      <c r="Q10" s="391"/>
      <c r="R10" s="451"/>
      <c r="S10" s="18"/>
    </row>
    <row r="11" spans="1:19" ht="16" customHeight="1">
      <c r="A11" s="340"/>
      <c r="B11" s="343"/>
      <c r="C11" s="408"/>
      <c r="D11" s="408"/>
      <c r="E11" s="408"/>
      <c r="F11" s="408"/>
      <c r="G11" s="414"/>
      <c r="H11" s="410"/>
      <c r="I11" s="410"/>
      <c r="J11" s="410"/>
      <c r="K11" s="417" t="s">
        <v>6</v>
      </c>
      <c r="L11" s="343" t="s">
        <v>64</v>
      </c>
      <c r="M11" s="343"/>
      <c r="N11" s="343"/>
      <c r="O11" s="417" t="s">
        <v>65</v>
      </c>
      <c r="P11" s="337"/>
      <c r="Q11" s="391"/>
      <c r="R11" s="451"/>
      <c r="S11" s="18"/>
    </row>
    <row r="12" spans="1:19" ht="22.5" customHeight="1">
      <c r="A12" s="340"/>
      <c r="B12" s="343"/>
      <c r="C12" s="408"/>
      <c r="D12" s="408"/>
      <c r="E12" s="408"/>
      <c r="F12" s="408"/>
      <c r="G12" s="414"/>
      <c r="H12" s="410"/>
      <c r="I12" s="410"/>
      <c r="J12" s="410"/>
      <c r="K12" s="417"/>
      <c r="L12" s="417" t="s">
        <v>66</v>
      </c>
      <c r="M12" s="417" t="s">
        <v>9</v>
      </c>
      <c r="N12" s="417" t="s">
        <v>58</v>
      </c>
      <c r="O12" s="417"/>
      <c r="P12" s="337"/>
      <c r="Q12" s="391"/>
      <c r="R12" s="451"/>
      <c r="S12" s="18"/>
    </row>
    <row r="13" spans="1:19" ht="93" customHeight="1" thickBot="1">
      <c r="A13" s="341"/>
      <c r="B13" s="344"/>
      <c r="C13" s="409"/>
      <c r="D13" s="409"/>
      <c r="E13" s="409"/>
      <c r="F13" s="409"/>
      <c r="G13" s="415"/>
      <c r="H13" s="411"/>
      <c r="I13" s="411"/>
      <c r="J13" s="411"/>
      <c r="K13" s="418"/>
      <c r="L13" s="418"/>
      <c r="M13" s="418"/>
      <c r="N13" s="418"/>
      <c r="O13" s="418"/>
      <c r="P13" s="338"/>
      <c r="Q13" s="392"/>
      <c r="R13" s="451"/>
      <c r="S13" s="18"/>
    </row>
    <row r="14" spans="1:19" ht="20.149999999999999" customHeight="1">
      <c r="A14" s="494" t="s">
        <v>10</v>
      </c>
      <c r="B14" s="495"/>
      <c r="C14" s="495"/>
      <c r="D14" s="495"/>
      <c r="E14" s="495"/>
      <c r="F14" s="495"/>
      <c r="G14" s="495"/>
      <c r="H14" s="495"/>
      <c r="I14" s="495"/>
      <c r="J14" s="495"/>
      <c r="K14" s="495"/>
      <c r="L14" s="495"/>
      <c r="M14" s="495"/>
      <c r="N14" s="495"/>
      <c r="O14" s="495"/>
      <c r="P14" s="495"/>
      <c r="Q14" s="496"/>
      <c r="R14" s="18"/>
      <c r="S14" s="18"/>
    </row>
    <row r="15" spans="1:19" ht="20.149999999999999" customHeight="1">
      <c r="A15" s="461" t="s">
        <v>11</v>
      </c>
      <c r="B15" s="462"/>
      <c r="C15" s="462"/>
      <c r="D15" s="462"/>
      <c r="E15" s="462"/>
      <c r="F15" s="462"/>
      <c r="G15" s="462"/>
      <c r="H15" s="462"/>
      <c r="I15" s="462"/>
      <c r="J15" s="462"/>
      <c r="K15" s="462"/>
      <c r="L15" s="462"/>
      <c r="M15" s="462"/>
      <c r="N15" s="462"/>
      <c r="O15" s="462"/>
      <c r="P15" s="462"/>
      <c r="Q15" s="463"/>
      <c r="R15" s="18"/>
      <c r="S15" s="18"/>
    </row>
    <row r="16" spans="1:19" ht="20.149999999999999" customHeight="1">
      <c r="A16" s="452" t="s">
        <v>12</v>
      </c>
      <c r="B16" s="453"/>
      <c r="C16" s="453"/>
      <c r="D16" s="453"/>
      <c r="E16" s="453"/>
      <c r="F16" s="453"/>
      <c r="G16" s="453"/>
      <c r="H16" s="453"/>
      <c r="I16" s="453"/>
      <c r="J16" s="453"/>
      <c r="K16" s="453"/>
      <c r="L16" s="453"/>
      <c r="M16" s="453"/>
      <c r="N16" s="453"/>
      <c r="O16" s="453"/>
      <c r="P16" s="453"/>
      <c r="Q16" s="454"/>
      <c r="R16" s="18"/>
      <c r="S16" s="18"/>
    </row>
    <row r="17" spans="1:19" ht="20.149999999999999" customHeight="1">
      <c r="A17" s="165" t="s">
        <v>13</v>
      </c>
      <c r="B17" s="455" t="s">
        <v>14</v>
      </c>
      <c r="C17" s="455"/>
      <c r="D17" s="455"/>
      <c r="E17" s="455"/>
      <c r="F17" s="455"/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56"/>
      <c r="R17" s="18"/>
      <c r="S17" s="18"/>
    </row>
    <row r="18" spans="1:19" s="31" customFormat="1" ht="20.149999999999999" customHeight="1">
      <c r="A18" s="166" t="s">
        <v>15</v>
      </c>
      <c r="B18" s="167" t="s">
        <v>16</v>
      </c>
      <c r="C18" s="168">
        <v>2</v>
      </c>
      <c r="D18" s="168">
        <v>1.2</v>
      </c>
      <c r="E18" s="168">
        <v>0.8</v>
      </c>
      <c r="F18" s="168"/>
      <c r="G18" s="308" t="s">
        <v>69</v>
      </c>
      <c r="H18" s="308" t="s">
        <v>18</v>
      </c>
      <c r="I18" s="308">
        <v>50</v>
      </c>
      <c r="J18" s="308"/>
      <c r="K18" s="308">
        <v>30</v>
      </c>
      <c r="L18" s="308">
        <v>30</v>
      </c>
      <c r="M18" s="308"/>
      <c r="N18" s="308">
        <v>30</v>
      </c>
      <c r="O18" s="172"/>
      <c r="P18" s="308">
        <f>+(Q18*C18)-K18</f>
        <v>20</v>
      </c>
      <c r="Q18" s="327">
        <f>+I18/C18</f>
        <v>25</v>
      </c>
    </row>
    <row r="19" spans="1:19" s="31" customFormat="1" ht="20.149999999999999" customHeight="1">
      <c r="A19" s="166" t="s">
        <v>19</v>
      </c>
      <c r="B19" s="169" t="s">
        <v>62</v>
      </c>
      <c r="C19" s="168">
        <v>2</v>
      </c>
      <c r="D19" s="168">
        <v>0.7</v>
      </c>
      <c r="E19" s="168">
        <v>1.3</v>
      </c>
      <c r="F19" s="168"/>
      <c r="G19" s="308" t="s">
        <v>69</v>
      </c>
      <c r="H19" s="308" t="s">
        <v>18</v>
      </c>
      <c r="I19" s="308">
        <v>50</v>
      </c>
      <c r="J19" s="308"/>
      <c r="K19" s="308">
        <v>16</v>
      </c>
      <c r="L19" s="308">
        <v>16</v>
      </c>
      <c r="M19" s="308">
        <v>16</v>
      </c>
      <c r="N19" s="308"/>
      <c r="O19" s="172"/>
      <c r="P19" s="308">
        <f>+(Q19*C19)-K19</f>
        <v>34</v>
      </c>
      <c r="Q19" s="327">
        <f>+I19/C19</f>
        <v>25</v>
      </c>
    </row>
    <row r="20" spans="1:19" s="31" customFormat="1" ht="41.5" customHeight="1" thickBot="1">
      <c r="A20" s="184" t="s">
        <v>21</v>
      </c>
      <c r="B20" s="201" t="s">
        <v>102</v>
      </c>
      <c r="C20" s="186">
        <v>2</v>
      </c>
      <c r="D20" s="186">
        <v>0.7</v>
      </c>
      <c r="E20" s="186">
        <v>1.3</v>
      </c>
      <c r="F20" s="186">
        <v>1.2</v>
      </c>
      <c r="G20" s="309" t="s">
        <v>69</v>
      </c>
      <c r="H20" s="309" t="s">
        <v>20</v>
      </c>
      <c r="I20" s="309">
        <v>50</v>
      </c>
      <c r="J20" s="309">
        <v>30</v>
      </c>
      <c r="K20" s="309">
        <v>17</v>
      </c>
      <c r="L20" s="309">
        <v>16</v>
      </c>
      <c r="M20" s="309"/>
      <c r="N20" s="309">
        <v>16</v>
      </c>
      <c r="O20" s="197">
        <v>1</v>
      </c>
      <c r="P20" s="330">
        <f>+(Q20*C20)-K20</f>
        <v>33</v>
      </c>
      <c r="Q20" s="327">
        <f>+I20/C20</f>
        <v>25</v>
      </c>
    </row>
    <row r="21" spans="1:19" ht="20.149999999999999" customHeight="1">
      <c r="A21" s="457" t="s">
        <v>50</v>
      </c>
      <c r="B21" s="458"/>
      <c r="C21" s="189">
        <f>SUM(C18:C20)</f>
        <v>6</v>
      </c>
      <c r="D21" s="189">
        <f>SUM(D18:D20)</f>
        <v>2.5999999999999996</v>
      </c>
      <c r="E21" s="189">
        <f>SUM(E18:E20)</f>
        <v>3.4000000000000004</v>
      </c>
      <c r="F21" s="189"/>
      <c r="G21" s="190" t="s">
        <v>24</v>
      </c>
      <c r="H21" s="190" t="s">
        <v>24</v>
      </c>
      <c r="I21" s="190">
        <f>SUM(I18:I20)</f>
        <v>150</v>
      </c>
      <c r="J21" s="190"/>
      <c r="K21" s="190">
        <f t="shared" ref="K21:N21" si="0">SUM(K18:K20)</f>
        <v>63</v>
      </c>
      <c r="L21" s="190">
        <f t="shared" si="0"/>
        <v>62</v>
      </c>
      <c r="M21" s="190">
        <f t="shared" si="0"/>
        <v>16</v>
      </c>
      <c r="N21" s="190">
        <f t="shared" si="0"/>
        <v>46</v>
      </c>
      <c r="O21" s="190">
        <f t="shared" ref="O21" si="1">SUM(O18:O20)</f>
        <v>1</v>
      </c>
      <c r="P21" s="190">
        <v>87</v>
      </c>
      <c r="Q21" s="191"/>
      <c r="R21" s="18"/>
      <c r="S21" s="18"/>
    </row>
    <row r="22" spans="1:19" ht="20.149999999999999" customHeight="1">
      <c r="A22" s="459" t="s">
        <v>25</v>
      </c>
      <c r="B22" s="460"/>
      <c r="C22" s="174"/>
      <c r="D22" s="174"/>
      <c r="E22" s="174"/>
      <c r="F22" s="174">
        <f>SUM(F18:F21)</f>
        <v>1.2</v>
      </c>
      <c r="G22" s="175" t="s">
        <v>24</v>
      </c>
      <c r="H22" s="175" t="s">
        <v>24</v>
      </c>
      <c r="I22" s="175"/>
      <c r="J22" s="175">
        <f>SUM(J18:J21)</f>
        <v>30</v>
      </c>
      <c r="K22" s="175"/>
      <c r="L22" s="175"/>
      <c r="M22" s="175"/>
      <c r="N22" s="175"/>
      <c r="O22" s="175"/>
      <c r="P22" s="175"/>
      <c r="Q22" s="176"/>
      <c r="R22" s="18"/>
      <c r="S22" s="18"/>
    </row>
    <row r="23" spans="1:19" ht="20.149999999999999" customHeight="1" thickBot="1">
      <c r="A23" s="464" t="s">
        <v>51</v>
      </c>
      <c r="B23" s="465"/>
      <c r="C23" s="192">
        <f>SUM(C18,C19,)</f>
        <v>4</v>
      </c>
      <c r="D23" s="192">
        <f>SUM(D18,D19,)</f>
        <v>1.9</v>
      </c>
      <c r="E23" s="192">
        <f>SUM(E18,E19,)</f>
        <v>2.1</v>
      </c>
      <c r="F23" s="192"/>
      <c r="G23" s="193" t="s">
        <v>24</v>
      </c>
      <c r="H23" s="193" t="s">
        <v>24</v>
      </c>
      <c r="I23" s="193">
        <v>100</v>
      </c>
      <c r="J23" s="193"/>
      <c r="K23" s="193">
        <v>46</v>
      </c>
      <c r="L23" s="193">
        <v>46</v>
      </c>
      <c r="M23" s="193">
        <v>16</v>
      </c>
      <c r="N23" s="193">
        <v>30</v>
      </c>
      <c r="O23" s="193"/>
      <c r="P23" s="193">
        <v>40</v>
      </c>
      <c r="Q23" s="194"/>
      <c r="R23" s="18"/>
      <c r="S23" s="18"/>
    </row>
    <row r="24" spans="1:19" s="31" customFormat="1" ht="20.149999999999999" customHeight="1">
      <c r="A24" s="188" t="s">
        <v>27</v>
      </c>
      <c r="B24" s="466" t="s">
        <v>28</v>
      </c>
      <c r="C24" s="466"/>
      <c r="D24" s="466"/>
      <c r="E24" s="466"/>
      <c r="F24" s="466"/>
      <c r="G24" s="466"/>
      <c r="H24" s="466"/>
      <c r="I24" s="466"/>
      <c r="J24" s="466"/>
      <c r="K24" s="466"/>
      <c r="L24" s="466"/>
      <c r="M24" s="466"/>
      <c r="N24" s="466"/>
      <c r="O24" s="466"/>
      <c r="P24" s="466"/>
      <c r="Q24" s="467"/>
    </row>
    <row r="25" spans="1:19" s="31" customFormat="1" ht="20.149999999999999" customHeight="1">
      <c r="A25" s="166" t="s">
        <v>15</v>
      </c>
      <c r="B25" s="170" t="s">
        <v>97</v>
      </c>
      <c r="C25" s="168">
        <v>2</v>
      </c>
      <c r="D25" s="168">
        <v>1</v>
      </c>
      <c r="E25" s="168">
        <v>1</v>
      </c>
      <c r="F25" s="168">
        <v>1.4</v>
      </c>
      <c r="G25" s="308" t="s">
        <v>69</v>
      </c>
      <c r="H25" s="308" t="s">
        <v>20</v>
      </c>
      <c r="I25" s="308">
        <v>50</v>
      </c>
      <c r="J25" s="308">
        <v>36</v>
      </c>
      <c r="K25" s="308">
        <v>25</v>
      </c>
      <c r="L25" s="308">
        <v>24</v>
      </c>
      <c r="M25" s="308"/>
      <c r="N25" s="308">
        <v>24</v>
      </c>
      <c r="O25" s="172">
        <v>1</v>
      </c>
      <c r="P25" s="308">
        <f t="shared" ref="P25:P26" si="2">+(Q25*C25)-K25</f>
        <v>25</v>
      </c>
      <c r="Q25" s="327">
        <f t="shared" ref="Q25:Q26" si="3">+I25/C25</f>
        <v>25</v>
      </c>
    </row>
    <row r="26" spans="1:19" s="31" customFormat="1" ht="20.149999999999999" customHeight="1" thickBot="1">
      <c r="A26" s="184" t="s">
        <v>19</v>
      </c>
      <c r="B26" s="195" t="s">
        <v>93</v>
      </c>
      <c r="C26" s="186">
        <v>3</v>
      </c>
      <c r="D26" s="186">
        <v>1.1000000000000001</v>
      </c>
      <c r="E26" s="186">
        <v>1.9</v>
      </c>
      <c r="F26" s="186">
        <v>1</v>
      </c>
      <c r="G26" s="309" t="s">
        <v>69</v>
      </c>
      <c r="H26" s="309" t="s">
        <v>20</v>
      </c>
      <c r="I26" s="309">
        <v>75</v>
      </c>
      <c r="J26" s="309">
        <v>24</v>
      </c>
      <c r="K26" s="309">
        <v>27</v>
      </c>
      <c r="L26" s="309">
        <v>24</v>
      </c>
      <c r="M26" s="309">
        <v>8</v>
      </c>
      <c r="N26" s="309">
        <v>16</v>
      </c>
      <c r="O26" s="197">
        <v>3</v>
      </c>
      <c r="P26" s="308">
        <f t="shared" si="2"/>
        <v>48</v>
      </c>
      <c r="Q26" s="327">
        <f t="shared" si="3"/>
        <v>25</v>
      </c>
    </row>
    <row r="27" spans="1:19" s="31" customFormat="1" ht="20.149999999999999" customHeight="1">
      <c r="A27" s="457" t="s">
        <v>50</v>
      </c>
      <c r="B27" s="458"/>
      <c r="C27" s="189">
        <f>SUM(C25:C26)</f>
        <v>5</v>
      </c>
      <c r="D27" s="189">
        <f>SUM(D25:D26)</f>
        <v>2.1</v>
      </c>
      <c r="E27" s="189">
        <f>SUM(E25:E26)</f>
        <v>2.9</v>
      </c>
      <c r="F27" s="189"/>
      <c r="G27" s="190" t="s">
        <v>24</v>
      </c>
      <c r="H27" s="190" t="s">
        <v>24</v>
      </c>
      <c r="I27" s="190">
        <f>SUM(I25:I26)</f>
        <v>125</v>
      </c>
      <c r="J27" s="190"/>
      <c r="K27" s="190">
        <f t="shared" ref="K27:N27" si="4">SUM(K25:K26)</f>
        <v>52</v>
      </c>
      <c r="L27" s="190">
        <f t="shared" si="4"/>
        <v>48</v>
      </c>
      <c r="M27" s="190">
        <f t="shared" si="4"/>
        <v>8</v>
      </c>
      <c r="N27" s="190">
        <f t="shared" si="4"/>
        <v>40</v>
      </c>
      <c r="O27" s="190">
        <f t="shared" ref="O27" si="5">SUM(O25:O26)</f>
        <v>4</v>
      </c>
      <c r="P27" s="190">
        <v>73</v>
      </c>
      <c r="Q27" s="191"/>
    </row>
    <row r="28" spans="1:19" s="31" customFormat="1" ht="20.149999999999999" customHeight="1">
      <c r="A28" s="459" t="s">
        <v>25</v>
      </c>
      <c r="B28" s="460"/>
      <c r="C28" s="174"/>
      <c r="D28" s="174"/>
      <c r="E28" s="174"/>
      <c r="F28" s="174">
        <f>SUM(F25:F27)</f>
        <v>2.4</v>
      </c>
      <c r="G28" s="175"/>
      <c r="H28" s="175"/>
      <c r="I28" s="175"/>
      <c r="J28" s="175">
        <f>SUM(J25:J27)</f>
        <v>60</v>
      </c>
      <c r="K28" s="175"/>
      <c r="L28" s="175"/>
      <c r="M28" s="175"/>
      <c r="N28" s="175"/>
      <c r="O28" s="175"/>
      <c r="P28" s="175"/>
      <c r="Q28" s="176"/>
    </row>
    <row r="29" spans="1:19" ht="20.149999999999999" customHeight="1" thickBot="1">
      <c r="A29" s="464" t="s">
        <v>51</v>
      </c>
      <c r="B29" s="465"/>
      <c r="C29" s="192"/>
      <c r="D29" s="192"/>
      <c r="E29" s="192"/>
      <c r="F29" s="192"/>
      <c r="G29" s="193" t="s">
        <v>24</v>
      </c>
      <c r="H29" s="193" t="s">
        <v>24</v>
      </c>
      <c r="I29" s="193"/>
      <c r="J29" s="193"/>
      <c r="K29" s="193"/>
      <c r="L29" s="193"/>
      <c r="M29" s="193"/>
      <c r="N29" s="193"/>
      <c r="O29" s="193"/>
      <c r="P29" s="193"/>
      <c r="Q29" s="194"/>
      <c r="R29" s="18"/>
      <c r="S29" s="18"/>
    </row>
    <row r="30" spans="1:19" ht="20.149999999999999" customHeight="1">
      <c r="A30" s="188" t="s">
        <v>30</v>
      </c>
      <c r="B30" s="466" t="s">
        <v>31</v>
      </c>
      <c r="C30" s="466"/>
      <c r="D30" s="466"/>
      <c r="E30" s="466"/>
      <c r="F30" s="466"/>
      <c r="G30" s="466"/>
      <c r="H30" s="466"/>
      <c r="I30" s="466"/>
      <c r="J30" s="466"/>
      <c r="K30" s="466"/>
      <c r="L30" s="466"/>
      <c r="M30" s="466"/>
      <c r="N30" s="466"/>
      <c r="O30" s="466"/>
      <c r="P30" s="466"/>
      <c r="Q30" s="467"/>
      <c r="R30" s="18"/>
      <c r="S30" s="18"/>
    </row>
    <row r="31" spans="1:19" ht="20.149999999999999" customHeight="1">
      <c r="A31" s="166" t="s">
        <v>15</v>
      </c>
      <c r="B31" s="170" t="s">
        <v>99</v>
      </c>
      <c r="C31" s="168">
        <v>2</v>
      </c>
      <c r="D31" s="171">
        <v>0.9</v>
      </c>
      <c r="E31" s="168">
        <v>1.1000000000000001</v>
      </c>
      <c r="F31" s="168">
        <v>0.5</v>
      </c>
      <c r="G31" s="308" t="s">
        <v>69</v>
      </c>
      <c r="H31" s="308" t="s">
        <v>20</v>
      </c>
      <c r="I31" s="308">
        <v>50</v>
      </c>
      <c r="J31" s="308">
        <v>12</v>
      </c>
      <c r="K31" s="308">
        <v>22</v>
      </c>
      <c r="L31" s="308">
        <v>20</v>
      </c>
      <c r="M31" s="308">
        <v>8</v>
      </c>
      <c r="N31" s="308">
        <v>12</v>
      </c>
      <c r="O31" s="172">
        <v>2</v>
      </c>
      <c r="P31" s="308">
        <f t="shared" ref="P31:P33" si="6">+(Q31*C31)-K31</f>
        <v>28</v>
      </c>
      <c r="Q31" s="327">
        <f t="shared" ref="Q31:Q33" si="7">+I31/C31</f>
        <v>25</v>
      </c>
      <c r="R31" s="18"/>
      <c r="S31" s="18"/>
    </row>
    <row r="32" spans="1:19" ht="20.149999999999999" customHeight="1">
      <c r="A32" s="166" t="s">
        <v>19</v>
      </c>
      <c r="B32" s="170" t="s">
        <v>100</v>
      </c>
      <c r="C32" s="168">
        <v>2</v>
      </c>
      <c r="D32" s="171">
        <v>0.7</v>
      </c>
      <c r="E32" s="168">
        <v>1.3</v>
      </c>
      <c r="F32" s="168">
        <v>1</v>
      </c>
      <c r="G32" s="308" t="s">
        <v>69</v>
      </c>
      <c r="H32" s="308" t="s">
        <v>20</v>
      </c>
      <c r="I32" s="308">
        <v>50</v>
      </c>
      <c r="J32" s="308">
        <v>26</v>
      </c>
      <c r="K32" s="308">
        <v>17</v>
      </c>
      <c r="L32" s="308">
        <v>16</v>
      </c>
      <c r="M32" s="308"/>
      <c r="N32" s="308">
        <v>16</v>
      </c>
      <c r="O32" s="172">
        <v>1</v>
      </c>
      <c r="P32" s="308">
        <f t="shared" si="6"/>
        <v>33</v>
      </c>
      <c r="Q32" s="327">
        <f t="shared" si="7"/>
        <v>25</v>
      </c>
      <c r="R32" s="18"/>
      <c r="S32" s="18"/>
    </row>
    <row r="33" spans="1:19" ht="20.149999999999999" customHeight="1" thickBot="1">
      <c r="A33" s="184" t="s">
        <v>21</v>
      </c>
      <c r="B33" s="185" t="s">
        <v>103</v>
      </c>
      <c r="C33" s="186">
        <v>2</v>
      </c>
      <c r="D33" s="186">
        <v>0.7</v>
      </c>
      <c r="E33" s="186">
        <v>1.3</v>
      </c>
      <c r="F33" s="186">
        <v>1</v>
      </c>
      <c r="G33" s="309" t="s">
        <v>69</v>
      </c>
      <c r="H33" s="309" t="s">
        <v>20</v>
      </c>
      <c r="I33" s="309">
        <v>50</v>
      </c>
      <c r="J33" s="309">
        <v>25</v>
      </c>
      <c r="K33" s="309">
        <v>17</v>
      </c>
      <c r="L33" s="309">
        <v>16</v>
      </c>
      <c r="M33" s="309">
        <v>8</v>
      </c>
      <c r="N33" s="309">
        <v>8</v>
      </c>
      <c r="O33" s="197">
        <v>1</v>
      </c>
      <c r="P33" s="308">
        <f t="shared" si="6"/>
        <v>33</v>
      </c>
      <c r="Q33" s="327">
        <f t="shared" si="7"/>
        <v>25</v>
      </c>
      <c r="R33" s="18"/>
      <c r="S33" s="18"/>
    </row>
    <row r="34" spans="1:19" ht="20.149999999999999" customHeight="1">
      <c r="A34" s="457" t="s">
        <v>50</v>
      </c>
      <c r="B34" s="458"/>
      <c r="C34" s="189">
        <f>SUM(C31:C33)</f>
        <v>6</v>
      </c>
      <c r="D34" s="189">
        <f>SUM(D31:D33)</f>
        <v>2.2999999999999998</v>
      </c>
      <c r="E34" s="189">
        <f>SUM(E31:E33)</f>
        <v>3.7</v>
      </c>
      <c r="F34" s="189"/>
      <c r="G34" s="190" t="s">
        <v>24</v>
      </c>
      <c r="H34" s="190" t="s">
        <v>24</v>
      </c>
      <c r="I34" s="190">
        <f>SUM(I31:I33)</f>
        <v>150</v>
      </c>
      <c r="J34" s="190"/>
      <c r="K34" s="190">
        <f t="shared" ref="K34:N34" si="8">SUM(K31:K33)</f>
        <v>56</v>
      </c>
      <c r="L34" s="190">
        <f t="shared" si="8"/>
        <v>52</v>
      </c>
      <c r="M34" s="190">
        <f t="shared" si="8"/>
        <v>16</v>
      </c>
      <c r="N34" s="190">
        <f t="shared" si="8"/>
        <v>36</v>
      </c>
      <c r="O34" s="190">
        <f t="shared" ref="O34" si="9">SUM(O31:O33)</f>
        <v>4</v>
      </c>
      <c r="P34" s="190">
        <v>94</v>
      </c>
      <c r="Q34" s="191"/>
      <c r="R34" s="18"/>
      <c r="S34" s="18"/>
    </row>
    <row r="35" spans="1:19" ht="20.149999999999999" customHeight="1">
      <c r="A35" s="459" t="s">
        <v>25</v>
      </c>
      <c r="B35" s="460"/>
      <c r="C35" s="174"/>
      <c r="D35" s="174"/>
      <c r="E35" s="174"/>
      <c r="F35" s="174">
        <f>SUM(F31:F34)</f>
        <v>2.5</v>
      </c>
      <c r="G35" s="175"/>
      <c r="H35" s="175"/>
      <c r="I35" s="175"/>
      <c r="J35" s="175">
        <f>SUM(J31:J34)</f>
        <v>63</v>
      </c>
      <c r="K35" s="175"/>
      <c r="L35" s="175"/>
      <c r="M35" s="175"/>
      <c r="N35" s="175"/>
      <c r="O35" s="175"/>
      <c r="P35" s="175"/>
      <c r="Q35" s="176"/>
      <c r="R35" s="18"/>
      <c r="S35" s="18"/>
    </row>
    <row r="36" spans="1:19" ht="20.149999999999999" customHeight="1" thickBot="1">
      <c r="A36" s="464" t="s">
        <v>51</v>
      </c>
      <c r="B36" s="465"/>
      <c r="C36" s="192"/>
      <c r="D36" s="192"/>
      <c r="E36" s="192"/>
      <c r="F36" s="192"/>
      <c r="G36" s="193" t="s">
        <v>24</v>
      </c>
      <c r="H36" s="193" t="s">
        <v>24</v>
      </c>
      <c r="I36" s="193"/>
      <c r="J36" s="193"/>
      <c r="K36" s="193"/>
      <c r="L36" s="193"/>
      <c r="M36" s="193"/>
      <c r="N36" s="193"/>
      <c r="O36" s="193"/>
      <c r="P36" s="193"/>
      <c r="Q36" s="194"/>
      <c r="R36" s="18"/>
      <c r="S36" s="18"/>
    </row>
    <row r="37" spans="1:19" ht="20.149999999999999" customHeight="1">
      <c r="A37" s="188" t="s">
        <v>52</v>
      </c>
      <c r="B37" s="466" t="s">
        <v>39</v>
      </c>
      <c r="C37" s="466"/>
      <c r="D37" s="466"/>
      <c r="E37" s="466"/>
      <c r="F37" s="466"/>
      <c r="G37" s="466"/>
      <c r="H37" s="466"/>
      <c r="I37" s="466"/>
      <c r="J37" s="466"/>
      <c r="K37" s="466"/>
      <c r="L37" s="466"/>
      <c r="M37" s="466"/>
      <c r="N37" s="466"/>
      <c r="O37" s="466"/>
      <c r="P37" s="466"/>
      <c r="Q37" s="467"/>
      <c r="R37" s="18"/>
      <c r="S37" s="18"/>
    </row>
    <row r="38" spans="1:19" ht="40.5" customHeight="1">
      <c r="A38" s="166" t="s">
        <v>15</v>
      </c>
      <c r="B38" s="169" t="s">
        <v>127</v>
      </c>
      <c r="C38" s="168">
        <v>2</v>
      </c>
      <c r="D38" s="168">
        <v>0.7</v>
      </c>
      <c r="E38" s="168">
        <v>1.3</v>
      </c>
      <c r="F38" s="168">
        <v>0.8</v>
      </c>
      <c r="G38" s="308" t="s">
        <v>69</v>
      </c>
      <c r="H38" s="308" t="s">
        <v>18</v>
      </c>
      <c r="I38" s="308">
        <v>60</v>
      </c>
      <c r="J38" s="308">
        <v>24</v>
      </c>
      <c r="K38" s="308">
        <v>21</v>
      </c>
      <c r="L38" s="308">
        <v>20</v>
      </c>
      <c r="M38" s="308">
        <v>8</v>
      </c>
      <c r="N38" s="308">
        <v>12</v>
      </c>
      <c r="O38" s="172">
        <v>1</v>
      </c>
      <c r="P38" s="308">
        <f t="shared" ref="P38:P40" si="10">+(Q38*C38)-K38</f>
        <v>39</v>
      </c>
      <c r="Q38" s="327">
        <f t="shared" ref="Q38:Q40" si="11">+I38/C38</f>
        <v>30</v>
      </c>
    </row>
    <row r="39" spans="1:19" ht="39.5" customHeight="1">
      <c r="A39" s="166" t="s">
        <v>19</v>
      </c>
      <c r="B39" s="169" t="s">
        <v>128</v>
      </c>
      <c r="C39" s="168">
        <v>2</v>
      </c>
      <c r="D39" s="168">
        <v>0.7</v>
      </c>
      <c r="E39" s="168">
        <v>1.3</v>
      </c>
      <c r="F39" s="168">
        <v>0.8</v>
      </c>
      <c r="G39" s="308" t="s">
        <v>69</v>
      </c>
      <c r="H39" s="308" t="s">
        <v>18</v>
      </c>
      <c r="I39" s="308">
        <v>60</v>
      </c>
      <c r="J39" s="308">
        <v>24</v>
      </c>
      <c r="K39" s="308">
        <v>21</v>
      </c>
      <c r="L39" s="308">
        <v>20</v>
      </c>
      <c r="M39" s="308">
        <v>8</v>
      </c>
      <c r="N39" s="308">
        <v>12</v>
      </c>
      <c r="O39" s="172">
        <v>1</v>
      </c>
      <c r="P39" s="308">
        <f t="shared" si="10"/>
        <v>39</v>
      </c>
      <c r="Q39" s="327">
        <f t="shared" si="11"/>
        <v>30</v>
      </c>
    </row>
    <row r="40" spans="1:19" ht="41.5" customHeight="1" thickBot="1">
      <c r="A40" s="184" t="s">
        <v>21</v>
      </c>
      <c r="B40" s="201" t="s">
        <v>101</v>
      </c>
      <c r="C40" s="186">
        <v>3</v>
      </c>
      <c r="D40" s="186">
        <v>1.3</v>
      </c>
      <c r="E40" s="186">
        <v>1.7</v>
      </c>
      <c r="F40" s="186"/>
      <c r="G40" s="309" t="s">
        <v>69</v>
      </c>
      <c r="H40" s="309" t="s">
        <v>18</v>
      </c>
      <c r="I40" s="309">
        <v>75</v>
      </c>
      <c r="J40" s="309"/>
      <c r="K40" s="309">
        <v>32</v>
      </c>
      <c r="L40" s="309">
        <v>32</v>
      </c>
      <c r="M40" s="309"/>
      <c r="N40" s="309">
        <v>32</v>
      </c>
      <c r="O40" s="197"/>
      <c r="P40" s="308">
        <f t="shared" si="10"/>
        <v>43</v>
      </c>
      <c r="Q40" s="327">
        <f t="shared" si="11"/>
        <v>25</v>
      </c>
    </row>
    <row r="41" spans="1:19" ht="20.149999999999999" customHeight="1">
      <c r="A41" s="457" t="s">
        <v>23</v>
      </c>
      <c r="B41" s="458"/>
      <c r="C41" s="189">
        <f>SUM(C38:C40)</f>
        <v>7</v>
      </c>
      <c r="D41" s="189">
        <f>SUM(D38:D40)</f>
        <v>2.7</v>
      </c>
      <c r="E41" s="189">
        <f>SUM(E38:E40)</f>
        <v>4.3</v>
      </c>
      <c r="F41" s="189"/>
      <c r="G41" s="190" t="s">
        <v>24</v>
      </c>
      <c r="H41" s="190" t="s">
        <v>24</v>
      </c>
      <c r="I41" s="190">
        <f>SUM(I38:I40)</f>
        <v>195</v>
      </c>
      <c r="J41" s="190"/>
      <c r="K41" s="190">
        <f t="shared" ref="K41:N41" si="12">SUM(K38:K40)</f>
        <v>74</v>
      </c>
      <c r="L41" s="190">
        <f t="shared" si="12"/>
        <v>72</v>
      </c>
      <c r="M41" s="190">
        <f t="shared" si="12"/>
        <v>16</v>
      </c>
      <c r="N41" s="190">
        <f t="shared" si="12"/>
        <v>56</v>
      </c>
      <c r="O41" s="190">
        <f t="shared" ref="O41" si="13">SUM(O38:O40)</f>
        <v>2</v>
      </c>
      <c r="P41" s="190">
        <v>121</v>
      </c>
      <c r="Q41" s="191"/>
    </row>
    <row r="42" spans="1:19" ht="20.149999999999999" customHeight="1">
      <c r="A42" s="459" t="s">
        <v>25</v>
      </c>
      <c r="B42" s="460"/>
      <c r="C42" s="174"/>
      <c r="D42" s="174"/>
      <c r="E42" s="174"/>
      <c r="F42" s="174">
        <f>SUM(F38:F41)</f>
        <v>1.6</v>
      </c>
      <c r="G42" s="175"/>
      <c r="H42" s="175"/>
      <c r="I42" s="175"/>
      <c r="J42" s="175">
        <f>SUM(J38:J41)</f>
        <v>48</v>
      </c>
      <c r="K42" s="175"/>
      <c r="L42" s="175"/>
      <c r="M42" s="175"/>
      <c r="N42" s="175"/>
      <c r="O42" s="175"/>
      <c r="P42" s="175"/>
      <c r="Q42" s="176"/>
    </row>
    <row r="43" spans="1:19" ht="20.149999999999999" customHeight="1" thickBot="1">
      <c r="A43" s="464" t="s">
        <v>26</v>
      </c>
      <c r="B43" s="465"/>
      <c r="C43" s="192">
        <f>SUM(C41)</f>
        <v>7</v>
      </c>
      <c r="D43" s="192">
        <f>SUM(D41)</f>
        <v>2.7</v>
      </c>
      <c r="E43" s="192">
        <f>SUM(E41)</f>
        <v>4.3</v>
      </c>
      <c r="F43" s="192"/>
      <c r="G43" s="193" t="s">
        <v>24</v>
      </c>
      <c r="H43" s="193" t="s">
        <v>24</v>
      </c>
      <c r="I43" s="193">
        <f>SUM(I41)</f>
        <v>195</v>
      </c>
      <c r="J43" s="193"/>
      <c r="K43" s="193">
        <f t="shared" ref="K43:N43" si="14">SUM(K41)</f>
        <v>74</v>
      </c>
      <c r="L43" s="193">
        <f t="shared" si="14"/>
        <v>72</v>
      </c>
      <c r="M43" s="193">
        <f t="shared" si="14"/>
        <v>16</v>
      </c>
      <c r="N43" s="193">
        <f t="shared" si="14"/>
        <v>56</v>
      </c>
      <c r="O43" s="193">
        <f t="shared" ref="O43" si="15">SUM(O41)</f>
        <v>2</v>
      </c>
      <c r="P43" s="193">
        <v>121</v>
      </c>
      <c r="Q43" s="194"/>
    </row>
    <row r="44" spans="1:19" ht="20.149999999999999" customHeight="1">
      <c r="A44" s="188" t="s">
        <v>32</v>
      </c>
      <c r="B44" s="466" t="s">
        <v>33</v>
      </c>
      <c r="C44" s="466"/>
      <c r="D44" s="466"/>
      <c r="E44" s="466"/>
      <c r="F44" s="466"/>
      <c r="G44" s="466"/>
      <c r="H44" s="466"/>
      <c r="I44" s="466"/>
      <c r="J44" s="466"/>
      <c r="K44" s="466"/>
      <c r="L44" s="466"/>
      <c r="M44" s="466"/>
      <c r="N44" s="466"/>
      <c r="O44" s="466"/>
      <c r="P44" s="466"/>
      <c r="Q44" s="467"/>
    </row>
    <row r="45" spans="1:19" ht="20.149999999999999" customHeight="1">
      <c r="A45" s="166" t="s">
        <v>15</v>
      </c>
      <c r="B45" s="170" t="s">
        <v>41</v>
      </c>
      <c r="C45" s="168">
        <v>0.5</v>
      </c>
      <c r="D45" s="168">
        <v>0.5</v>
      </c>
      <c r="E45" s="168"/>
      <c r="F45" s="168"/>
      <c r="G45" s="308" t="s">
        <v>17</v>
      </c>
      <c r="H45" s="308" t="s">
        <v>20</v>
      </c>
      <c r="I45" s="308">
        <v>4</v>
      </c>
      <c r="J45" s="308"/>
      <c r="K45" s="308">
        <v>4</v>
      </c>
      <c r="L45" s="308">
        <v>4</v>
      </c>
      <c r="M45" s="308">
        <v>4</v>
      </c>
      <c r="N45" s="172"/>
      <c r="O45" s="172"/>
      <c r="P45" s="308"/>
      <c r="Q45" s="327"/>
    </row>
    <row r="46" spans="1:19" ht="20.149999999999999" customHeight="1" thickBot="1">
      <c r="A46" s="184" t="s">
        <v>19</v>
      </c>
      <c r="B46" s="195" t="s">
        <v>42</v>
      </c>
      <c r="C46" s="186">
        <v>0.5</v>
      </c>
      <c r="D46" s="186">
        <v>0.5</v>
      </c>
      <c r="E46" s="196"/>
      <c r="F46" s="186"/>
      <c r="G46" s="309" t="s">
        <v>17</v>
      </c>
      <c r="H46" s="309" t="s">
        <v>20</v>
      </c>
      <c r="I46" s="309">
        <v>4</v>
      </c>
      <c r="J46" s="309"/>
      <c r="K46" s="309">
        <v>4</v>
      </c>
      <c r="L46" s="309">
        <v>4</v>
      </c>
      <c r="M46" s="309">
        <v>4</v>
      </c>
      <c r="N46" s="197"/>
      <c r="O46" s="197"/>
      <c r="P46" s="308"/>
      <c r="Q46" s="327"/>
    </row>
    <row r="47" spans="1:19" ht="20.149999999999999" customHeight="1" thickBot="1">
      <c r="A47" s="474" t="s">
        <v>23</v>
      </c>
      <c r="B47" s="475"/>
      <c r="C47" s="198">
        <f>SUM(C45:C46)</f>
        <v>1</v>
      </c>
      <c r="D47" s="198">
        <f>SUM(D45:D46)</f>
        <v>1</v>
      </c>
      <c r="E47" s="198"/>
      <c r="F47" s="198"/>
      <c r="G47" s="199"/>
      <c r="H47" s="199"/>
      <c r="I47" s="199">
        <f>SUM(I45:I46)</f>
        <v>8</v>
      </c>
      <c r="J47" s="199"/>
      <c r="K47" s="199">
        <f>SUM(K45:K46)</f>
        <v>8</v>
      </c>
      <c r="L47" s="199">
        <f>SUM(L45:L46)</f>
        <v>8</v>
      </c>
      <c r="M47" s="199">
        <f>SUM(M45:M46)</f>
        <v>8</v>
      </c>
      <c r="N47" s="199"/>
      <c r="O47" s="199"/>
      <c r="P47" s="199"/>
      <c r="Q47" s="200"/>
    </row>
    <row r="48" spans="1:19" ht="20.149999999999999" customHeight="1">
      <c r="A48" s="188" t="s">
        <v>40</v>
      </c>
      <c r="B48" s="551" t="s">
        <v>53</v>
      </c>
      <c r="C48" s="552"/>
      <c r="D48" s="552"/>
      <c r="E48" s="552"/>
      <c r="F48" s="552"/>
      <c r="G48" s="552"/>
      <c r="H48" s="552"/>
      <c r="I48" s="552"/>
      <c r="J48" s="552"/>
      <c r="K48" s="552"/>
      <c r="L48" s="552"/>
      <c r="M48" s="552"/>
      <c r="N48" s="552"/>
      <c r="O48" s="552"/>
      <c r="P48" s="552"/>
      <c r="Q48" s="553"/>
    </row>
    <row r="49" spans="1:17" ht="20.149999999999999" customHeight="1" thickBot="1">
      <c r="A49" s="184" t="s">
        <v>15</v>
      </c>
      <c r="B49" s="201" t="s">
        <v>98</v>
      </c>
      <c r="C49" s="186">
        <v>5</v>
      </c>
      <c r="D49" s="186">
        <v>3</v>
      </c>
      <c r="E49" s="186">
        <v>2</v>
      </c>
      <c r="F49" s="186"/>
      <c r="G49" s="309" t="s">
        <v>17</v>
      </c>
      <c r="H49" s="309" t="s">
        <v>18</v>
      </c>
      <c r="I49" s="202" t="s">
        <v>54</v>
      </c>
      <c r="J49" s="309"/>
      <c r="K49" s="309"/>
      <c r="L49" s="309"/>
      <c r="M49" s="197"/>
      <c r="N49" s="197"/>
      <c r="O49" s="197"/>
      <c r="P49" s="197"/>
      <c r="Q49" s="187"/>
    </row>
    <row r="50" spans="1:17" ht="20.149999999999999" customHeight="1">
      <c r="A50" s="468" t="s">
        <v>36</v>
      </c>
      <c r="B50" s="469"/>
      <c r="C50" s="203">
        <f>SUM(C21,C27,C34,C41,C47,C49)</f>
        <v>30</v>
      </c>
      <c r="D50" s="203">
        <f>SUM(D21,D27,D34,D41,D47,D49,)</f>
        <v>13.7</v>
      </c>
      <c r="E50" s="203">
        <f>SUM(E21,E27,E34,E41,E49,)</f>
        <v>16.3</v>
      </c>
      <c r="F50" s="203">
        <f>SUM(F22,F28,F35,F42,)</f>
        <v>7.6999999999999993</v>
      </c>
      <c r="G50" s="204" t="s">
        <v>24</v>
      </c>
      <c r="H50" s="204" t="s">
        <v>24</v>
      </c>
      <c r="I50" s="204">
        <f>SUM(I21,I27,I34,I41,I47,)</f>
        <v>628</v>
      </c>
      <c r="J50" s="204">
        <f>SUM(J22,J28,J35,J42,)</f>
        <v>201</v>
      </c>
      <c r="K50" s="204">
        <f>SUM(K21,K27,K34,K41,K47,)</f>
        <v>253</v>
      </c>
      <c r="L50" s="204">
        <f>SUM(L21,L27,L34,L41,L47,)</f>
        <v>242</v>
      </c>
      <c r="M50" s="204">
        <f>SUM(M21,M26,M34,M41,M47,)</f>
        <v>64</v>
      </c>
      <c r="N50" s="204">
        <f>SUM(N21,N27,N34,N41,N47,)</f>
        <v>178</v>
      </c>
      <c r="O50" s="204">
        <f>SUM(O21,O27,O34,O41,O47,)</f>
        <v>11</v>
      </c>
      <c r="P50" s="204">
        <v>347</v>
      </c>
      <c r="Q50" s="205"/>
    </row>
    <row r="51" spans="1:17" ht="20.149999999999999" customHeight="1" thickBot="1">
      <c r="A51" s="470" t="s">
        <v>44</v>
      </c>
      <c r="B51" s="471"/>
      <c r="C51" s="206">
        <v>30</v>
      </c>
      <c r="D51" s="177">
        <f>SUM(D22,D28,D35,D42,D48,D50,)</f>
        <v>13.7</v>
      </c>
      <c r="E51" s="177">
        <f>SUM(E22,E28,E35,E42,E50,)</f>
        <v>16.3</v>
      </c>
      <c r="F51" s="207">
        <f>SUM(F50,)</f>
        <v>7.6999999999999993</v>
      </c>
      <c r="G51" s="208" t="s">
        <v>24</v>
      </c>
      <c r="H51" s="208" t="s">
        <v>24</v>
      </c>
      <c r="I51" s="178">
        <f t="shared" ref="I51:N51" si="16">SUM(I50)</f>
        <v>628</v>
      </c>
      <c r="J51" s="208">
        <f t="shared" si="16"/>
        <v>201</v>
      </c>
      <c r="K51" s="208">
        <f t="shared" si="16"/>
        <v>253</v>
      </c>
      <c r="L51" s="208">
        <f t="shared" si="16"/>
        <v>242</v>
      </c>
      <c r="M51" s="178">
        <f t="shared" si="16"/>
        <v>64</v>
      </c>
      <c r="N51" s="178">
        <f t="shared" si="16"/>
        <v>178</v>
      </c>
      <c r="O51" s="178">
        <f t="shared" ref="O51" si="17">SUM(O50)</f>
        <v>11</v>
      </c>
      <c r="P51" s="178">
        <v>347</v>
      </c>
      <c r="Q51" s="209"/>
    </row>
    <row r="52" spans="1:17" ht="20.149999999999999" customHeight="1">
      <c r="A52" s="491" t="s">
        <v>45</v>
      </c>
      <c r="B52" s="492"/>
      <c r="C52" s="492"/>
      <c r="D52" s="492"/>
      <c r="E52" s="492"/>
      <c r="F52" s="492"/>
      <c r="G52" s="492"/>
      <c r="H52" s="492"/>
      <c r="I52" s="492"/>
      <c r="J52" s="492"/>
      <c r="K52" s="492"/>
      <c r="L52" s="492"/>
      <c r="M52" s="492"/>
      <c r="N52" s="492"/>
      <c r="O52" s="492"/>
      <c r="P52" s="492"/>
      <c r="Q52" s="493"/>
    </row>
    <row r="53" spans="1:17" ht="20.149999999999999" customHeight="1">
      <c r="A53" s="452" t="s">
        <v>37</v>
      </c>
      <c r="B53" s="453"/>
      <c r="C53" s="453"/>
      <c r="D53" s="453"/>
      <c r="E53" s="453"/>
      <c r="F53" s="453"/>
      <c r="G53" s="453"/>
      <c r="H53" s="453"/>
      <c r="I53" s="453"/>
      <c r="J53" s="453"/>
      <c r="K53" s="453"/>
      <c r="L53" s="453"/>
      <c r="M53" s="453"/>
      <c r="N53" s="453"/>
      <c r="O53" s="453"/>
      <c r="P53" s="453"/>
      <c r="Q53" s="454"/>
    </row>
    <row r="54" spans="1:17" ht="20.149999999999999" customHeight="1">
      <c r="A54" s="165" t="s">
        <v>13</v>
      </c>
      <c r="B54" s="472" t="s">
        <v>14</v>
      </c>
      <c r="C54" s="472"/>
      <c r="D54" s="472"/>
      <c r="E54" s="472"/>
      <c r="F54" s="472"/>
      <c r="G54" s="472"/>
      <c r="H54" s="472"/>
      <c r="I54" s="472"/>
      <c r="J54" s="472"/>
      <c r="K54" s="472"/>
      <c r="L54" s="472"/>
      <c r="M54" s="472"/>
      <c r="N54" s="472"/>
      <c r="O54" s="472"/>
      <c r="P54" s="472"/>
      <c r="Q54" s="473"/>
    </row>
    <row r="55" spans="1:17" ht="20.149999999999999" customHeight="1">
      <c r="A55" s="166" t="s">
        <v>15</v>
      </c>
      <c r="B55" s="167" t="s">
        <v>59</v>
      </c>
      <c r="C55" s="168">
        <v>1</v>
      </c>
      <c r="D55" s="168">
        <v>0.3</v>
      </c>
      <c r="E55" s="168">
        <v>0.7</v>
      </c>
      <c r="F55" s="168">
        <v>0.3</v>
      </c>
      <c r="G55" s="308" t="s">
        <v>69</v>
      </c>
      <c r="H55" s="308" t="s">
        <v>18</v>
      </c>
      <c r="I55" s="308">
        <v>30</v>
      </c>
      <c r="J55" s="308">
        <v>10</v>
      </c>
      <c r="K55" s="308">
        <v>10</v>
      </c>
      <c r="L55" s="308">
        <v>10</v>
      </c>
      <c r="M55" s="308"/>
      <c r="N55" s="308">
        <v>10</v>
      </c>
      <c r="O55" s="172"/>
      <c r="P55" s="308">
        <f t="shared" ref="P55" si="18">+(Q55*C55)-K55</f>
        <v>20</v>
      </c>
      <c r="Q55" s="327">
        <f t="shared" ref="Q55:Q56" si="19">+I55/C55</f>
        <v>30</v>
      </c>
    </row>
    <row r="56" spans="1:17" ht="20.149999999999999" customHeight="1" thickBot="1">
      <c r="A56" s="184" t="s">
        <v>19</v>
      </c>
      <c r="B56" s="201" t="s">
        <v>61</v>
      </c>
      <c r="C56" s="186">
        <v>2</v>
      </c>
      <c r="D56" s="186">
        <v>0.7</v>
      </c>
      <c r="E56" s="186">
        <v>1.3</v>
      </c>
      <c r="F56" s="186"/>
      <c r="G56" s="309" t="s">
        <v>69</v>
      </c>
      <c r="H56" s="309" t="s">
        <v>18</v>
      </c>
      <c r="I56" s="309">
        <v>60</v>
      </c>
      <c r="J56" s="309"/>
      <c r="K56" s="309">
        <v>17</v>
      </c>
      <c r="L56" s="309">
        <v>16</v>
      </c>
      <c r="M56" s="309">
        <v>16</v>
      </c>
      <c r="N56" s="309"/>
      <c r="O56" s="197">
        <v>1</v>
      </c>
      <c r="P56" s="330">
        <f>+(Q56*C56)-K56</f>
        <v>43</v>
      </c>
      <c r="Q56" s="327">
        <f t="shared" si="19"/>
        <v>30</v>
      </c>
    </row>
    <row r="57" spans="1:17" ht="20.149999999999999" customHeight="1">
      <c r="A57" s="457" t="s">
        <v>50</v>
      </c>
      <c r="B57" s="458"/>
      <c r="C57" s="189">
        <f>SUM(C55:C56)</f>
        <v>3</v>
      </c>
      <c r="D57" s="189">
        <f>SUM(D55:D56)</f>
        <v>1</v>
      </c>
      <c r="E57" s="189">
        <f>SUM(E55:E56)</f>
        <v>2</v>
      </c>
      <c r="F57" s="189"/>
      <c r="G57" s="190" t="s">
        <v>24</v>
      </c>
      <c r="H57" s="190" t="s">
        <v>24</v>
      </c>
      <c r="I57" s="190">
        <f>SUM(I55:I56)</f>
        <v>90</v>
      </c>
      <c r="J57" s="190"/>
      <c r="K57" s="190">
        <v>27</v>
      </c>
      <c r="L57" s="190">
        <v>26</v>
      </c>
      <c r="M57" s="190">
        <f t="shared" ref="M57:N57" si="20">SUM(M55:M56)</f>
        <v>16</v>
      </c>
      <c r="N57" s="190">
        <f t="shared" si="20"/>
        <v>10</v>
      </c>
      <c r="O57" s="190">
        <f t="shared" ref="O57" si="21">SUM(O55:O56)</f>
        <v>1</v>
      </c>
      <c r="P57" s="190">
        <v>63</v>
      </c>
      <c r="Q57" s="191"/>
    </row>
    <row r="58" spans="1:17" ht="20.149999999999999" customHeight="1">
      <c r="A58" s="459" t="s">
        <v>25</v>
      </c>
      <c r="B58" s="460"/>
      <c r="C58" s="174"/>
      <c r="D58" s="174"/>
      <c r="E58" s="174"/>
      <c r="F58" s="174">
        <f>SUM(F55:F57)</f>
        <v>0.3</v>
      </c>
      <c r="G58" s="175" t="s">
        <v>24</v>
      </c>
      <c r="H58" s="175" t="s">
        <v>24</v>
      </c>
      <c r="I58" s="175"/>
      <c r="J58" s="175">
        <f>SUM(J55:J57)</f>
        <v>10</v>
      </c>
      <c r="K58" s="175"/>
      <c r="L58" s="175"/>
      <c r="M58" s="175"/>
      <c r="N58" s="175"/>
      <c r="O58" s="175"/>
      <c r="P58" s="175"/>
      <c r="Q58" s="176"/>
    </row>
    <row r="59" spans="1:17" ht="20.149999999999999" customHeight="1" thickBot="1">
      <c r="A59" s="464" t="s">
        <v>51</v>
      </c>
      <c r="B59" s="465"/>
      <c r="C59" s="192">
        <v>3</v>
      </c>
      <c r="D59" s="192">
        <v>1</v>
      </c>
      <c r="E59" s="192">
        <v>2</v>
      </c>
      <c r="F59" s="192">
        <v>0</v>
      </c>
      <c r="G59" s="193" t="s">
        <v>24</v>
      </c>
      <c r="H59" s="193" t="s">
        <v>24</v>
      </c>
      <c r="I59" s="193">
        <v>90</v>
      </c>
      <c r="J59" s="193"/>
      <c r="K59" s="193">
        <v>27</v>
      </c>
      <c r="L59" s="193">
        <v>26</v>
      </c>
      <c r="M59" s="193">
        <v>16</v>
      </c>
      <c r="N59" s="193">
        <v>10</v>
      </c>
      <c r="O59" s="193">
        <v>1</v>
      </c>
      <c r="P59" s="193">
        <v>63</v>
      </c>
      <c r="Q59" s="194"/>
    </row>
    <row r="60" spans="1:17" ht="20.149999999999999" customHeight="1">
      <c r="A60" s="188" t="s">
        <v>13</v>
      </c>
      <c r="B60" s="466" t="s">
        <v>31</v>
      </c>
      <c r="C60" s="466"/>
      <c r="D60" s="466"/>
      <c r="E60" s="466"/>
      <c r="F60" s="466"/>
      <c r="G60" s="466"/>
      <c r="H60" s="466"/>
      <c r="I60" s="466"/>
      <c r="J60" s="466"/>
      <c r="K60" s="466"/>
      <c r="L60" s="466"/>
      <c r="M60" s="466"/>
      <c r="N60" s="466"/>
      <c r="O60" s="466"/>
      <c r="P60" s="466"/>
      <c r="Q60" s="467"/>
    </row>
    <row r="61" spans="1:17" ht="20.149999999999999" customHeight="1">
      <c r="A61" s="166" t="s">
        <v>15</v>
      </c>
      <c r="B61" s="170" t="s">
        <v>122</v>
      </c>
      <c r="C61" s="168">
        <v>3</v>
      </c>
      <c r="D61" s="171">
        <v>1.1000000000000001</v>
      </c>
      <c r="E61" s="168">
        <v>1.9</v>
      </c>
      <c r="F61" s="168">
        <v>1.2</v>
      </c>
      <c r="G61" s="308" t="s">
        <v>29</v>
      </c>
      <c r="H61" s="308" t="s">
        <v>20</v>
      </c>
      <c r="I61" s="308">
        <v>75</v>
      </c>
      <c r="J61" s="308">
        <v>30</v>
      </c>
      <c r="K61" s="308">
        <v>26</v>
      </c>
      <c r="L61" s="308">
        <v>24</v>
      </c>
      <c r="M61" s="308">
        <v>8</v>
      </c>
      <c r="N61" s="308">
        <v>16</v>
      </c>
      <c r="O61" s="172">
        <v>2</v>
      </c>
      <c r="P61" s="308">
        <f t="shared" ref="P61:P67" si="22">+(Q61*C61)-K61</f>
        <v>49</v>
      </c>
      <c r="Q61" s="327">
        <f t="shared" ref="Q61:Q67" si="23">+I61/C61</f>
        <v>25</v>
      </c>
    </row>
    <row r="62" spans="1:17" ht="42" customHeight="1">
      <c r="A62" s="166" t="s">
        <v>19</v>
      </c>
      <c r="B62" s="169" t="s">
        <v>123</v>
      </c>
      <c r="C62" s="168">
        <v>3</v>
      </c>
      <c r="D62" s="168">
        <v>1</v>
      </c>
      <c r="E62" s="168">
        <v>2</v>
      </c>
      <c r="F62" s="168">
        <v>1.2</v>
      </c>
      <c r="G62" s="308" t="s">
        <v>29</v>
      </c>
      <c r="H62" s="308" t="s">
        <v>20</v>
      </c>
      <c r="I62" s="308">
        <v>75</v>
      </c>
      <c r="J62" s="308">
        <v>30</v>
      </c>
      <c r="K62" s="308">
        <v>25</v>
      </c>
      <c r="L62" s="308">
        <v>24</v>
      </c>
      <c r="M62" s="308">
        <v>8</v>
      </c>
      <c r="N62" s="308">
        <v>16</v>
      </c>
      <c r="O62" s="172">
        <v>1</v>
      </c>
      <c r="P62" s="308">
        <f t="shared" si="22"/>
        <v>50</v>
      </c>
      <c r="Q62" s="327">
        <f t="shared" si="23"/>
        <v>25</v>
      </c>
    </row>
    <row r="63" spans="1:17" ht="20.149999999999999" customHeight="1">
      <c r="A63" s="166" t="s">
        <v>21</v>
      </c>
      <c r="B63" s="169" t="s">
        <v>104</v>
      </c>
      <c r="C63" s="168">
        <v>1</v>
      </c>
      <c r="D63" s="168">
        <v>0.4</v>
      </c>
      <c r="E63" s="168">
        <v>0.6</v>
      </c>
      <c r="F63" s="168">
        <v>0.3</v>
      </c>
      <c r="G63" s="308" t="s">
        <v>69</v>
      </c>
      <c r="H63" s="308" t="s">
        <v>20</v>
      </c>
      <c r="I63" s="308">
        <v>25</v>
      </c>
      <c r="J63" s="308">
        <v>8</v>
      </c>
      <c r="K63" s="308">
        <v>9</v>
      </c>
      <c r="L63" s="308">
        <v>8</v>
      </c>
      <c r="M63" s="308"/>
      <c r="N63" s="308">
        <v>8</v>
      </c>
      <c r="O63" s="172">
        <v>1</v>
      </c>
      <c r="P63" s="308">
        <f t="shared" si="22"/>
        <v>16</v>
      </c>
      <c r="Q63" s="327">
        <f t="shared" si="23"/>
        <v>25</v>
      </c>
    </row>
    <row r="64" spans="1:17" ht="39.5" customHeight="1">
      <c r="A64" s="166" t="s">
        <v>22</v>
      </c>
      <c r="B64" s="170" t="s">
        <v>106</v>
      </c>
      <c r="C64" s="168">
        <v>1</v>
      </c>
      <c r="D64" s="168">
        <v>0.4</v>
      </c>
      <c r="E64" s="168">
        <v>0.6</v>
      </c>
      <c r="F64" s="168">
        <v>0.3</v>
      </c>
      <c r="G64" s="308" t="s">
        <v>69</v>
      </c>
      <c r="H64" s="308" t="s">
        <v>20</v>
      </c>
      <c r="I64" s="308">
        <v>25</v>
      </c>
      <c r="J64" s="308">
        <v>8</v>
      </c>
      <c r="K64" s="308">
        <v>9</v>
      </c>
      <c r="L64" s="308">
        <v>8</v>
      </c>
      <c r="M64" s="308"/>
      <c r="N64" s="308">
        <v>8</v>
      </c>
      <c r="O64" s="172">
        <v>1</v>
      </c>
      <c r="P64" s="308">
        <f t="shared" si="22"/>
        <v>16</v>
      </c>
      <c r="Q64" s="327">
        <f t="shared" si="23"/>
        <v>25</v>
      </c>
    </row>
    <row r="65" spans="1:17" ht="40.5" customHeight="1">
      <c r="A65" s="166" t="s">
        <v>47</v>
      </c>
      <c r="B65" s="169" t="s">
        <v>109</v>
      </c>
      <c r="C65" s="168">
        <v>2</v>
      </c>
      <c r="D65" s="168">
        <v>0.8</v>
      </c>
      <c r="E65" s="168">
        <v>1.2</v>
      </c>
      <c r="F65" s="168">
        <v>0.3</v>
      </c>
      <c r="G65" s="308" t="s">
        <v>69</v>
      </c>
      <c r="H65" s="308" t="s">
        <v>20</v>
      </c>
      <c r="I65" s="308">
        <v>50</v>
      </c>
      <c r="J65" s="308">
        <v>8</v>
      </c>
      <c r="K65" s="308">
        <v>21</v>
      </c>
      <c r="L65" s="308">
        <v>20</v>
      </c>
      <c r="M65" s="308">
        <v>8</v>
      </c>
      <c r="N65" s="308">
        <v>12</v>
      </c>
      <c r="O65" s="172">
        <v>1</v>
      </c>
      <c r="P65" s="308">
        <f t="shared" si="22"/>
        <v>29</v>
      </c>
      <c r="Q65" s="327">
        <f t="shared" si="23"/>
        <v>25</v>
      </c>
    </row>
    <row r="66" spans="1:17" ht="20.149999999999999" customHeight="1">
      <c r="A66" s="166" t="s">
        <v>67</v>
      </c>
      <c r="B66" s="170" t="s">
        <v>130</v>
      </c>
      <c r="C66" s="168">
        <v>2</v>
      </c>
      <c r="D66" s="171">
        <v>0.7</v>
      </c>
      <c r="E66" s="168">
        <v>1.3</v>
      </c>
      <c r="F66" s="168">
        <v>0.3</v>
      </c>
      <c r="G66" s="308" t="s">
        <v>69</v>
      </c>
      <c r="H66" s="308" t="s">
        <v>18</v>
      </c>
      <c r="I66" s="308">
        <v>50</v>
      </c>
      <c r="J66" s="308">
        <v>8</v>
      </c>
      <c r="K66" s="308">
        <v>17</v>
      </c>
      <c r="L66" s="308">
        <v>16</v>
      </c>
      <c r="M66" s="308">
        <v>8</v>
      </c>
      <c r="N66" s="308">
        <v>8</v>
      </c>
      <c r="O66" s="172">
        <v>1</v>
      </c>
      <c r="P66" s="308">
        <f t="shared" si="22"/>
        <v>33</v>
      </c>
      <c r="Q66" s="327">
        <f t="shared" si="23"/>
        <v>25</v>
      </c>
    </row>
    <row r="67" spans="1:17" ht="20.149999999999999" customHeight="1" thickBot="1">
      <c r="A67" s="184" t="s">
        <v>68</v>
      </c>
      <c r="B67" s="195" t="s">
        <v>130</v>
      </c>
      <c r="C67" s="186">
        <v>2</v>
      </c>
      <c r="D67" s="210">
        <v>0.7</v>
      </c>
      <c r="E67" s="186">
        <v>1.3</v>
      </c>
      <c r="F67" s="186">
        <v>0.3</v>
      </c>
      <c r="G67" s="309" t="s">
        <v>69</v>
      </c>
      <c r="H67" s="309" t="s">
        <v>18</v>
      </c>
      <c r="I67" s="309">
        <v>50</v>
      </c>
      <c r="J67" s="309">
        <v>8</v>
      </c>
      <c r="K67" s="309">
        <v>17</v>
      </c>
      <c r="L67" s="309">
        <v>16</v>
      </c>
      <c r="M67" s="309">
        <v>8</v>
      </c>
      <c r="N67" s="309">
        <v>8</v>
      </c>
      <c r="O67" s="197">
        <v>1</v>
      </c>
      <c r="P67" s="308">
        <f t="shared" si="22"/>
        <v>33</v>
      </c>
      <c r="Q67" s="327">
        <f t="shared" si="23"/>
        <v>25</v>
      </c>
    </row>
    <row r="68" spans="1:17" ht="20.149999999999999" customHeight="1">
      <c r="A68" s="457" t="s">
        <v>23</v>
      </c>
      <c r="B68" s="458"/>
      <c r="C68" s="189">
        <f>SUM(C61:C67)</f>
        <v>14</v>
      </c>
      <c r="D68" s="189">
        <f>SUM(D61:D67)</f>
        <v>5.1000000000000005</v>
      </c>
      <c r="E68" s="189">
        <f>SUM(E61:E67)</f>
        <v>8.9</v>
      </c>
      <c r="F68" s="189"/>
      <c r="G68" s="190" t="s">
        <v>24</v>
      </c>
      <c r="H68" s="190" t="s">
        <v>24</v>
      </c>
      <c r="I68" s="190">
        <f>SUM(I61:I67)</f>
        <v>350</v>
      </c>
      <c r="J68" s="190"/>
      <c r="K68" s="190">
        <f t="shared" ref="K68:N68" si="24">SUM(K61:K67)</f>
        <v>124</v>
      </c>
      <c r="L68" s="190">
        <f t="shared" si="24"/>
        <v>116</v>
      </c>
      <c r="M68" s="190">
        <f t="shared" si="24"/>
        <v>40</v>
      </c>
      <c r="N68" s="190">
        <f t="shared" si="24"/>
        <v>76</v>
      </c>
      <c r="O68" s="190">
        <f t="shared" ref="O68" si="25">SUM(O61:O67)</f>
        <v>8</v>
      </c>
      <c r="P68" s="190">
        <v>226</v>
      </c>
      <c r="Q68" s="191"/>
    </row>
    <row r="69" spans="1:17" ht="20.149999999999999" customHeight="1">
      <c r="A69" s="459" t="s">
        <v>25</v>
      </c>
      <c r="B69" s="460"/>
      <c r="C69" s="174"/>
      <c r="D69" s="174"/>
      <c r="E69" s="174"/>
      <c r="F69" s="174">
        <f>SUM(F61:F68)</f>
        <v>3.899999999999999</v>
      </c>
      <c r="G69" s="175"/>
      <c r="H69" s="175"/>
      <c r="I69" s="175"/>
      <c r="J69" s="175">
        <f>SUM(J61:J68)</f>
        <v>100</v>
      </c>
      <c r="K69" s="175"/>
      <c r="L69" s="175"/>
      <c r="M69" s="175"/>
      <c r="N69" s="175"/>
      <c r="O69" s="175"/>
      <c r="P69" s="175"/>
      <c r="Q69" s="176"/>
    </row>
    <row r="70" spans="1:17" ht="20.149999999999999" customHeight="1" thickBot="1">
      <c r="A70" s="464" t="s">
        <v>26</v>
      </c>
      <c r="B70" s="465"/>
      <c r="C70" s="192">
        <v>4</v>
      </c>
      <c r="D70" s="192">
        <v>1.4</v>
      </c>
      <c r="E70" s="192">
        <v>2.6</v>
      </c>
      <c r="F70" s="192"/>
      <c r="G70" s="193" t="s">
        <v>24</v>
      </c>
      <c r="H70" s="193" t="s">
        <v>24</v>
      </c>
      <c r="I70" s="193">
        <v>100</v>
      </c>
      <c r="J70" s="193"/>
      <c r="K70" s="193">
        <v>34</v>
      </c>
      <c r="L70" s="193">
        <v>32</v>
      </c>
      <c r="M70" s="193">
        <v>16</v>
      </c>
      <c r="N70" s="193">
        <v>16</v>
      </c>
      <c r="O70" s="193">
        <v>2</v>
      </c>
      <c r="P70" s="193">
        <v>66</v>
      </c>
      <c r="Q70" s="194"/>
    </row>
    <row r="71" spans="1:17" ht="20.149999999999999" customHeight="1">
      <c r="A71" s="188" t="s">
        <v>38</v>
      </c>
      <c r="B71" s="466" t="s">
        <v>39</v>
      </c>
      <c r="C71" s="466"/>
      <c r="D71" s="466"/>
      <c r="E71" s="466"/>
      <c r="F71" s="466"/>
      <c r="G71" s="466"/>
      <c r="H71" s="466"/>
      <c r="I71" s="466"/>
      <c r="J71" s="466"/>
      <c r="K71" s="466"/>
      <c r="L71" s="466"/>
      <c r="M71" s="466"/>
      <c r="N71" s="466"/>
      <c r="O71" s="466"/>
      <c r="P71" s="466"/>
      <c r="Q71" s="467"/>
    </row>
    <row r="72" spans="1:17" ht="41.5" customHeight="1">
      <c r="A72" s="166" t="s">
        <v>15</v>
      </c>
      <c r="B72" s="169" t="s">
        <v>129</v>
      </c>
      <c r="C72" s="168">
        <v>2</v>
      </c>
      <c r="D72" s="168">
        <v>0.7</v>
      </c>
      <c r="E72" s="168">
        <v>1.3</v>
      </c>
      <c r="F72" s="168">
        <v>0.8</v>
      </c>
      <c r="G72" s="308" t="s">
        <v>69</v>
      </c>
      <c r="H72" s="308" t="s">
        <v>18</v>
      </c>
      <c r="I72" s="308">
        <v>60</v>
      </c>
      <c r="J72" s="308">
        <v>24</v>
      </c>
      <c r="K72" s="308">
        <v>21</v>
      </c>
      <c r="L72" s="308">
        <v>20</v>
      </c>
      <c r="M72" s="308">
        <v>8</v>
      </c>
      <c r="N72" s="308">
        <v>12</v>
      </c>
      <c r="O72" s="172">
        <v>1</v>
      </c>
      <c r="P72" s="308">
        <f t="shared" ref="P72:P73" si="26">+(Q72*C72)-K72</f>
        <v>39</v>
      </c>
      <c r="Q72" s="327">
        <f t="shared" ref="Q72:Q73" si="27">+I72/C72</f>
        <v>30</v>
      </c>
    </row>
    <row r="73" spans="1:17" ht="39" customHeight="1">
      <c r="A73" s="166" t="s">
        <v>19</v>
      </c>
      <c r="B73" s="169" t="s">
        <v>101</v>
      </c>
      <c r="C73" s="168">
        <v>3</v>
      </c>
      <c r="D73" s="168">
        <v>1.3</v>
      </c>
      <c r="E73" s="168">
        <v>1.7</v>
      </c>
      <c r="F73" s="168"/>
      <c r="G73" s="308" t="s">
        <v>69</v>
      </c>
      <c r="H73" s="308" t="s">
        <v>18</v>
      </c>
      <c r="I73" s="308">
        <v>75</v>
      </c>
      <c r="J73" s="308"/>
      <c r="K73" s="308">
        <v>32</v>
      </c>
      <c r="L73" s="308">
        <v>32</v>
      </c>
      <c r="M73" s="308"/>
      <c r="N73" s="308">
        <v>32</v>
      </c>
      <c r="O73" s="172"/>
      <c r="P73" s="308">
        <f t="shared" si="26"/>
        <v>43</v>
      </c>
      <c r="Q73" s="327">
        <f t="shared" si="27"/>
        <v>25</v>
      </c>
    </row>
    <row r="74" spans="1:17" ht="20.149999999999999" customHeight="1" thickBot="1">
      <c r="A74" s="184" t="s">
        <v>21</v>
      </c>
      <c r="B74" s="185" t="s">
        <v>110</v>
      </c>
      <c r="C74" s="186">
        <v>7</v>
      </c>
      <c r="D74" s="186">
        <v>1</v>
      </c>
      <c r="E74" s="186">
        <v>6</v>
      </c>
      <c r="F74" s="186">
        <v>7</v>
      </c>
      <c r="G74" s="309" t="s">
        <v>17</v>
      </c>
      <c r="H74" s="309" t="s">
        <v>18</v>
      </c>
      <c r="I74" s="481" t="s">
        <v>55</v>
      </c>
      <c r="J74" s="481"/>
      <c r="K74" s="481"/>
      <c r="L74" s="481"/>
      <c r="M74" s="481"/>
      <c r="N74" s="481"/>
      <c r="O74" s="481"/>
      <c r="P74" s="481"/>
      <c r="Q74" s="482"/>
    </row>
    <row r="75" spans="1:17" ht="20.149999999999999" customHeight="1">
      <c r="A75" s="457" t="s">
        <v>23</v>
      </c>
      <c r="B75" s="458"/>
      <c r="C75" s="189">
        <f>SUM(C72:C74)</f>
        <v>12</v>
      </c>
      <c r="D75" s="189">
        <f>SUM(D72:D74)</f>
        <v>3</v>
      </c>
      <c r="E75" s="189">
        <f>SUM(E72:E74)</f>
        <v>9</v>
      </c>
      <c r="F75" s="189"/>
      <c r="G75" s="190" t="s">
        <v>24</v>
      </c>
      <c r="H75" s="190" t="s">
        <v>24</v>
      </c>
      <c r="I75" s="190">
        <f>SUM(I72:I73)</f>
        <v>135</v>
      </c>
      <c r="J75" s="190"/>
      <c r="K75" s="190">
        <f t="shared" ref="K75:N75" si="28">SUM(K72:K74)</f>
        <v>53</v>
      </c>
      <c r="L75" s="190">
        <f t="shared" si="28"/>
        <v>52</v>
      </c>
      <c r="M75" s="190">
        <f t="shared" si="28"/>
        <v>8</v>
      </c>
      <c r="N75" s="190">
        <f t="shared" si="28"/>
        <v>44</v>
      </c>
      <c r="O75" s="190">
        <f t="shared" ref="O75" si="29">SUM(O72:O74)</f>
        <v>1</v>
      </c>
      <c r="P75" s="190">
        <v>82</v>
      </c>
      <c r="Q75" s="191"/>
    </row>
    <row r="76" spans="1:17" ht="20.149999999999999" customHeight="1">
      <c r="A76" s="459" t="s">
        <v>25</v>
      </c>
      <c r="B76" s="460"/>
      <c r="C76" s="174"/>
      <c r="D76" s="174"/>
      <c r="E76" s="174"/>
      <c r="F76" s="174">
        <f>SUM(F72:F75)</f>
        <v>7.8</v>
      </c>
      <c r="G76" s="175"/>
      <c r="H76" s="175"/>
      <c r="I76" s="175"/>
      <c r="J76" s="175">
        <f>SUM(J72:J73)</f>
        <v>24</v>
      </c>
      <c r="K76" s="175"/>
      <c r="L76" s="175"/>
      <c r="M76" s="175"/>
      <c r="N76" s="175"/>
      <c r="O76" s="175"/>
      <c r="P76" s="175"/>
      <c r="Q76" s="176"/>
    </row>
    <row r="77" spans="1:17" ht="20.149999999999999" customHeight="1" thickBot="1">
      <c r="A77" s="464" t="s">
        <v>26</v>
      </c>
      <c r="B77" s="465"/>
      <c r="C77" s="192">
        <f>SUM(C75)</f>
        <v>12</v>
      </c>
      <c r="D77" s="192">
        <f>SUM(D75)</f>
        <v>3</v>
      </c>
      <c r="E77" s="192">
        <f>SUM(E75)</f>
        <v>9</v>
      </c>
      <c r="F77" s="192"/>
      <c r="G77" s="193" t="s">
        <v>24</v>
      </c>
      <c r="H77" s="193" t="s">
        <v>24</v>
      </c>
      <c r="I77" s="193">
        <f>SUM(I75)</f>
        <v>135</v>
      </c>
      <c r="J77" s="193"/>
      <c r="K77" s="193">
        <f t="shared" ref="K77:N77" si="30">SUM(K75)</f>
        <v>53</v>
      </c>
      <c r="L77" s="193">
        <f t="shared" si="30"/>
        <v>52</v>
      </c>
      <c r="M77" s="193">
        <f t="shared" si="30"/>
        <v>8</v>
      </c>
      <c r="N77" s="193">
        <f t="shared" si="30"/>
        <v>44</v>
      </c>
      <c r="O77" s="193">
        <f t="shared" ref="O77" si="31">SUM(O75)</f>
        <v>1</v>
      </c>
      <c r="P77" s="193">
        <v>82</v>
      </c>
      <c r="Q77" s="194"/>
    </row>
    <row r="78" spans="1:17" ht="20.149999999999999" customHeight="1">
      <c r="A78" s="188" t="s">
        <v>32</v>
      </c>
      <c r="B78" s="466" t="s">
        <v>33</v>
      </c>
      <c r="C78" s="466"/>
      <c r="D78" s="466"/>
      <c r="E78" s="466"/>
      <c r="F78" s="466"/>
      <c r="G78" s="466"/>
      <c r="H78" s="466"/>
      <c r="I78" s="466"/>
      <c r="J78" s="466"/>
      <c r="K78" s="466"/>
      <c r="L78" s="466"/>
      <c r="M78" s="466"/>
      <c r="N78" s="466"/>
      <c r="O78" s="466"/>
      <c r="P78" s="466"/>
      <c r="Q78" s="467"/>
    </row>
    <row r="79" spans="1:17" ht="20.149999999999999" customHeight="1">
      <c r="A79" s="166" t="s">
        <v>15</v>
      </c>
      <c r="B79" s="170" t="s">
        <v>60</v>
      </c>
      <c r="C79" s="168">
        <v>0.5</v>
      </c>
      <c r="D79" s="168">
        <v>0.5</v>
      </c>
      <c r="E79" s="168"/>
      <c r="F79" s="168"/>
      <c r="G79" s="308" t="s">
        <v>17</v>
      </c>
      <c r="H79" s="308" t="s">
        <v>20</v>
      </c>
      <c r="I79" s="308">
        <v>4</v>
      </c>
      <c r="J79" s="308"/>
      <c r="K79" s="308">
        <v>4</v>
      </c>
      <c r="L79" s="308">
        <v>4</v>
      </c>
      <c r="M79" s="308">
        <v>4</v>
      </c>
      <c r="N79" s="172"/>
      <c r="O79" s="172"/>
      <c r="P79" s="308"/>
      <c r="Q79" s="327"/>
    </row>
    <row r="80" spans="1:17" ht="20.149999999999999" customHeight="1">
      <c r="A80" s="166" t="s">
        <v>19</v>
      </c>
      <c r="B80" s="170" t="s">
        <v>35</v>
      </c>
      <c r="C80" s="173">
        <v>0.25</v>
      </c>
      <c r="D80" s="173">
        <v>0.25</v>
      </c>
      <c r="E80" s="168"/>
      <c r="F80" s="168"/>
      <c r="G80" s="308" t="s">
        <v>17</v>
      </c>
      <c r="H80" s="308" t="s">
        <v>20</v>
      </c>
      <c r="I80" s="308">
        <v>2</v>
      </c>
      <c r="J80" s="308"/>
      <c r="K80" s="308">
        <v>2</v>
      </c>
      <c r="L80" s="308">
        <v>2</v>
      </c>
      <c r="M80" s="308">
        <v>2</v>
      </c>
      <c r="N80" s="172"/>
      <c r="O80" s="172"/>
      <c r="P80" s="308"/>
      <c r="Q80" s="327"/>
    </row>
    <row r="81" spans="1:17" ht="20.149999999999999" customHeight="1" thickBot="1">
      <c r="A81" s="184" t="s">
        <v>21</v>
      </c>
      <c r="B81" s="195" t="s">
        <v>34</v>
      </c>
      <c r="C81" s="211">
        <v>0.25</v>
      </c>
      <c r="D81" s="211">
        <v>0.25</v>
      </c>
      <c r="E81" s="196"/>
      <c r="F81" s="186"/>
      <c r="G81" s="309" t="s">
        <v>17</v>
      </c>
      <c r="H81" s="309" t="s">
        <v>20</v>
      </c>
      <c r="I81" s="309">
        <v>2</v>
      </c>
      <c r="J81" s="309"/>
      <c r="K81" s="309">
        <v>2</v>
      </c>
      <c r="L81" s="309">
        <v>2</v>
      </c>
      <c r="M81" s="309">
        <v>2</v>
      </c>
      <c r="N81" s="197"/>
      <c r="O81" s="197"/>
      <c r="P81" s="308"/>
      <c r="Q81" s="327"/>
    </row>
    <row r="82" spans="1:17" ht="20.149999999999999" customHeight="1" thickBot="1">
      <c r="A82" s="474" t="s">
        <v>23</v>
      </c>
      <c r="B82" s="475"/>
      <c r="C82" s="198">
        <f>SUM(C79:C81)</f>
        <v>1</v>
      </c>
      <c r="D82" s="198">
        <f>SUM(D79:D81)</f>
        <v>1</v>
      </c>
      <c r="E82" s="198"/>
      <c r="F82" s="198"/>
      <c r="G82" s="199"/>
      <c r="H82" s="199"/>
      <c r="I82" s="199">
        <f>SUM(I79:I81)</f>
        <v>8</v>
      </c>
      <c r="J82" s="199"/>
      <c r="K82" s="199">
        <f>SUM(K79:K81)</f>
        <v>8</v>
      </c>
      <c r="L82" s="199">
        <f>SUM(L79:L81)</f>
        <v>8</v>
      </c>
      <c r="M82" s="199">
        <f>SUM(M79:M81)</f>
        <v>8</v>
      </c>
      <c r="N82" s="199"/>
      <c r="O82" s="199"/>
      <c r="P82" s="199"/>
      <c r="Q82" s="200"/>
    </row>
    <row r="83" spans="1:17" ht="20.149999999999999" customHeight="1" thickBot="1">
      <c r="A83" s="476" t="s">
        <v>43</v>
      </c>
      <c r="B83" s="477"/>
      <c r="C83" s="212">
        <f>SUM(C57,C68,C75,C82,)</f>
        <v>30</v>
      </c>
      <c r="D83" s="212">
        <f>SUM(D57,D68,D75,D82,)</f>
        <v>10.100000000000001</v>
      </c>
      <c r="E83" s="212">
        <f>SUM(E57,E68,E75,)</f>
        <v>19.899999999999999</v>
      </c>
      <c r="F83" s="212">
        <f>SUM(F58,F69,F76,)</f>
        <v>12</v>
      </c>
      <c r="G83" s="213" t="s">
        <v>24</v>
      </c>
      <c r="H83" s="213" t="s">
        <v>24</v>
      </c>
      <c r="I83" s="213">
        <f>SUM(I57,I68,I75,I82,)</f>
        <v>583</v>
      </c>
      <c r="J83" s="213">
        <f>SUM(J58,J69,J76,)</f>
        <v>134</v>
      </c>
      <c r="K83" s="213">
        <f>SUM(K57,K68,K75,K82,)</f>
        <v>212</v>
      </c>
      <c r="L83" s="213">
        <f>SUM(L57,L68,L75,L82,)</f>
        <v>202</v>
      </c>
      <c r="M83" s="213">
        <f>SUM(M57,M68,M75,M82,)</f>
        <v>72</v>
      </c>
      <c r="N83" s="213">
        <f>SUM(N57,N68,N75,N82,)</f>
        <v>130</v>
      </c>
      <c r="O83" s="213">
        <f>SUM(O57,O68,O77,)</f>
        <v>10</v>
      </c>
      <c r="P83" s="213">
        <v>347</v>
      </c>
      <c r="Q83" s="214"/>
    </row>
    <row r="84" spans="1:17" ht="20.149999999999999" customHeight="1">
      <c r="A84" s="478" t="s">
        <v>46</v>
      </c>
      <c r="B84" s="479"/>
      <c r="C84" s="479"/>
      <c r="D84" s="479"/>
      <c r="E84" s="479"/>
      <c r="F84" s="479"/>
      <c r="G84" s="479"/>
      <c r="H84" s="479"/>
      <c r="I84" s="479"/>
      <c r="J84" s="479"/>
      <c r="K84" s="479"/>
      <c r="L84" s="479"/>
      <c r="M84" s="479"/>
      <c r="N84" s="479"/>
      <c r="O84" s="479"/>
      <c r="P84" s="479"/>
      <c r="Q84" s="480"/>
    </row>
    <row r="85" spans="1:17" ht="20.149999999999999" customHeight="1">
      <c r="A85" s="165" t="s">
        <v>13</v>
      </c>
      <c r="B85" s="472" t="s">
        <v>31</v>
      </c>
      <c r="C85" s="472"/>
      <c r="D85" s="472"/>
      <c r="E85" s="472"/>
      <c r="F85" s="472"/>
      <c r="G85" s="472"/>
      <c r="H85" s="472"/>
      <c r="I85" s="472"/>
      <c r="J85" s="472"/>
      <c r="K85" s="472"/>
      <c r="L85" s="472"/>
      <c r="M85" s="472"/>
      <c r="N85" s="472"/>
      <c r="O85" s="472"/>
      <c r="P85" s="472"/>
      <c r="Q85" s="473"/>
    </row>
    <row r="86" spans="1:17" ht="41.5" customHeight="1">
      <c r="A86" s="166" t="s">
        <v>15</v>
      </c>
      <c r="B86" s="169" t="s">
        <v>118</v>
      </c>
      <c r="C86" s="168">
        <v>2</v>
      </c>
      <c r="D86" s="168">
        <v>0.8</v>
      </c>
      <c r="E86" s="168">
        <v>1.2</v>
      </c>
      <c r="F86" s="168">
        <v>1</v>
      </c>
      <c r="G86" s="308" t="s">
        <v>29</v>
      </c>
      <c r="H86" s="308" t="s">
        <v>20</v>
      </c>
      <c r="I86" s="308">
        <v>50</v>
      </c>
      <c r="J86" s="308">
        <v>24</v>
      </c>
      <c r="K86" s="308">
        <v>21</v>
      </c>
      <c r="L86" s="308">
        <v>20</v>
      </c>
      <c r="M86" s="308">
        <v>8</v>
      </c>
      <c r="N86" s="308">
        <v>12</v>
      </c>
      <c r="O86" s="172">
        <v>1</v>
      </c>
      <c r="P86" s="308">
        <f t="shared" ref="P86:P90" si="32">+(Q86*C86)-K86</f>
        <v>29</v>
      </c>
      <c r="Q86" s="327">
        <f t="shared" ref="Q86:Q90" si="33">+I86/C86</f>
        <v>25</v>
      </c>
    </row>
    <row r="87" spans="1:17" ht="40" customHeight="1">
      <c r="A87" s="166" t="s">
        <v>19</v>
      </c>
      <c r="B87" s="169" t="s">
        <v>117</v>
      </c>
      <c r="C87" s="168">
        <v>2</v>
      </c>
      <c r="D87" s="168">
        <v>0.8</v>
      </c>
      <c r="E87" s="168">
        <v>1.2</v>
      </c>
      <c r="F87" s="168">
        <v>1</v>
      </c>
      <c r="G87" s="308" t="s">
        <v>29</v>
      </c>
      <c r="H87" s="308" t="s">
        <v>20</v>
      </c>
      <c r="I87" s="308">
        <v>50</v>
      </c>
      <c r="J87" s="308">
        <v>24</v>
      </c>
      <c r="K87" s="308">
        <v>21</v>
      </c>
      <c r="L87" s="308">
        <v>20</v>
      </c>
      <c r="M87" s="308">
        <v>8</v>
      </c>
      <c r="N87" s="308">
        <v>12</v>
      </c>
      <c r="O87" s="172">
        <v>1</v>
      </c>
      <c r="P87" s="308">
        <f t="shared" si="32"/>
        <v>29</v>
      </c>
      <c r="Q87" s="327">
        <f t="shared" si="33"/>
        <v>25</v>
      </c>
    </row>
    <row r="88" spans="1:17" ht="39.5" customHeight="1">
      <c r="A88" s="166" t="s">
        <v>21</v>
      </c>
      <c r="B88" s="169" t="s">
        <v>113</v>
      </c>
      <c r="C88" s="168">
        <v>2</v>
      </c>
      <c r="D88" s="168">
        <v>0.8</v>
      </c>
      <c r="E88" s="168">
        <v>1.2</v>
      </c>
      <c r="F88" s="168">
        <v>1</v>
      </c>
      <c r="G88" s="308" t="s">
        <v>29</v>
      </c>
      <c r="H88" s="308" t="s">
        <v>20</v>
      </c>
      <c r="I88" s="308">
        <v>50</v>
      </c>
      <c r="J88" s="308">
        <v>24</v>
      </c>
      <c r="K88" s="308">
        <v>21</v>
      </c>
      <c r="L88" s="308">
        <v>20</v>
      </c>
      <c r="M88" s="308">
        <v>8</v>
      </c>
      <c r="N88" s="308">
        <v>12</v>
      </c>
      <c r="O88" s="172">
        <v>1</v>
      </c>
      <c r="P88" s="308">
        <f t="shared" si="32"/>
        <v>29</v>
      </c>
      <c r="Q88" s="327">
        <f t="shared" si="33"/>
        <v>25</v>
      </c>
    </row>
    <row r="89" spans="1:17" ht="20.149999999999999" customHeight="1">
      <c r="A89" s="166" t="s">
        <v>22</v>
      </c>
      <c r="B89" s="167" t="s">
        <v>130</v>
      </c>
      <c r="C89" s="168">
        <v>2</v>
      </c>
      <c r="D89" s="171">
        <v>0.7</v>
      </c>
      <c r="E89" s="168">
        <v>1.3</v>
      </c>
      <c r="F89" s="168">
        <v>0.3</v>
      </c>
      <c r="G89" s="308" t="s">
        <v>69</v>
      </c>
      <c r="H89" s="308" t="s">
        <v>18</v>
      </c>
      <c r="I89" s="308">
        <v>50</v>
      </c>
      <c r="J89" s="308">
        <v>8</v>
      </c>
      <c r="K89" s="308">
        <v>17</v>
      </c>
      <c r="L89" s="308">
        <v>16</v>
      </c>
      <c r="M89" s="308">
        <v>8</v>
      </c>
      <c r="N89" s="308">
        <v>8</v>
      </c>
      <c r="O89" s="172">
        <v>1</v>
      </c>
      <c r="P89" s="308">
        <f t="shared" si="32"/>
        <v>33</v>
      </c>
      <c r="Q89" s="327">
        <f t="shared" si="33"/>
        <v>25</v>
      </c>
    </row>
    <row r="90" spans="1:17" ht="20.149999999999999" customHeight="1" thickBot="1">
      <c r="A90" s="184" t="s">
        <v>47</v>
      </c>
      <c r="B90" s="185" t="s">
        <v>130</v>
      </c>
      <c r="C90" s="186">
        <v>2</v>
      </c>
      <c r="D90" s="210">
        <v>0.7</v>
      </c>
      <c r="E90" s="186">
        <v>1.3</v>
      </c>
      <c r="F90" s="186">
        <v>0.3</v>
      </c>
      <c r="G90" s="309" t="s">
        <v>69</v>
      </c>
      <c r="H90" s="309" t="s">
        <v>18</v>
      </c>
      <c r="I90" s="309">
        <v>50</v>
      </c>
      <c r="J90" s="309">
        <v>8</v>
      </c>
      <c r="K90" s="309">
        <v>17</v>
      </c>
      <c r="L90" s="309">
        <v>16</v>
      </c>
      <c r="M90" s="309">
        <v>8</v>
      </c>
      <c r="N90" s="309">
        <v>8</v>
      </c>
      <c r="O90" s="197">
        <v>1</v>
      </c>
      <c r="P90" s="308">
        <f t="shared" si="32"/>
        <v>33</v>
      </c>
      <c r="Q90" s="327">
        <f t="shared" si="33"/>
        <v>25</v>
      </c>
    </row>
    <row r="91" spans="1:17" ht="20.149999999999999" customHeight="1">
      <c r="A91" s="457" t="s">
        <v>23</v>
      </c>
      <c r="B91" s="458"/>
      <c r="C91" s="189">
        <f>SUM(C86:C90)</f>
        <v>10</v>
      </c>
      <c r="D91" s="189">
        <f>SUM(D86:D90)</f>
        <v>3.8000000000000007</v>
      </c>
      <c r="E91" s="189">
        <f>SUM(E86:E90)</f>
        <v>6.1999999999999993</v>
      </c>
      <c r="F91" s="189"/>
      <c r="G91" s="190" t="s">
        <v>24</v>
      </c>
      <c r="H91" s="190" t="s">
        <v>24</v>
      </c>
      <c r="I91" s="190">
        <f>SUM(I86:I90)</f>
        <v>250</v>
      </c>
      <c r="J91" s="190"/>
      <c r="K91" s="190">
        <f t="shared" ref="K91:N91" si="34">SUM(K86:K90)</f>
        <v>97</v>
      </c>
      <c r="L91" s="190">
        <f t="shared" si="34"/>
        <v>92</v>
      </c>
      <c r="M91" s="190">
        <f t="shared" si="34"/>
        <v>40</v>
      </c>
      <c r="N91" s="190">
        <f t="shared" si="34"/>
        <v>52</v>
      </c>
      <c r="O91" s="190">
        <f t="shared" ref="O91" si="35">SUM(O86:O90)</f>
        <v>5</v>
      </c>
      <c r="P91" s="190">
        <v>153</v>
      </c>
      <c r="Q91" s="191"/>
    </row>
    <row r="92" spans="1:17" ht="20.149999999999999" customHeight="1">
      <c r="A92" s="459" t="s">
        <v>25</v>
      </c>
      <c r="B92" s="460"/>
      <c r="C92" s="174"/>
      <c r="D92" s="174"/>
      <c r="E92" s="174"/>
      <c r="F92" s="174">
        <f>SUM(F86:F91)</f>
        <v>3.5999999999999996</v>
      </c>
      <c r="G92" s="175"/>
      <c r="H92" s="175"/>
      <c r="I92" s="175"/>
      <c r="J92" s="175">
        <f>SUM(J86:J91)</f>
        <v>88</v>
      </c>
      <c r="K92" s="175"/>
      <c r="L92" s="175"/>
      <c r="M92" s="175"/>
      <c r="N92" s="175"/>
      <c r="O92" s="175"/>
      <c r="P92" s="175"/>
      <c r="Q92" s="176"/>
    </row>
    <row r="93" spans="1:17" ht="20.149999999999999" customHeight="1" thickBot="1">
      <c r="A93" s="464" t="s">
        <v>26</v>
      </c>
      <c r="B93" s="465"/>
      <c r="C93" s="192">
        <v>4</v>
      </c>
      <c r="D93" s="192">
        <v>1.4</v>
      </c>
      <c r="E93" s="192">
        <v>2.6</v>
      </c>
      <c r="F93" s="192"/>
      <c r="G93" s="193" t="s">
        <v>24</v>
      </c>
      <c r="H93" s="193" t="s">
        <v>24</v>
      </c>
      <c r="I93" s="193">
        <v>100</v>
      </c>
      <c r="J93" s="193"/>
      <c r="K93" s="193">
        <v>34</v>
      </c>
      <c r="L93" s="193">
        <v>32</v>
      </c>
      <c r="M93" s="193">
        <v>16</v>
      </c>
      <c r="N93" s="193">
        <v>16</v>
      </c>
      <c r="O93" s="193">
        <v>2</v>
      </c>
      <c r="P93" s="193">
        <v>66</v>
      </c>
      <c r="Q93" s="194"/>
    </row>
    <row r="94" spans="1:17" ht="20.149999999999999" customHeight="1">
      <c r="A94" s="188" t="s">
        <v>27</v>
      </c>
      <c r="B94" s="466" t="s">
        <v>39</v>
      </c>
      <c r="C94" s="466"/>
      <c r="D94" s="466"/>
      <c r="E94" s="466"/>
      <c r="F94" s="466"/>
      <c r="G94" s="466"/>
      <c r="H94" s="466"/>
      <c r="I94" s="466"/>
      <c r="J94" s="466"/>
      <c r="K94" s="466"/>
      <c r="L94" s="466"/>
      <c r="M94" s="466"/>
      <c r="N94" s="466"/>
      <c r="O94" s="466"/>
      <c r="P94" s="466"/>
      <c r="Q94" s="467"/>
    </row>
    <row r="95" spans="1:17" ht="39.5" customHeight="1">
      <c r="A95" s="166" t="s">
        <v>15</v>
      </c>
      <c r="B95" s="169" t="s">
        <v>131</v>
      </c>
      <c r="C95" s="168">
        <v>2</v>
      </c>
      <c r="D95" s="168">
        <v>0.7</v>
      </c>
      <c r="E95" s="168">
        <v>1.3</v>
      </c>
      <c r="F95" s="168">
        <v>0.8</v>
      </c>
      <c r="G95" s="308" t="s">
        <v>69</v>
      </c>
      <c r="H95" s="308" t="s">
        <v>18</v>
      </c>
      <c r="I95" s="308">
        <v>60</v>
      </c>
      <c r="J95" s="308">
        <v>24</v>
      </c>
      <c r="K95" s="308">
        <v>21</v>
      </c>
      <c r="L95" s="308">
        <v>20</v>
      </c>
      <c r="M95" s="308">
        <v>8</v>
      </c>
      <c r="N95" s="308">
        <v>12</v>
      </c>
      <c r="O95" s="172">
        <v>1</v>
      </c>
      <c r="P95" s="308">
        <f t="shared" ref="P95:P97" si="36">+(Q95*C95)-K95</f>
        <v>39</v>
      </c>
      <c r="Q95" s="327">
        <f t="shared" ref="Q95:Q97" si="37">+I95/C95</f>
        <v>30</v>
      </c>
    </row>
    <row r="96" spans="1:17" ht="20.149999999999999" customHeight="1">
      <c r="A96" s="166" t="s">
        <v>19</v>
      </c>
      <c r="B96" s="169" t="s">
        <v>132</v>
      </c>
      <c r="C96" s="168">
        <v>2</v>
      </c>
      <c r="D96" s="168">
        <v>0.6</v>
      </c>
      <c r="E96" s="168">
        <v>1.4</v>
      </c>
      <c r="F96" s="168">
        <v>0.8</v>
      </c>
      <c r="G96" s="308" t="s">
        <v>69</v>
      </c>
      <c r="H96" s="308" t="s">
        <v>18</v>
      </c>
      <c r="I96" s="308">
        <v>60</v>
      </c>
      <c r="J96" s="308">
        <v>25</v>
      </c>
      <c r="K96" s="308">
        <v>19</v>
      </c>
      <c r="L96" s="308">
        <v>18</v>
      </c>
      <c r="M96" s="308">
        <v>8</v>
      </c>
      <c r="N96" s="308">
        <v>10</v>
      </c>
      <c r="O96" s="172">
        <v>1</v>
      </c>
      <c r="P96" s="308">
        <f t="shared" si="36"/>
        <v>41</v>
      </c>
      <c r="Q96" s="327">
        <f t="shared" si="37"/>
        <v>30</v>
      </c>
    </row>
    <row r="97" spans="1:17" ht="39.5" customHeight="1">
      <c r="A97" s="166" t="s">
        <v>21</v>
      </c>
      <c r="B97" s="169" t="s">
        <v>101</v>
      </c>
      <c r="C97" s="168">
        <v>3</v>
      </c>
      <c r="D97" s="168">
        <v>1.3</v>
      </c>
      <c r="E97" s="168">
        <v>1.7</v>
      </c>
      <c r="F97" s="168"/>
      <c r="G97" s="308" t="s">
        <v>69</v>
      </c>
      <c r="H97" s="308" t="s">
        <v>18</v>
      </c>
      <c r="I97" s="308">
        <v>75</v>
      </c>
      <c r="J97" s="308"/>
      <c r="K97" s="308">
        <v>32</v>
      </c>
      <c r="L97" s="308">
        <v>32</v>
      </c>
      <c r="M97" s="308"/>
      <c r="N97" s="308">
        <v>32</v>
      </c>
      <c r="O97" s="172"/>
      <c r="P97" s="308">
        <f t="shared" si="36"/>
        <v>43</v>
      </c>
      <c r="Q97" s="327">
        <f t="shared" si="37"/>
        <v>25</v>
      </c>
    </row>
    <row r="98" spans="1:17" ht="20.149999999999999" customHeight="1">
      <c r="A98" s="166" t="s">
        <v>22</v>
      </c>
      <c r="B98" s="167" t="s">
        <v>110</v>
      </c>
      <c r="C98" s="168">
        <v>13</v>
      </c>
      <c r="D98" s="168">
        <v>3</v>
      </c>
      <c r="E98" s="168">
        <v>10</v>
      </c>
      <c r="F98" s="168">
        <v>13</v>
      </c>
      <c r="G98" s="308" t="s">
        <v>17</v>
      </c>
      <c r="H98" s="308" t="s">
        <v>18</v>
      </c>
      <c r="I98" s="487" t="s">
        <v>55</v>
      </c>
      <c r="J98" s="487"/>
      <c r="K98" s="487"/>
      <c r="L98" s="487"/>
      <c r="M98" s="487"/>
      <c r="N98" s="487"/>
      <c r="O98" s="487"/>
      <c r="P98" s="487"/>
      <c r="Q98" s="488"/>
    </row>
    <row r="99" spans="1:17" ht="20.149999999999999" customHeight="1" thickBot="1">
      <c r="A99" s="184" t="s">
        <v>47</v>
      </c>
      <c r="B99" s="185" t="s">
        <v>126</v>
      </c>
      <c r="C99" s="481" t="s">
        <v>55</v>
      </c>
      <c r="D99" s="481"/>
      <c r="E99" s="481"/>
      <c r="F99" s="481"/>
      <c r="G99" s="481"/>
      <c r="H99" s="481"/>
      <c r="I99" s="481"/>
      <c r="J99" s="481"/>
      <c r="K99" s="481"/>
      <c r="L99" s="481"/>
      <c r="M99" s="481"/>
      <c r="N99" s="481"/>
      <c r="O99" s="481"/>
      <c r="P99" s="481"/>
      <c r="Q99" s="482"/>
    </row>
    <row r="100" spans="1:17" ht="20.149999999999999" customHeight="1">
      <c r="A100" s="457" t="s">
        <v>23</v>
      </c>
      <c r="B100" s="458"/>
      <c r="C100" s="189">
        <f>SUM(C95:C98)</f>
        <v>20</v>
      </c>
      <c r="D100" s="189">
        <f>SUM(D95:D98)</f>
        <v>5.6</v>
      </c>
      <c r="E100" s="189">
        <f>SUM(E95:E98)</f>
        <v>14.4</v>
      </c>
      <c r="F100" s="189"/>
      <c r="G100" s="190" t="s">
        <v>24</v>
      </c>
      <c r="H100" s="190" t="s">
        <v>24</v>
      </c>
      <c r="I100" s="190">
        <f>SUM(I95:I97)</f>
        <v>195</v>
      </c>
      <c r="J100" s="190"/>
      <c r="K100" s="190">
        <f>SUM(K95:K97)</f>
        <v>72</v>
      </c>
      <c r="L100" s="190">
        <f>SUM(L95:L97)</f>
        <v>70</v>
      </c>
      <c r="M100" s="190">
        <f>SUM(M95:M97)</f>
        <v>16</v>
      </c>
      <c r="N100" s="190">
        <f>SUM(N95:N97)</f>
        <v>54</v>
      </c>
      <c r="O100" s="190">
        <f>SUM(O95:O98)</f>
        <v>2</v>
      </c>
      <c r="P100" s="190">
        <v>123</v>
      </c>
      <c r="Q100" s="191"/>
    </row>
    <row r="101" spans="1:17" ht="20.149999999999999" customHeight="1">
      <c r="A101" s="459" t="s">
        <v>25</v>
      </c>
      <c r="B101" s="460"/>
      <c r="C101" s="174"/>
      <c r="D101" s="174"/>
      <c r="E101" s="174"/>
      <c r="F101" s="174">
        <f>SUM(F95:F98)</f>
        <v>14.6</v>
      </c>
      <c r="G101" s="175"/>
      <c r="H101" s="175"/>
      <c r="I101" s="175"/>
      <c r="J101" s="175">
        <f>SUM(J95:J97)</f>
        <v>49</v>
      </c>
      <c r="K101" s="175"/>
      <c r="L101" s="175"/>
      <c r="M101" s="175"/>
      <c r="N101" s="175"/>
      <c r="O101" s="175"/>
      <c r="P101" s="175"/>
      <c r="Q101" s="176"/>
    </row>
    <row r="102" spans="1:17" ht="20.149999999999999" customHeight="1" thickBot="1">
      <c r="A102" s="464" t="s">
        <v>26</v>
      </c>
      <c r="B102" s="465"/>
      <c r="C102" s="192">
        <v>20</v>
      </c>
      <c r="D102" s="192">
        <f>SUM(D100)</f>
        <v>5.6</v>
      </c>
      <c r="E102" s="192">
        <f>SUM(E100)</f>
        <v>14.4</v>
      </c>
      <c r="F102" s="192"/>
      <c r="G102" s="193" t="s">
        <v>24</v>
      </c>
      <c r="H102" s="193" t="s">
        <v>24</v>
      </c>
      <c r="I102" s="193">
        <f>SUM(I100)</f>
        <v>195</v>
      </c>
      <c r="J102" s="193"/>
      <c r="K102" s="193">
        <f t="shared" ref="K102:N102" si="38">SUM(K100)</f>
        <v>72</v>
      </c>
      <c r="L102" s="193">
        <f t="shared" si="38"/>
        <v>70</v>
      </c>
      <c r="M102" s="193">
        <f t="shared" si="38"/>
        <v>16</v>
      </c>
      <c r="N102" s="193">
        <f t="shared" si="38"/>
        <v>54</v>
      </c>
      <c r="O102" s="193">
        <f t="shared" ref="O102" si="39">SUM(O100)</f>
        <v>2</v>
      </c>
      <c r="P102" s="193">
        <v>123</v>
      </c>
      <c r="Q102" s="194"/>
    </row>
    <row r="103" spans="1:17" ht="20.149999999999999" customHeight="1">
      <c r="A103" s="468" t="s">
        <v>48</v>
      </c>
      <c r="B103" s="469"/>
      <c r="C103" s="203">
        <f>SUM(C91,C100,)</f>
        <v>30</v>
      </c>
      <c r="D103" s="203">
        <f>SUM(D91,D100,)</f>
        <v>9.4</v>
      </c>
      <c r="E103" s="203">
        <f>SUM(E91,E100,)</f>
        <v>20.6</v>
      </c>
      <c r="F103" s="203">
        <f>SUM(F92,F101,)</f>
        <v>18.2</v>
      </c>
      <c r="G103" s="204" t="s">
        <v>24</v>
      </c>
      <c r="H103" s="204" t="s">
        <v>24</v>
      </c>
      <c r="I103" s="204">
        <f>SUM(I91,I100,)</f>
        <v>445</v>
      </c>
      <c r="J103" s="204">
        <f>SUM(J92,J101,)</f>
        <v>137</v>
      </c>
      <c r="K103" s="204">
        <f t="shared" ref="K103:N103" si="40">SUM(K91,K100,)</f>
        <v>169</v>
      </c>
      <c r="L103" s="204">
        <f t="shared" si="40"/>
        <v>162</v>
      </c>
      <c r="M103" s="204">
        <f t="shared" si="40"/>
        <v>56</v>
      </c>
      <c r="N103" s="204">
        <f t="shared" si="40"/>
        <v>106</v>
      </c>
      <c r="O103" s="204">
        <f t="shared" ref="O103" si="41">SUM(O91,O100,)</f>
        <v>7</v>
      </c>
      <c r="P103" s="204">
        <v>276</v>
      </c>
      <c r="Q103" s="205"/>
    </row>
    <row r="104" spans="1:17" ht="20.149999999999999" customHeight="1">
      <c r="A104" s="489" t="s">
        <v>49</v>
      </c>
      <c r="B104" s="490"/>
      <c r="C104" s="181">
        <v>60</v>
      </c>
      <c r="D104" s="181">
        <f>SUM(D83,D103,)</f>
        <v>19.5</v>
      </c>
      <c r="E104" s="181">
        <f>SUM(E83,E103,)</f>
        <v>40.5</v>
      </c>
      <c r="F104" s="182">
        <f>SUM(F83,F103,)</f>
        <v>30.2</v>
      </c>
      <c r="G104" s="183" t="s">
        <v>24</v>
      </c>
      <c r="H104" s="183" t="s">
        <v>24</v>
      </c>
      <c r="I104" s="179">
        <f t="shared" ref="I104:N104" si="42">SUM(I83,I103,)</f>
        <v>1028</v>
      </c>
      <c r="J104" s="183">
        <f t="shared" si="42"/>
        <v>271</v>
      </c>
      <c r="K104" s="183">
        <f t="shared" si="42"/>
        <v>381</v>
      </c>
      <c r="L104" s="179">
        <f t="shared" si="42"/>
        <v>364</v>
      </c>
      <c r="M104" s="183">
        <f t="shared" si="42"/>
        <v>128</v>
      </c>
      <c r="N104" s="183">
        <f t="shared" si="42"/>
        <v>236</v>
      </c>
      <c r="O104" s="179">
        <f t="shared" ref="O104" si="43">SUM(O83,O103,)</f>
        <v>17</v>
      </c>
      <c r="P104" s="183">
        <v>647</v>
      </c>
      <c r="Q104" s="180"/>
    </row>
    <row r="105" spans="1:17" ht="20.149999999999999" customHeight="1" thickBot="1">
      <c r="A105" s="485" t="s">
        <v>56</v>
      </c>
      <c r="B105" s="486"/>
      <c r="C105" s="215">
        <f>SUM(C50,C83,C103,)</f>
        <v>90</v>
      </c>
      <c r="D105" s="215">
        <f>SUM(D51,D104,)</f>
        <v>33.200000000000003</v>
      </c>
      <c r="E105" s="215">
        <f>SUM(E51,E104,)</f>
        <v>56.8</v>
      </c>
      <c r="F105" s="177"/>
      <c r="G105" s="216" t="s">
        <v>24</v>
      </c>
      <c r="H105" s="216" t="s">
        <v>24</v>
      </c>
      <c r="I105" s="178">
        <f>SUM(I51,I104,)</f>
        <v>1656</v>
      </c>
      <c r="J105" s="216"/>
      <c r="K105" s="216">
        <f>SUM(K51,K104,)</f>
        <v>634</v>
      </c>
      <c r="L105" s="178">
        <f>SUM(L50,L83,L103)</f>
        <v>606</v>
      </c>
      <c r="M105" s="216">
        <f>SUM(M50,M83,M103)</f>
        <v>192</v>
      </c>
      <c r="N105" s="216">
        <f>SUM(N50,N83,N103)</f>
        <v>414</v>
      </c>
      <c r="O105" s="178">
        <f>SUM(O51,O104,)</f>
        <v>28</v>
      </c>
      <c r="P105" s="216">
        <v>1022</v>
      </c>
      <c r="Q105" s="209"/>
    </row>
    <row r="106" spans="1:17" ht="20.149999999999999" customHeight="1" thickBot="1">
      <c r="A106" s="474" t="s">
        <v>25</v>
      </c>
      <c r="B106" s="475"/>
      <c r="C106" s="198"/>
      <c r="D106" s="198"/>
      <c r="E106" s="198"/>
      <c r="F106" s="217">
        <f>SUM(F51,F104,)</f>
        <v>37.9</v>
      </c>
      <c r="G106" s="199"/>
      <c r="H106" s="199"/>
      <c r="I106" s="199"/>
      <c r="J106" s="218">
        <f>SUM(J51,J104,)</f>
        <v>472</v>
      </c>
      <c r="K106" s="199"/>
      <c r="L106" s="199"/>
      <c r="M106" s="199"/>
      <c r="N106" s="199"/>
      <c r="O106" s="307"/>
      <c r="P106" s="199"/>
      <c r="Q106" s="219"/>
    </row>
    <row r="107" spans="1:17" ht="42" customHeight="1" thickBot="1">
      <c r="A107" s="483" t="s">
        <v>57</v>
      </c>
      <c r="B107" s="484"/>
      <c r="C107" s="212">
        <f>SUM(C23,C36,C43,C49,C59,C70,C77,C93,C102,)</f>
        <v>59</v>
      </c>
      <c r="D107" s="212">
        <f>SUM(D23,D29,D36,D43,D49,D59,D70,D77,D93,D102,)</f>
        <v>20</v>
      </c>
      <c r="E107" s="212">
        <f>SUM(E23,E29,E36,E43,E49,E59,E70,E77,E93,E102,)</f>
        <v>39</v>
      </c>
      <c r="F107" s="212"/>
      <c r="G107" s="213" t="s">
        <v>24</v>
      </c>
      <c r="H107" s="213" t="s">
        <v>24</v>
      </c>
      <c r="I107" s="213">
        <f>SUM(I23,I29,I36,I43,I59,I70,I77,I93,I102,)</f>
        <v>915</v>
      </c>
      <c r="J107" s="213"/>
      <c r="K107" s="213">
        <f>SUM(K23,K29,K36,K43,K49,K59,K70,K77,K93,K102,)</f>
        <v>340</v>
      </c>
      <c r="L107" s="213">
        <f>SUM(L23,L29,L36,L43,L49,L59,L70,L77,L93,L102,)</f>
        <v>330</v>
      </c>
      <c r="M107" s="213">
        <f>SUM(M23,M29,M36,M43,M49,M59,M70,M77,M93,M102)</f>
        <v>104</v>
      </c>
      <c r="N107" s="213">
        <f>SUM(N23,N29,N36,N43,N49,N59,N70,N77,N93,N102,)</f>
        <v>226</v>
      </c>
      <c r="O107" s="318">
        <f>SUM(O23,O29,O36,O43,O49,O59,O70,O77,O93,O102,)</f>
        <v>10</v>
      </c>
      <c r="P107" s="213">
        <v>561</v>
      </c>
      <c r="Q107" s="220"/>
    </row>
  </sheetData>
  <mergeCells count="81">
    <mergeCell ref="B48:Q48"/>
    <mergeCell ref="A1:Q1"/>
    <mergeCell ref="A52:Q52"/>
    <mergeCell ref="A36:B36"/>
    <mergeCell ref="A28:B28"/>
    <mergeCell ref="A29:B29"/>
    <mergeCell ref="B30:Q30"/>
    <mergeCell ref="A34:B34"/>
    <mergeCell ref="A35:B35"/>
    <mergeCell ref="A27:B27"/>
    <mergeCell ref="L12:L13"/>
    <mergeCell ref="M12:M13"/>
    <mergeCell ref="N12:N13"/>
    <mergeCell ref="A14:Q14"/>
    <mergeCell ref="A23:B23"/>
    <mergeCell ref="B24:Q24"/>
    <mergeCell ref="A107:B107"/>
    <mergeCell ref="A105:B105"/>
    <mergeCell ref="A91:B91"/>
    <mergeCell ref="A103:B103"/>
    <mergeCell ref="A106:B106"/>
    <mergeCell ref="A92:B92"/>
    <mergeCell ref="A93:B93"/>
    <mergeCell ref="B94:Q94"/>
    <mergeCell ref="I98:Q98"/>
    <mergeCell ref="C99:Q99"/>
    <mergeCell ref="A100:B100"/>
    <mergeCell ref="A101:B101"/>
    <mergeCell ref="A102:B102"/>
    <mergeCell ref="A104:B104"/>
    <mergeCell ref="A70:B70"/>
    <mergeCell ref="B71:Q71"/>
    <mergeCell ref="I74:Q74"/>
    <mergeCell ref="A75:B75"/>
    <mergeCell ref="A76:B76"/>
    <mergeCell ref="B85:Q85"/>
    <mergeCell ref="B78:Q78"/>
    <mergeCell ref="A77:B77"/>
    <mergeCell ref="A82:B82"/>
    <mergeCell ref="A83:B83"/>
    <mergeCell ref="A84:Q84"/>
    <mergeCell ref="A59:B59"/>
    <mergeCell ref="B37:Q37"/>
    <mergeCell ref="A69:B69"/>
    <mergeCell ref="A50:B50"/>
    <mergeCell ref="A51:B51"/>
    <mergeCell ref="A53:Q53"/>
    <mergeCell ref="B54:Q54"/>
    <mergeCell ref="B60:Q60"/>
    <mergeCell ref="A68:B68"/>
    <mergeCell ref="A57:B57"/>
    <mergeCell ref="A58:B58"/>
    <mergeCell ref="A41:B41"/>
    <mergeCell ref="A42:B42"/>
    <mergeCell ref="A43:B43"/>
    <mergeCell ref="B44:Q44"/>
    <mergeCell ref="A47:B47"/>
    <mergeCell ref="A16:Q16"/>
    <mergeCell ref="B17:Q17"/>
    <mergeCell ref="A21:B21"/>
    <mergeCell ref="A22:B22"/>
    <mergeCell ref="P9:P13"/>
    <mergeCell ref="Q9:Q13"/>
    <mergeCell ref="A9:A13"/>
    <mergeCell ref="B9:B13"/>
    <mergeCell ref="O11:O13"/>
    <mergeCell ref="I9:O9"/>
    <mergeCell ref="A15:Q15"/>
    <mergeCell ref="R9:R13"/>
    <mergeCell ref="C10:C13"/>
    <mergeCell ref="D10:D13"/>
    <mergeCell ref="E10:E13"/>
    <mergeCell ref="F10:F13"/>
    <mergeCell ref="I10:I13"/>
    <mergeCell ref="J10:J13"/>
    <mergeCell ref="C9:F9"/>
    <mergeCell ref="G9:G13"/>
    <mergeCell ref="H9:H13"/>
    <mergeCell ref="L11:N11"/>
    <mergeCell ref="K11:K13"/>
    <mergeCell ref="K10:O10"/>
  </mergeCells>
  <phoneticPr fontId="10" type="noConversion"/>
  <printOptions horizontalCentered="1"/>
  <pageMargins left="0.78740157480314965" right="0.11811023622047245" top="0.78740157480314965" bottom="0.31496062992125984" header="0" footer="0"/>
  <pageSetup paperSize="9" scale="49" fitToHeight="0" orientation="portrait" r:id="rId1"/>
  <rowBreaks count="1" manualBreakCount="1">
    <brk id="51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S107"/>
  <sheetViews>
    <sheetView showGridLines="0" tabSelected="1" view="pageBreakPreview" zoomScale="80" zoomScaleNormal="100" zoomScaleSheetLayoutView="80" zoomScalePageLayoutView="55" workbookViewId="0">
      <selection sqref="A1:Q1"/>
    </sheetView>
  </sheetViews>
  <sheetFormatPr defaultColWidth="8.81640625" defaultRowHeight="12.5"/>
  <cols>
    <col min="1" max="1" width="4.1796875" style="8" customWidth="1"/>
    <col min="2" max="2" width="69.81640625" style="7" customWidth="1"/>
    <col min="3" max="3" width="8" style="4" customWidth="1"/>
    <col min="4" max="4" width="8.81640625" style="4" customWidth="1"/>
    <col min="5" max="5" width="8" style="4" customWidth="1"/>
    <col min="6" max="6" width="7.453125" style="4" customWidth="1"/>
    <col min="7" max="7" width="8.453125" style="7" customWidth="1"/>
    <col min="8" max="8" width="10" style="7" customWidth="1"/>
    <col min="9" max="9" width="12.453125" style="7" customWidth="1"/>
    <col min="10" max="10" width="13.1796875" style="7" customWidth="1"/>
    <col min="11" max="12" width="7.453125" style="7" customWidth="1"/>
    <col min="13" max="13" width="6.81640625" style="7" customWidth="1"/>
    <col min="14" max="14" width="7.453125" style="7" customWidth="1"/>
    <col min="15" max="15" width="6.81640625" style="7" customWidth="1"/>
    <col min="16" max="16" width="9.453125" style="7" customWidth="1"/>
    <col min="17" max="17" width="7.453125" style="7" customWidth="1"/>
    <col min="18" max="19" width="5.54296875" style="7" customWidth="1"/>
    <col min="20" max="16384" width="8.81640625" style="7"/>
  </cols>
  <sheetData>
    <row r="1" spans="1:19" ht="58.5" customHeight="1">
      <c r="A1" s="534" t="s">
        <v>90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3"/>
      <c r="S1" s="3"/>
    </row>
    <row r="2" spans="1:19" ht="13.5" customHeight="1">
      <c r="A2" s="231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304"/>
      <c r="P2" s="304"/>
      <c r="Q2" s="112"/>
      <c r="R2" s="16"/>
      <c r="S2" s="16"/>
    </row>
    <row r="3" spans="1:19" ht="15.5">
      <c r="A3" s="2"/>
      <c r="B3" s="113" t="s">
        <v>80</v>
      </c>
      <c r="C3" s="9"/>
      <c r="D3" s="10"/>
      <c r="E3" s="10"/>
      <c r="F3" s="10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3"/>
      <c r="S3" s="3"/>
    </row>
    <row r="4" spans="1:19" ht="15.5">
      <c r="A4" s="2"/>
      <c r="B4" s="114" t="s">
        <v>84</v>
      </c>
      <c r="D4" s="5"/>
      <c r="E4" s="5"/>
      <c r="F4" s="5"/>
      <c r="G4" s="3"/>
      <c r="H4" s="3"/>
      <c r="I4" s="3"/>
      <c r="J4" s="3"/>
      <c r="K4" s="3"/>
      <c r="L4" s="3"/>
      <c r="M4" s="3"/>
      <c r="N4" s="3"/>
      <c r="O4" s="306"/>
      <c r="P4" s="306"/>
      <c r="Q4" s="3"/>
      <c r="R4" s="3"/>
      <c r="S4" s="3"/>
    </row>
    <row r="5" spans="1:19" ht="15.5">
      <c r="A5" s="2"/>
      <c r="B5" s="114" t="s">
        <v>81</v>
      </c>
      <c r="D5" s="5"/>
      <c r="E5" s="5"/>
      <c r="F5" s="5"/>
      <c r="G5" s="3"/>
      <c r="H5" s="3"/>
      <c r="I5" s="3"/>
      <c r="J5" s="3"/>
      <c r="K5" s="3"/>
      <c r="L5" s="3"/>
      <c r="M5" s="3"/>
      <c r="N5" s="3"/>
      <c r="O5" s="306"/>
      <c r="P5" s="306"/>
      <c r="Q5" s="3"/>
      <c r="R5" s="3"/>
      <c r="S5" s="3"/>
    </row>
    <row r="6" spans="1:19" ht="15.5">
      <c r="A6" s="2"/>
      <c r="B6" s="114" t="s">
        <v>82</v>
      </c>
      <c r="D6" s="5"/>
      <c r="E6" s="5"/>
      <c r="F6" s="5"/>
      <c r="G6" s="3"/>
      <c r="H6" s="3"/>
      <c r="I6" s="3"/>
      <c r="J6" s="3"/>
      <c r="K6" s="3"/>
      <c r="L6" s="3"/>
      <c r="M6" s="3"/>
      <c r="N6" s="3"/>
      <c r="O6" s="306"/>
      <c r="P6" s="306"/>
      <c r="Q6" s="3"/>
      <c r="R6" s="3"/>
      <c r="S6" s="3"/>
    </row>
    <row r="7" spans="1:19" ht="15.5">
      <c r="A7" s="2"/>
      <c r="B7" s="114" t="s">
        <v>83</v>
      </c>
      <c r="C7" s="11"/>
      <c r="D7" s="11"/>
      <c r="E7" s="5"/>
      <c r="F7" s="5"/>
      <c r="G7" s="3"/>
      <c r="H7" s="3"/>
      <c r="I7" s="3"/>
      <c r="J7" s="3"/>
      <c r="K7" s="3"/>
      <c r="L7" s="3"/>
      <c r="M7" s="3"/>
      <c r="N7" s="3"/>
      <c r="O7" s="306"/>
      <c r="P7" s="306"/>
      <c r="Q7" s="3"/>
      <c r="R7" s="3"/>
      <c r="S7" s="3"/>
    </row>
    <row r="8" spans="1:19" ht="9.75" customHeight="1" thickBot="1">
      <c r="A8" s="2"/>
      <c r="B8" s="12"/>
      <c r="E8" s="5"/>
      <c r="F8" s="5"/>
      <c r="G8" s="3"/>
      <c r="H8" s="3"/>
      <c r="I8" s="3"/>
      <c r="J8" s="3"/>
      <c r="K8" s="3"/>
      <c r="L8" s="3"/>
      <c r="M8" s="3"/>
      <c r="N8" s="3"/>
      <c r="O8" s="306"/>
      <c r="P8" s="306"/>
      <c r="Q8" s="3"/>
      <c r="R8" s="3"/>
      <c r="S8" s="3"/>
    </row>
    <row r="9" spans="1:19" ht="12.75" customHeight="1">
      <c r="A9" s="339" t="s">
        <v>0</v>
      </c>
      <c r="B9" s="342" t="s">
        <v>1</v>
      </c>
      <c r="C9" s="412" t="s">
        <v>2</v>
      </c>
      <c r="D9" s="412"/>
      <c r="E9" s="412"/>
      <c r="F9" s="412"/>
      <c r="G9" s="413" t="s">
        <v>3</v>
      </c>
      <c r="H9" s="416" t="s">
        <v>4</v>
      </c>
      <c r="I9" s="419" t="s">
        <v>5</v>
      </c>
      <c r="J9" s="419"/>
      <c r="K9" s="419"/>
      <c r="L9" s="419"/>
      <c r="M9" s="419"/>
      <c r="N9" s="419"/>
      <c r="O9" s="419"/>
      <c r="P9" s="336" t="s">
        <v>91</v>
      </c>
      <c r="Q9" s="390" t="s">
        <v>92</v>
      </c>
      <c r="R9" s="405"/>
      <c r="S9" s="3"/>
    </row>
    <row r="10" spans="1:19" ht="34.5" customHeight="1">
      <c r="A10" s="340"/>
      <c r="B10" s="343"/>
      <c r="C10" s="406" t="s">
        <v>6</v>
      </c>
      <c r="D10" s="408" t="s">
        <v>7</v>
      </c>
      <c r="E10" s="408" t="s">
        <v>8</v>
      </c>
      <c r="F10" s="408" t="s">
        <v>63</v>
      </c>
      <c r="G10" s="414"/>
      <c r="H10" s="410"/>
      <c r="I10" s="410" t="s">
        <v>77</v>
      </c>
      <c r="J10" s="410" t="s">
        <v>86</v>
      </c>
      <c r="K10" s="343" t="s">
        <v>7</v>
      </c>
      <c r="L10" s="343"/>
      <c r="M10" s="343"/>
      <c r="N10" s="343"/>
      <c r="O10" s="343"/>
      <c r="P10" s="337"/>
      <c r="Q10" s="391"/>
      <c r="R10" s="405"/>
      <c r="S10" s="3"/>
    </row>
    <row r="11" spans="1:19" ht="16" customHeight="1">
      <c r="A11" s="340"/>
      <c r="B11" s="343"/>
      <c r="C11" s="406"/>
      <c r="D11" s="408"/>
      <c r="E11" s="408"/>
      <c r="F11" s="408"/>
      <c r="G11" s="414"/>
      <c r="H11" s="410"/>
      <c r="I11" s="410"/>
      <c r="J11" s="410"/>
      <c r="K11" s="417" t="s">
        <v>6</v>
      </c>
      <c r="L11" s="343" t="s">
        <v>64</v>
      </c>
      <c r="M11" s="343"/>
      <c r="N11" s="343"/>
      <c r="O11" s="417" t="s">
        <v>65</v>
      </c>
      <c r="P11" s="337"/>
      <c r="Q11" s="391"/>
      <c r="R11" s="405"/>
      <c r="S11" s="3"/>
    </row>
    <row r="12" spans="1:19" ht="11.25" customHeight="1">
      <c r="A12" s="340"/>
      <c r="B12" s="343"/>
      <c r="C12" s="406"/>
      <c r="D12" s="408"/>
      <c r="E12" s="408"/>
      <c r="F12" s="408"/>
      <c r="G12" s="414"/>
      <c r="H12" s="410"/>
      <c r="I12" s="410"/>
      <c r="J12" s="410"/>
      <c r="K12" s="417"/>
      <c r="L12" s="417" t="s">
        <v>66</v>
      </c>
      <c r="M12" s="417" t="s">
        <v>9</v>
      </c>
      <c r="N12" s="417" t="s">
        <v>58</v>
      </c>
      <c r="O12" s="417"/>
      <c r="P12" s="337"/>
      <c r="Q12" s="391"/>
      <c r="R12" s="405"/>
      <c r="S12" s="3"/>
    </row>
    <row r="13" spans="1:19" ht="111" customHeight="1" thickBot="1">
      <c r="A13" s="341"/>
      <c r="B13" s="344"/>
      <c r="C13" s="407"/>
      <c r="D13" s="409"/>
      <c r="E13" s="409"/>
      <c r="F13" s="409"/>
      <c r="G13" s="415"/>
      <c r="H13" s="411"/>
      <c r="I13" s="411"/>
      <c r="J13" s="411"/>
      <c r="K13" s="418"/>
      <c r="L13" s="418"/>
      <c r="M13" s="418"/>
      <c r="N13" s="418"/>
      <c r="O13" s="418"/>
      <c r="P13" s="338"/>
      <c r="Q13" s="392"/>
      <c r="R13" s="405"/>
      <c r="S13" s="3"/>
    </row>
    <row r="14" spans="1:19" ht="20.149999999999999" customHeight="1">
      <c r="A14" s="539" t="s">
        <v>10</v>
      </c>
      <c r="B14" s="540"/>
      <c r="C14" s="540"/>
      <c r="D14" s="540"/>
      <c r="E14" s="540"/>
      <c r="F14" s="540"/>
      <c r="G14" s="540"/>
      <c r="H14" s="540"/>
      <c r="I14" s="540"/>
      <c r="J14" s="540"/>
      <c r="K14" s="540"/>
      <c r="L14" s="540"/>
      <c r="M14" s="540"/>
      <c r="N14" s="540"/>
      <c r="O14" s="540"/>
      <c r="P14" s="540"/>
      <c r="Q14" s="541"/>
      <c r="R14" s="3"/>
      <c r="S14" s="3"/>
    </row>
    <row r="15" spans="1:19" ht="20.149999999999999" customHeight="1">
      <c r="A15" s="525" t="s">
        <v>11</v>
      </c>
      <c r="B15" s="526"/>
      <c r="C15" s="526"/>
      <c r="D15" s="526"/>
      <c r="E15" s="526"/>
      <c r="F15" s="526"/>
      <c r="G15" s="526"/>
      <c r="H15" s="526"/>
      <c r="I15" s="526"/>
      <c r="J15" s="526"/>
      <c r="K15" s="526"/>
      <c r="L15" s="526"/>
      <c r="M15" s="526"/>
      <c r="N15" s="526"/>
      <c r="O15" s="526"/>
      <c r="P15" s="526"/>
      <c r="Q15" s="527"/>
      <c r="R15" s="3"/>
      <c r="S15" s="3"/>
    </row>
    <row r="16" spans="1:19" ht="20.149999999999999" customHeight="1">
      <c r="A16" s="520" t="s">
        <v>12</v>
      </c>
      <c r="B16" s="521"/>
      <c r="C16" s="521"/>
      <c r="D16" s="521"/>
      <c r="E16" s="521"/>
      <c r="F16" s="521"/>
      <c r="G16" s="521"/>
      <c r="H16" s="521"/>
      <c r="I16" s="521"/>
      <c r="J16" s="521"/>
      <c r="K16" s="521"/>
      <c r="L16" s="521"/>
      <c r="M16" s="521"/>
      <c r="N16" s="521"/>
      <c r="O16" s="521"/>
      <c r="P16" s="521"/>
      <c r="Q16" s="522"/>
      <c r="R16" s="3"/>
      <c r="S16" s="3"/>
    </row>
    <row r="17" spans="1:19" ht="20.149999999999999" customHeight="1">
      <c r="A17" s="232" t="s">
        <v>13</v>
      </c>
      <c r="B17" s="523" t="s">
        <v>14</v>
      </c>
      <c r="C17" s="523"/>
      <c r="D17" s="523"/>
      <c r="E17" s="523"/>
      <c r="F17" s="523"/>
      <c r="G17" s="523"/>
      <c r="H17" s="523"/>
      <c r="I17" s="523"/>
      <c r="J17" s="523"/>
      <c r="K17" s="523"/>
      <c r="L17" s="523"/>
      <c r="M17" s="523"/>
      <c r="N17" s="523"/>
      <c r="O17" s="523"/>
      <c r="P17" s="523"/>
      <c r="Q17" s="524"/>
      <c r="R17" s="3"/>
      <c r="S17" s="3"/>
    </row>
    <row r="18" spans="1:19" s="13" customFormat="1" ht="20.149999999999999" customHeight="1">
      <c r="A18" s="115" t="s">
        <v>15</v>
      </c>
      <c r="B18" s="116" t="s">
        <v>16</v>
      </c>
      <c r="C18" s="117">
        <v>2</v>
      </c>
      <c r="D18" s="117">
        <v>1.2</v>
      </c>
      <c r="E18" s="117">
        <v>0.8</v>
      </c>
      <c r="F18" s="117"/>
      <c r="G18" s="312" t="s">
        <v>69</v>
      </c>
      <c r="H18" s="312" t="s">
        <v>18</v>
      </c>
      <c r="I18" s="312">
        <v>50</v>
      </c>
      <c r="J18" s="312"/>
      <c r="K18" s="312">
        <v>30</v>
      </c>
      <c r="L18" s="312">
        <v>30</v>
      </c>
      <c r="M18" s="312"/>
      <c r="N18" s="312">
        <v>30</v>
      </c>
      <c r="O18" s="122"/>
      <c r="P18" s="312">
        <f>+(Q18*C18)-K18</f>
        <v>20</v>
      </c>
      <c r="Q18" s="328">
        <f>+I18/C18</f>
        <v>25</v>
      </c>
    </row>
    <row r="19" spans="1:19" s="13" customFormat="1" ht="20.149999999999999" customHeight="1">
      <c r="A19" s="115" t="s">
        <v>19</v>
      </c>
      <c r="B19" s="46" t="s">
        <v>62</v>
      </c>
      <c r="C19" s="117">
        <v>2</v>
      </c>
      <c r="D19" s="117">
        <v>0.7</v>
      </c>
      <c r="E19" s="117">
        <v>1.3</v>
      </c>
      <c r="F19" s="117"/>
      <c r="G19" s="312" t="s">
        <v>69</v>
      </c>
      <c r="H19" s="312" t="s">
        <v>18</v>
      </c>
      <c r="I19" s="312">
        <v>50</v>
      </c>
      <c r="J19" s="312"/>
      <c r="K19" s="312">
        <v>16</v>
      </c>
      <c r="L19" s="312">
        <v>16</v>
      </c>
      <c r="M19" s="312">
        <v>16</v>
      </c>
      <c r="N19" s="312"/>
      <c r="O19" s="123"/>
      <c r="P19" s="312">
        <f>+(Q19*C19)-K19</f>
        <v>34</v>
      </c>
      <c r="Q19" s="328">
        <f>+I19/C19</f>
        <v>25</v>
      </c>
    </row>
    <row r="20" spans="1:19" s="13" customFormat="1" ht="40" customHeight="1" thickBot="1">
      <c r="A20" s="253" t="s">
        <v>21</v>
      </c>
      <c r="B20" s="49" t="s">
        <v>102</v>
      </c>
      <c r="C20" s="255">
        <v>2</v>
      </c>
      <c r="D20" s="255">
        <v>0.7</v>
      </c>
      <c r="E20" s="255">
        <v>1.3</v>
      </c>
      <c r="F20" s="255">
        <v>1.2</v>
      </c>
      <c r="G20" s="313" t="s">
        <v>69</v>
      </c>
      <c r="H20" s="313" t="s">
        <v>20</v>
      </c>
      <c r="I20" s="313">
        <v>50</v>
      </c>
      <c r="J20" s="277">
        <v>30</v>
      </c>
      <c r="K20" s="277">
        <v>17</v>
      </c>
      <c r="L20" s="313">
        <v>16</v>
      </c>
      <c r="M20" s="277"/>
      <c r="N20" s="277">
        <v>16</v>
      </c>
      <c r="O20" s="278">
        <v>1</v>
      </c>
      <c r="P20" s="331">
        <f>+(Q20*C20)-K20</f>
        <v>33</v>
      </c>
      <c r="Q20" s="328">
        <f>+I20/C20</f>
        <v>25</v>
      </c>
    </row>
    <row r="21" spans="1:19" ht="20.149999999999999" customHeight="1">
      <c r="A21" s="499" t="s">
        <v>50</v>
      </c>
      <c r="B21" s="500"/>
      <c r="C21" s="261">
        <f>SUM(C18:C20)</f>
        <v>6</v>
      </c>
      <c r="D21" s="261">
        <f>SUM(D18:D20)</f>
        <v>2.5999999999999996</v>
      </c>
      <c r="E21" s="261">
        <f>SUM(E18:E20)</f>
        <v>3.4000000000000004</v>
      </c>
      <c r="F21" s="261"/>
      <c r="G21" s="262" t="s">
        <v>24</v>
      </c>
      <c r="H21" s="262" t="s">
        <v>24</v>
      </c>
      <c r="I21" s="262">
        <f>SUM(I18:I20)</f>
        <v>150</v>
      </c>
      <c r="J21" s="262"/>
      <c r="K21" s="262">
        <f>SUM(K18:K20)</f>
        <v>63</v>
      </c>
      <c r="L21" s="262">
        <f>SUM(L18:L20)</f>
        <v>62</v>
      </c>
      <c r="M21" s="262">
        <f t="shared" ref="M21:N21" si="0">SUM(M18:M20)</f>
        <v>16</v>
      </c>
      <c r="N21" s="262">
        <f t="shared" si="0"/>
        <v>46</v>
      </c>
      <c r="O21" s="319">
        <f t="shared" ref="O21" si="1">SUM(O18:O20)</f>
        <v>1</v>
      </c>
      <c r="P21" s="262">
        <f>SUM(P18:P20)</f>
        <v>87</v>
      </c>
      <c r="Q21" s="296"/>
      <c r="R21" s="3"/>
      <c r="S21" s="3"/>
    </row>
    <row r="22" spans="1:19" ht="20.149999999999999" customHeight="1">
      <c r="A22" s="514" t="s">
        <v>25</v>
      </c>
      <c r="B22" s="515"/>
      <c r="C22" s="241"/>
      <c r="D22" s="241"/>
      <c r="E22" s="241"/>
      <c r="F22" s="241">
        <f>SUM(F18:F21)</f>
        <v>1.2</v>
      </c>
      <c r="G22" s="242" t="s">
        <v>24</v>
      </c>
      <c r="H22" s="242" t="s">
        <v>24</v>
      </c>
      <c r="I22" s="242"/>
      <c r="J22" s="242">
        <f>SUM(J18:J21)</f>
        <v>30</v>
      </c>
      <c r="K22" s="242"/>
      <c r="L22" s="242"/>
      <c r="M22" s="242"/>
      <c r="N22" s="242"/>
      <c r="O22" s="320"/>
      <c r="P22" s="242"/>
      <c r="Q22" s="243"/>
      <c r="R22" s="3"/>
      <c r="S22" s="3"/>
    </row>
    <row r="23" spans="1:19" ht="20.149999999999999" customHeight="1" thickBot="1">
      <c r="A23" s="512" t="s">
        <v>51</v>
      </c>
      <c r="B23" s="513"/>
      <c r="C23" s="264">
        <f>SUM(C18,C19,)</f>
        <v>4</v>
      </c>
      <c r="D23" s="264">
        <f>SUM(D18,D19,)</f>
        <v>1.9</v>
      </c>
      <c r="E23" s="264">
        <f>SUM(E18,E19,)</f>
        <v>2.1</v>
      </c>
      <c r="F23" s="264"/>
      <c r="G23" s="265" t="s">
        <v>24</v>
      </c>
      <c r="H23" s="265" t="s">
        <v>24</v>
      </c>
      <c r="I23" s="265">
        <v>100</v>
      </c>
      <c r="J23" s="265"/>
      <c r="K23" s="265">
        <v>46</v>
      </c>
      <c r="L23" s="265">
        <v>46</v>
      </c>
      <c r="M23" s="265">
        <v>16</v>
      </c>
      <c r="N23" s="265">
        <v>30</v>
      </c>
      <c r="O23" s="297"/>
      <c r="P23" s="265">
        <v>40</v>
      </c>
      <c r="Q23" s="267"/>
      <c r="R23" s="3"/>
      <c r="S23" s="3"/>
    </row>
    <row r="24" spans="1:19" s="13" customFormat="1" ht="20.149999999999999" customHeight="1">
      <c r="A24" s="258" t="s">
        <v>27</v>
      </c>
      <c r="B24" s="505" t="s">
        <v>28</v>
      </c>
      <c r="C24" s="505"/>
      <c r="D24" s="505"/>
      <c r="E24" s="505"/>
      <c r="F24" s="505"/>
      <c r="G24" s="505"/>
      <c r="H24" s="505"/>
      <c r="I24" s="505"/>
      <c r="J24" s="505"/>
      <c r="K24" s="505"/>
      <c r="L24" s="505"/>
      <c r="M24" s="505"/>
      <c r="N24" s="505"/>
      <c r="O24" s="505"/>
      <c r="P24" s="505"/>
      <c r="Q24" s="506"/>
    </row>
    <row r="25" spans="1:19" s="13" customFormat="1" ht="20.149999999999999" customHeight="1">
      <c r="A25" s="115" t="s">
        <v>15</v>
      </c>
      <c r="B25" s="119" t="s">
        <v>133</v>
      </c>
      <c r="C25" s="117">
        <v>2</v>
      </c>
      <c r="D25" s="117">
        <v>1</v>
      </c>
      <c r="E25" s="117">
        <v>1</v>
      </c>
      <c r="F25" s="117">
        <v>1.4</v>
      </c>
      <c r="G25" s="312" t="s">
        <v>69</v>
      </c>
      <c r="H25" s="312" t="s">
        <v>20</v>
      </c>
      <c r="I25" s="312">
        <v>50</v>
      </c>
      <c r="J25" s="118">
        <v>36</v>
      </c>
      <c r="K25" s="118">
        <v>25</v>
      </c>
      <c r="L25" s="312">
        <v>24</v>
      </c>
      <c r="M25" s="118"/>
      <c r="N25" s="118">
        <v>24</v>
      </c>
      <c r="O25" s="122">
        <v>1</v>
      </c>
      <c r="P25" s="312">
        <f t="shared" ref="P25:P26" si="2">+(Q25*C25)-K25</f>
        <v>25</v>
      </c>
      <c r="Q25" s="328">
        <f t="shared" ref="Q25:Q26" si="3">+I25/C25</f>
        <v>25</v>
      </c>
    </row>
    <row r="26" spans="1:19" s="13" customFormat="1" ht="20.149999999999999" customHeight="1" thickBot="1">
      <c r="A26" s="253" t="s">
        <v>19</v>
      </c>
      <c r="B26" s="273" t="s">
        <v>94</v>
      </c>
      <c r="C26" s="255">
        <v>3</v>
      </c>
      <c r="D26" s="255">
        <v>1.1000000000000001</v>
      </c>
      <c r="E26" s="255">
        <v>1.9</v>
      </c>
      <c r="F26" s="255">
        <v>1</v>
      </c>
      <c r="G26" s="313" t="s">
        <v>69</v>
      </c>
      <c r="H26" s="313" t="s">
        <v>20</v>
      </c>
      <c r="I26" s="313">
        <v>75</v>
      </c>
      <c r="J26" s="277">
        <v>24</v>
      </c>
      <c r="K26" s="277">
        <v>27</v>
      </c>
      <c r="L26" s="313">
        <v>24</v>
      </c>
      <c r="M26" s="277">
        <v>8</v>
      </c>
      <c r="N26" s="277">
        <v>16</v>
      </c>
      <c r="O26" s="282">
        <v>3</v>
      </c>
      <c r="P26" s="312">
        <f t="shared" si="2"/>
        <v>48</v>
      </c>
      <c r="Q26" s="328">
        <f t="shared" si="3"/>
        <v>25</v>
      </c>
    </row>
    <row r="27" spans="1:19" s="13" customFormat="1" ht="20.149999999999999" customHeight="1">
      <c r="A27" s="499" t="s">
        <v>50</v>
      </c>
      <c r="B27" s="500"/>
      <c r="C27" s="261">
        <f>SUM(C25:C26)</f>
        <v>5</v>
      </c>
      <c r="D27" s="261">
        <f>SUM(D25:D26)</f>
        <v>2.1</v>
      </c>
      <c r="E27" s="261">
        <f>SUM(E25:E26)</f>
        <v>2.9</v>
      </c>
      <c r="F27" s="261"/>
      <c r="G27" s="262" t="s">
        <v>24</v>
      </c>
      <c r="H27" s="262" t="s">
        <v>24</v>
      </c>
      <c r="I27" s="262">
        <f>SUM(I25:I26)</f>
        <v>125</v>
      </c>
      <c r="J27" s="262"/>
      <c r="K27" s="262">
        <f t="shared" ref="K27:N27" si="4">SUM(K25:K26)</f>
        <v>52</v>
      </c>
      <c r="L27" s="262">
        <f t="shared" si="4"/>
        <v>48</v>
      </c>
      <c r="M27" s="262">
        <f t="shared" si="4"/>
        <v>8</v>
      </c>
      <c r="N27" s="262">
        <f t="shared" si="4"/>
        <v>40</v>
      </c>
      <c r="O27" s="262">
        <f t="shared" ref="O27" si="5">SUM(O25:O26)</f>
        <v>4</v>
      </c>
      <c r="P27" s="262">
        <v>73</v>
      </c>
      <c r="Q27" s="263"/>
    </row>
    <row r="28" spans="1:19" s="13" customFormat="1" ht="20.149999999999999" customHeight="1">
      <c r="A28" s="514" t="s">
        <v>25</v>
      </c>
      <c r="B28" s="515"/>
      <c r="C28" s="241"/>
      <c r="D28" s="241"/>
      <c r="E28" s="241"/>
      <c r="F28" s="241">
        <f>SUM(F25:F27)</f>
        <v>2.4</v>
      </c>
      <c r="G28" s="242"/>
      <c r="H28" s="242"/>
      <c r="I28" s="242"/>
      <c r="J28" s="242">
        <f>SUM(J25:J27)</f>
        <v>60</v>
      </c>
      <c r="K28" s="242"/>
      <c r="L28" s="242"/>
      <c r="M28" s="242"/>
      <c r="N28" s="242"/>
      <c r="O28" s="320"/>
      <c r="P28" s="242"/>
      <c r="Q28" s="243"/>
    </row>
    <row r="29" spans="1:19" ht="20.149999999999999" customHeight="1" thickBot="1">
      <c r="A29" s="512" t="s">
        <v>51</v>
      </c>
      <c r="B29" s="513"/>
      <c r="C29" s="264"/>
      <c r="D29" s="264"/>
      <c r="E29" s="264"/>
      <c r="F29" s="264"/>
      <c r="G29" s="265" t="s">
        <v>24</v>
      </c>
      <c r="H29" s="265" t="s">
        <v>24</v>
      </c>
      <c r="I29" s="265"/>
      <c r="J29" s="265"/>
      <c r="K29" s="265"/>
      <c r="L29" s="265"/>
      <c r="M29" s="297"/>
      <c r="N29" s="265"/>
      <c r="O29" s="265"/>
      <c r="P29" s="265"/>
      <c r="Q29" s="266"/>
      <c r="R29" s="3"/>
      <c r="S29" s="3"/>
    </row>
    <row r="30" spans="1:19" ht="20.149999999999999" customHeight="1">
      <c r="A30" s="258" t="s">
        <v>30</v>
      </c>
      <c r="B30" s="505" t="s">
        <v>31</v>
      </c>
      <c r="C30" s="505"/>
      <c r="D30" s="505"/>
      <c r="E30" s="505"/>
      <c r="F30" s="505"/>
      <c r="G30" s="505"/>
      <c r="H30" s="505"/>
      <c r="I30" s="505"/>
      <c r="J30" s="505"/>
      <c r="K30" s="505"/>
      <c r="L30" s="505"/>
      <c r="M30" s="505"/>
      <c r="N30" s="505"/>
      <c r="O30" s="505"/>
      <c r="P30" s="505"/>
      <c r="Q30" s="506"/>
      <c r="R30" s="3"/>
      <c r="S30" s="3"/>
    </row>
    <row r="31" spans="1:19" ht="20.149999999999999" customHeight="1">
      <c r="A31" s="115" t="s">
        <v>15</v>
      </c>
      <c r="B31" s="119" t="s">
        <v>99</v>
      </c>
      <c r="C31" s="117">
        <v>2</v>
      </c>
      <c r="D31" s="120">
        <v>0.9</v>
      </c>
      <c r="E31" s="117">
        <v>1.1000000000000001</v>
      </c>
      <c r="F31" s="117">
        <v>0.5</v>
      </c>
      <c r="G31" s="312" t="s">
        <v>69</v>
      </c>
      <c r="H31" s="312" t="s">
        <v>20</v>
      </c>
      <c r="I31" s="312">
        <v>50</v>
      </c>
      <c r="J31" s="312">
        <v>12</v>
      </c>
      <c r="K31" s="312">
        <v>22</v>
      </c>
      <c r="L31" s="312">
        <v>20</v>
      </c>
      <c r="M31" s="312">
        <v>8</v>
      </c>
      <c r="N31" s="312">
        <v>12</v>
      </c>
      <c r="O31" s="122">
        <v>2</v>
      </c>
      <c r="P31" s="312">
        <f t="shared" ref="P31:P33" si="6">+(Q31*C31)-K31</f>
        <v>28</v>
      </c>
      <c r="Q31" s="328">
        <f t="shared" ref="Q31:Q33" si="7">+I31/C31</f>
        <v>25</v>
      </c>
      <c r="R31" s="3"/>
      <c r="S31" s="3"/>
    </row>
    <row r="32" spans="1:19" ht="20.149999999999999" customHeight="1">
      <c r="A32" s="115" t="s">
        <v>19</v>
      </c>
      <c r="B32" s="119" t="s">
        <v>100</v>
      </c>
      <c r="C32" s="117">
        <v>2</v>
      </c>
      <c r="D32" s="120">
        <v>0.7</v>
      </c>
      <c r="E32" s="117">
        <v>1.3</v>
      </c>
      <c r="F32" s="117">
        <v>1</v>
      </c>
      <c r="G32" s="312" t="s">
        <v>69</v>
      </c>
      <c r="H32" s="312" t="s">
        <v>20</v>
      </c>
      <c r="I32" s="312">
        <v>50</v>
      </c>
      <c r="J32" s="312">
        <v>26</v>
      </c>
      <c r="K32" s="312">
        <v>17</v>
      </c>
      <c r="L32" s="312">
        <v>16</v>
      </c>
      <c r="M32" s="312"/>
      <c r="N32" s="312">
        <v>16</v>
      </c>
      <c r="O32" s="122">
        <v>1</v>
      </c>
      <c r="P32" s="312">
        <f t="shared" si="6"/>
        <v>33</v>
      </c>
      <c r="Q32" s="328">
        <f t="shared" si="7"/>
        <v>25</v>
      </c>
      <c r="R32" s="3"/>
      <c r="S32" s="3"/>
    </row>
    <row r="33" spans="1:19" ht="20.149999999999999" customHeight="1" thickBot="1">
      <c r="A33" s="253" t="s">
        <v>21</v>
      </c>
      <c r="B33" s="254" t="s">
        <v>103</v>
      </c>
      <c r="C33" s="255">
        <v>2</v>
      </c>
      <c r="D33" s="255">
        <v>0.7</v>
      </c>
      <c r="E33" s="255">
        <v>1.3</v>
      </c>
      <c r="F33" s="255">
        <v>1</v>
      </c>
      <c r="G33" s="313" t="s">
        <v>69</v>
      </c>
      <c r="H33" s="313" t="s">
        <v>20</v>
      </c>
      <c r="I33" s="313">
        <v>50</v>
      </c>
      <c r="J33" s="277">
        <v>25</v>
      </c>
      <c r="K33" s="277">
        <v>17</v>
      </c>
      <c r="L33" s="313">
        <v>16</v>
      </c>
      <c r="M33" s="277">
        <v>8</v>
      </c>
      <c r="N33" s="277">
        <v>8</v>
      </c>
      <c r="O33" s="278">
        <v>1</v>
      </c>
      <c r="P33" s="312">
        <f t="shared" si="6"/>
        <v>33</v>
      </c>
      <c r="Q33" s="328">
        <f t="shared" si="7"/>
        <v>25</v>
      </c>
      <c r="R33" s="3"/>
      <c r="S33" s="3"/>
    </row>
    <row r="34" spans="1:19" ht="20.149999999999999" customHeight="1">
      <c r="A34" s="499" t="s">
        <v>50</v>
      </c>
      <c r="B34" s="500"/>
      <c r="C34" s="261">
        <f>SUM(C31:C33)</f>
        <v>6</v>
      </c>
      <c r="D34" s="261">
        <f>SUM(D31:D33)</f>
        <v>2.2999999999999998</v>
      </c>
      <c r="E34" s="261">
        <f>SUM(E31:E33)</f>
        <v>3.7</v>
      </c>
      <c r="F34" s="261"/>
      <c r="G34" s="262" t="s">
        <v>24</v>
      </c>
      <c r="H34" s="262" t="s">
        <v>24</v>
      </c>
      <c r="I34" s="262">
        <f>SUM(I31:I33)</f>
        <v>150</v>
      </c>
      <c r="J34" s="262"/>
      <c r="K34" s="262">
        <f t="shared" ref="K34:N34" si="8">SUM(K31:K33)</f>
        <v>56</v>
      </c>
      <c r="L34" s="262">
        <f t="shared" si="8"/>
        <v>52</v>
      </c>
      <c r="M34" s="262">
        <f t="shared" si="8"/>
        <v>16</v>
      </c>
      <c r="N34" s="262">
        <f t="shared" si="8"/>
        <v>36</v>
      </c>
      <c r="O34" s="319">
        <f t="shared" ref="O34" si="9">SUM(O31:O33)</f>
        <v>4</v>
      </c>
      <c r="P34" s="262">
        <v>94</v>
      </c>
      <c r="Q34" s="296"/>
      <c r="R34" s="3"/>
      <c r="S34" s="3"/>
    </row>
    <row r="35" spans="1:19" ht="20.149999999999999" customHeight="1">
      <c r="A35" s="514" t="s">
        <v>25</v>
      </c>
      <c r="B35" s="515"/>
      <c r="C35" s="241"/>
      <c r="D35" s="241"/>
      <c r="E35" s="241"/>
      <c r="F35" s="241">
        <f>SUM(F31:F34)</f>
        <v>2.5</v>
      </c>
      <c r="G35" s="242"/>
      <c r="H35" s="242"/>
      <c r="I35" s="242"/>
      <c r="J35" s="242">
        <f>SUM(J31:J34)</f>
        <v>63</v>
      </c>
      <c r="K35" s="242"/>
      <c r="L35" s="242"/>
      <c r="M35" s="242"/>
      <c r="N35" s="242"/>
      <c r="O35" s="320"/>
      <c r="P35" s="242"/>
      <c r="Q35" s="243"/>
      <c r="R35" s="3"/>
      <c r="S35" s="3"/>
    </row>
    <row r="36" spans="1:19" ht="20.149999999999999" customHeight="1" thickBot="1">
      <c r="A36" s="512" t="s">
        <v>51</v>
      </c>
      <c r="B36" s="513"/>
      <c r="C36" s="264"/>
      <c r="D36" s="264"/>
      <c r="E36" s="264"/>
      <c r="F36" s="264"/>
      <c r="G36" s="265" t="s">
        <v>24</v>
      </c>
      <c r="H36" s="265" t="s">
        <v>24</v>
      </c>
      <c r="I36" s="265"/>
      <c r="J36" s="265"/>
      <c r="K36" s="265"/>
      <c r="L36" s="265"/>
      <c r="M36" s="297"/>
      <c r="N36" s="297"/>
      <c r="O36" s="297"/>
      <c r="P36" s="297"/>
      <c r="Q36" s="267"/>
      <c r="R36" s="3"/>
      <c r="S36" s="3"/>
    </row>
    <row r="37" spans="1:19" ht="20.149999999999999" customHeight="1" thickBot="1">
      <c r="A37" s="298" t="s">
        <v>52</v>
      </c>
      <c r="B37" s="542" t="s">
        <v>39</v>
      </c>
      <c r="C37" s="542"/>
      <c r="D37" s="542"/>
      <c r="E37" s="542"/>
      <c r="F37" s="542"/>
      <c r="G37" s="542"/>
      <c r="H37" s="542"/>
      <c r="I37" s="542"/>
      <c r="J37" s="542"/>
      <c r="K37" s="542"/>
      <c r="L37" s="542"/>
      <c r="M37" s="542"/>
      <c r="N37" s="542"/>
      <c r="O37" s="542"/>
      <c r="P37" s="542"/>
      <c r="Q37" s="543"/>
      <c r="R37" s="3"/>
      <c r="S37" s="3"/>
    </row>
    <row r="38" spans="1:19" ht="20.149999999999999" customHeight="1">
      <c r="A38" s="292" t="s">
        <v>15</v>
      </c>
      <c r="B38" s="293" t="s">
        <v>135</v>
      </c>
      <c r="C38" s="48">
        <v>2</v>
      </c>
      <c r="D38" s="48">
        <v>0.7</v>
      </c>
      <c r="E38" s="48">
        <v>1.3</v>
      </c>
      <c r="F38" s="48">
        <v>0.8</v>
      </c>
      <c r="G38" s="294" t="s">
        <v>69</v>
      </c>
      <c r="H38" s="294" t="s">
        <v>18</v>
      </c>
      <c r="I38" s="294">
        <v>60</v>
      </c>
      <c r="J38" s="295">
        <v>24</v>
      </c>
      <c r="K38" s="295">
        <v>21</v>
      </c>
      <c r="L38" s="294">
        <v>20</v>
      </c>
      <c r="M38" s="295">
        <v>8</v>
      </c>
      <c r="N38" s="295">
        <v>12</v>
      </c>
      <c r="O38" s="321">
        <v>1</v>
      </c>
      <c r="P38" s="312">
        <f t="shared" ref="P38:P40" si="10">+(Q38*C38)-K38</f>
        <v>39</v>
      </c>
      <c r="Q38" s="328">
        <f t="shared" ref="Q38:Q40" si="11">+I38/C38</f>
        <v>30</v>
      </c>
    </row>
    <row r="39" spans="1:19" ht="20.149999999999999" customHeight="1">
      <c r="A39" s="115" t="s">
        <v>19</v>
      </c>
      <c r="B39" s="116" t="s">
        <v>134</v>
      </c>
      <c r="C39" s="117">
        <v>2</v>
      </c>
      <c r="D39" s="117">
        <v>0.7</v>
      </c>
      <c r="E39" s="117">
        <v>1.3</v>
      </c>
      <c r="F39" s="117">
        <v>0.8</v>
      </c>
      <c r="G39" s="312" t="s">
        <v>69</v>
      </c>
      <c r="H39" s="312" t="s">
        <v>18</v>
      </c>
      <c r="I39" s="312">
        <v>60</v>
      </c>
      <c r="J39" s="118">
        <v>24</v>
      </c>
      <c r="K39" s="118">
        <v>21</v>
      </c>
      <c r="L39" s="312">
        <v>20</v>
      </c>
      <c r="M39" s="118">
        <v>8</v>
      </c>
      <c r="N39" s="118">
        <v>12</v>
      </c>
      <c r="O39" s="122">
        <v>1</v>
      </c>
      <c r="P39" s="312">
        <f t="shared" si="10"/>
        <v>39</v>
      </c>
      <c r="Q39" s="328">
        <f t="shared" si="11"/>
        <v>30</v>
      </c>
    </row>
    <row r="40" spans="1:19" ht="40" customHeight="1" thickBot="1">
      <c r="A40" s="253" t="s">
        <v>21</v>
      </c>
      <c r="B40" s="49" t="s">
        <v>101</v>
      </c>
      <c r="C40" s="255">
        <v>3</v>
      </c>
      <c r="D40" s="255">
        <v>1.3</v>
      </c>
      <c r="E40" s="255">
        <v>1.7</v>
      </c>
      <c r="F40" s="255"/>
      <c r="G40" s="313" t="s">
        <v>69</v>
      </c>
      <c r="H40" s="313" t="s">
        <v>18</v>
      </c>
      <c r="I40" s="313">
        <v>75</v>
      </c>
      <c r="J40" s="277"/>
      <c r="K40" s="277">
        <v>32</v>
      </c>
      <c r="L40" s="313">
        <v>32</v>
      </c>
      <c r="M40" s="277"/>
      <c r="N40" s="277">
        <v>32</v>
      </c>
      <c r="O40" s="282"/>
      <c r="P40" s="312">
        <f t="shared" si="10"/>
        <v>43</v>
      </c>
      <c r="Q40" s="328">
        <f t="shared" si="11"/>
        <v>25</v>
      </c>
    </row>
    <row r="41" spans="1:19" ht="20.149999999999999" customHeight="1">
      <c r="A41" s="499" t="s">
        <v>23</v>
      </c>
      <c r="B41" s="500"/>
      <c r="C41" s="261">
        <f>SUM(C38:C40)</f>
        <v>7</v>
      </c>
      <c r="D41" s="261">
        <f>SUM(D38:D40)</f>
        <v>2.7</v>
      </c>
      <c r="E41" s="261">
        <f>SUM(E38:E40)</f>
        <v>4.3</v>
      </c>
      <c r="F41" s="261"/>
      <c r="G41" s="262" t="s">
        <v>24</v>
      </c>
      <c r="H41" s="262" t="s">
        <v>24</v>
      </c>
      <c r="I41" s="262">
        <f>SUM(I38:I40)</f>
        <v>195</v>
      </c>
      <c r="J41" s="262"/>
      <c r="K41" s="262">
        <f t="shared" ref="K41:N41" si="12">SUM(K38:K40)</f>
        <v>74</v>
      </c>
      <c r="L41" s="262">
        <f t="shared" si="12"/>
        <v>72</v>
      </c>
      <c r="M41" s="262">
        <f t="shared" si="12"/>
        <v>16</v>
      </c>
      <c r="N41" s="262">
        <f t="shared" si="12"/>
        <v>56</v>
      </c>
      <c r="O41" s="262">
        <f t="shared" ref="O41" si="13">SUM(O38:O40)</f>
        <v>2</v>
      </c>
      <c r="P41" s="262">
        <v>121</v>
      </c>
      <c r="Q41" s="263"/>
    </row>
    <row r="42" spans="1:19" ht="20.149999999999999" customHeight="1">
      <c r="A42" s="514" t="s">
        <v>25</v>
      </c>
      <c r="B42" s="515"/>
      <c r="C42" s="241"/>
      <c r="D42" s="241"/>
      <c r="E42" s="241"/>
      <c r="F42" s="241">
        <f>SUM(F38:F41)</f>
        <v>1.6</v>
      </c>
      <c r="G42" s="242"/>
      <c r="H42" s="242"/>
      <c r="I42" s="242"/>
      <c r="J42" s="242">
        <f>SUM(J38:J41)</f>
        <v>48</v>
      </c>
      <c r="K42" s="242"/>
      <c r="L42" s="242"/>
      <c r="M42" s="242"/>
      <c r="N42" s="242"/>
      <c r="O42" s="320"/>
      <c r="P42" s="242"/>
      <c r="Q42" s="243"/>
    </row>
    <row r="43" spans="1:19" ht="20.149999999999999" customHeight="1" thickBot="1">
      <c r="A43" s="512" t="s">
        <v>26</v>
      </c>
      <c r="B43" s="513"/>
      <c r="C43" s="264">
        <f>SUM(C41)</f>
        <v>7</v>
      </c>
      <c r="D43" s="264">
        <f>SUM(D41)</f>
        <v>2.7</v>
      </c>
      <c r="E43" s="264">
        <f>SUM(E41)</f>
        <v>4.3</v>
      </c>
      <c r="F43" s="264"/>
      <c r="G43" s="265" t="s">
        <v>24</v>
      </c>
      <c r="H43" s="265" t="s">
        <v>24</v>
      </c>
      <c r="I43" s="265">
        <f>SUM(I41)</f>
        <v>195</v>
      </c>
      <c r="J43" s="265"/>
      <c r="K43" s="265">
        <f t="shared" ref="K43:N43" si="14">SUM(K41)</f>
        <v>74</v>
      </c>
      <c r="L43" s="265">
        <f t="shared" si="14"/>
        <v>72</v>
      </c>
      <c r="M43" s="265">
        <f t="shared" si="14"/>
        <v>16</v>
      </c>
      <c r="N43" s="265">
        <f t="shared" si="14"/>
        <v>56</v>
      </c>
      <c r="O43" s="265">
        <f t="shared" ref="O43" si="15">SUM(O41)</f>
        <v>2</v>
      </c>
      <c r="P43" s="265">
        <v>121</v>
      </c>
      <c r="Q43" s="266"/>
    </row>
    <row r="44" spans="1:19" ht="20.149999999999999" customHeight="1">
      <c r="A44" s="258" t="s">
        <v>32</v>
      </c>
      <c r="B44" s="505" t="s">
        <v>33</v>
      </c>
      <c r="C44" s="505"/>
      <c r="D44" s="505"/>
      <c r="E44" s="505"/>
      <c r="F44" s="505"/>
      <c r="G44" s="505"/>
      <c r="H44" s="505"/>
      <c r="I44" s="505"/>
      <c r="J44" s="505"/>
      <c r="K44" s="505"/>
      <c r="L44" s="505"/>
      <c r="M44" s="505"/>
      <c r="N44" s="505"/>
      <c r="O44" s="505"/>
      <c r="P44" s="505"/>
      <c r="Q44" s="506"/>
    </row>
    <row r="45" spans="1:19" ht="20.149999999999999" customHeight="1">
      <c r="A45" s="115" t="s">
        <v>15</v>
      </c>
      <c r="B45" s="119" t="s">
        <v>41</v>
      </c>
      <c r="C45" s="117">
        <v>0.5</v>
      </c>
      <c r="D45" s="121">
        <v>0.5</v>
      </c>
      <c r="E45" s="117"/>
      <c r="F45" s="117"/>
      <c r="G45" s="312" t="s">
        <v>17</v>
      </c>
      <c r="H45" s="312" t="s">
        <v>20</v>
      </c>
      <c r="I45" s="312">
        <v>4</v>
      </c>
      <c r="J45" s="118"/>
      <c r="K45" s="312">
        <v>4</v>
      </c>
      <c r="L45" s="312">
        <v>4</v>
      </c>
      <c r="M45" s="118">
        <v>4</v>
      </c>
      <c r="N45" s="122"/>
      <c r="O45" s="122"/>
      <c r="P45" s="312"/>
      <c r="Q45" s="328"/>
    </row>
    <row r="46" spans="1:19" ht="20.149999999999999" customHeight="1" thickBot="1">
      <c r="A46" s="253" t="s">
        <v>19</v>
      </c>
      <c r="B46" s="273" t="s">
        <v>42</v>
      </c>
      <c r="C46" s="255">
        <v>0.5</v>
      </c>
      <c r="D46" s="289">
        <v>0.5</v>
      </c>
      <c r="E46" s="276"/>
      <c r="F46" s="255"/>
      <c r="G46" s="313" t="s">
        <v>17</v>
      </c>
      <c r="H46" s="313" t="s">
        <v>20</v>
      </c>
      <c r="I46" s="313">
        <v>4</v>
      </c>
      <c r="J46" s="277"/>
      <c r="K46" s="313">
        <v>4</v>
      </c>
      <c r="L46" s="313">
        <v>4</v>
      </c>
      <c r="M46" s="277">
        <v>4</v>
      </c>
      <c r="N46" s="278"/>
      <c r="O46" s="278"/>
      <c r="P46" s="312"/>
      <c r="Q46" s="328"/>
    </row>
    <row r="47" spans="1:19" ht="20.149999999999999" customHeight="1" thickBot="1">
      <c r="A47" s="518" t="s">
        <v>23</v>
      </c>
      <c r="B47" s="519"/>
      <c r="C47" s="248">
        <f>SUM(C45:C46)</f>
        <v>1</v>
      </c>
      <c r="D47" s="248">
        <f>SUM(D45:D46)</f>
        <v>1</v>
      </c>
      <c r="E47" s="248"/>
      <c r="F47" s="248"/>
      <c r="G47" s="250"/>
      <c r="H47" s="250"/>
      <c r="I47" s="250">
        <f>SUM(I45:I46)</f>
        <v>8</v>
      </c>
      <c r="J47" s="250"/>
      <c r="K47" s="250">
        <f>SUM(K45:K46)</f>
        <v>8</v>
      </c>
      <c r="L47" s="250">
        <f>SUM(L45:L46)</f>
        <v>8</v>
      </c>
      <c r="M47" s="250">
        <f>SUM(M45:M46)</f>
        <v>8</v>
      </c>
      <c r="N47" s="279"/>
      <c r="O47" s="279"/>
      <c r="P47" s="279"/>
      <c r="Q47" s="280"/>
    </row>
    <row r="48" spans="1:19" ht="20.149999999999999" customHeight="1">
      <c r="A48" s="258" t="s">
        <v>40</v>
      </c>
      <c r="B48" s="544" t="s">
        <v>53</v>
      </c>
      <c r="C48" s="544"/>
      <c r="D48" s="544"/>
      <c r="E48" s="544"/>
      <c r="F48" s="544"/>
      <c r="G48" s="544"/>
      <c r="H48" s="544"/>
      <c r="I48" s="544"/>
      <c r="J48" s="544"/>
      <c r="K48" s="544"/>
      <c r="L48" s="544"/>
      <c r="M48" s="290"/>
      <c r="N48" s="290"/>
      <c r="O48" s="290"/>
      <c r="P48" s="290"/>
      <c r="Q48" s="291"/>
    </row>
    <row r="49" spans="1:17" ht="20.149999999999999" customHeight="1" thickBot="1">
      <c r="A49" s="253" t="s">
        <v>15</v>
      </c>
      <c r="B49" s="281" t="s">
        <v>98</v>
      </c>
      <c r="C49" s="255">
        <v>5</v>
      </c>
      <c r="D49" s="255">
        <v>3</v>
      </c>
      <c r="E49" s="255">
        <v>2</v>
      </c>
      <c r="F49" s="255"/>
      <c r="G49" s="313" t="s">
        <v>17</v>
      </c>
      <c r="H49" s="313" t="s">
        <v>18</v>
      </c>
      <c r="I49" s="47" t="s">
        <v>54</v>
      </c>
      <c r="J49" s="313"/>
      <c r="K49" s="313"/>
      <c r="L49" s="313"/>
      <c r="M49" s="282"/>
      <c r="N49" s="282"/>
      <c r="O49" s="282"/>
      <c r="P49" s="282"/>
      <c r="Q49" s="257"/>
    </row>
    <row r="50" spans="1:17" ht="20.149999999999999" customHeight="1">
      <c r="A50" s="530" t="s">
        <v>36</v>
      </c>
      <c r="B50" s="531"/>
      <c r="C50" s="268">
        <f>SUM(C21,C27,C34,C41,C47,C49)</f>
        <v>30</v>
      </c>
      <c r="D50" s="268">
        <f>SUM(D21,D27,D34,D41,D47,D49,)</f>
        <v>13.7</v>
      </c>
      <c r="E50" s="268">
        <f>SUM(E21,E27,E34,E41,E49,)</f>
        <v>16.3</v>
      </c>
      <c r="F50" s="268">
        <f>SUM(F22,F28,F35,F42,)</f>
        <v>7.6999999999999993</v>
      </c>
      <c r="G50" s="269" t="s">
        <v>24</v>
      </c>
      <c r="H50" s="269" t="s">
        <v>24</v>
      </c>
      <c r="I50" s="269">
        <f>SUM(I21,I27,I34,I41,I47,)</f>
        <v>628</v>
      </c>
      <c r="J50" s="269">
        <f>SUM(J22,J28,J35,J42,)</f>
        <v>201</v>
      </c>
      <c r="K50" s="269">
        <f>SUM(K21,K27,K34,K41,K47,)</f>
        <v>253</v>
      </c>
      <c r="L50" s="269">
        <f>SUM(L21,L27,L34,L41,L47,)</f>
        <v>242</v>
      </c>
      <c r="M50" s="283">
        <f>SUM(M21,M26,M34,M41,M47,)</f>
        <v>64</v>
      </c>
      <c r="N50" s="283">
        <f>SUM(N21,N27,N34,N41,N47,)</f>
        <v>178</v>
      </c>
      <c r="O50" s="283">
        <f>SUM(O21,O27,O34,O41,O47,)</f>
        <v>11</v>
      </c>
      <c r="P50" s="283">
        <v>347</v>
      </c>
      <c r="Q50" s="284"/>
    </row>
    <row r="51" spans="1:17" ht="20.149999999999999" customHeight="1" thickBot="1">
      <c r="A51" s="545" t="s">
        <v>44</v>
      </c>
      <c r="B51" s="546"/>
      <c r="C51" s="285">
        <v>30</v>
      </c>
      <c r="D51" s="285">
        <v>13.7</v>
      </c>
      <c r="E51" s="285">
        <v>16.3</v>
      </c>
      <c r="F51" s="286">
        <f>SUM(F50,)</f>
        <v>7.6999999999999993</v>
      </c>
      <c r="G51" s="287" t="s">
        <v>24</v>
      </c>
      <c r="H51" s="287" t="s">
        <v>24</v>
      </c>
      <c r="I51" s="234">
        <f t="shared" ref="I51:N51" si="16">SUM(I50)</f>
        <v>628</v>
      </c>
      <c r="J51" s="287">
        <f t="shared" si="16"/>
        <v>201</v>
      </c>
      <c r="K51" s="287">
        <f t="shared" si="16"/>
        <v>253</v>
      </c>
      <c r="L51" s="287">
        <f t="shared" si="16"/>
        <v>242</v>
      </c>
      <c r="M51" s="234">
        <f t="shared" si="16"/>
        <v>64</v>
      </c>
      <c r="N51" s="234">
        <f t="shared" si="16"/>
        <v>178</v>
      </c>
      <c r="O51" s="234">
        <f t="shared" ref="O51" si="17">SUM(O50)</f>
        <v>11</v>
      </c>
      <c r="P51" s="234">
        <v>347</v>
      </c>
      <c r="Q51" s="288"/>
    </row>
    <row r="52" spans="1:17" ht="20.149999999999999" customHeight="1">
      <c r="A52" s="536" t="s">
        <v>45</v>
      </c>
      <c r="B52" s="537"/>
      <c r="C52" s="537"/>
      <c r="D52" s="537"/>
      <c r="E52" s="537"/>
      <c r="F52" s="537"/>
      <c r="G52" s="537"/>
      <c r="H52" s="537"/>
      <c r="I52" s="537"/>
      <c r="J52" s="537"/>
      <c r="K52" s="537"/>
      <c r="L52" s="537"/>
      <c r="M52" s="537"/>
      <c r="N52" s="537"/>
      <c r="O52" s="537"/>
      <c r="P52" s="537"/>
      <c r="Q52" s="538"/>
    </row>
    <row r="53" spans="1:17" ht="20.149999999999999" customHeight="1">
      <c r="A53" s="520" t="s">
        <v>37</v>
      </c>
      <c r="B53" s="521"/>
      <c r="C53" s="521"/>
      <c r="D53" s="521"/>
      <c r="E53" s="521"/>
      <c r="F53" s="521"/>
      <c r="G53" s="521"/>
      <c r="H53" s="521"/>
      <c r="I53" s="521"/>
      <c r="J53" s="521"/>
      <c r="K53" s="521"/>
      <c r="L53" s="521"/>
      <c r="M53" s="521"/>
      <c r="N53" s="521"/>
      <c r="O53" s="521"/>
      <c r="P53" s="521"/>
      <c r="Q53" s="522"/>
    </row>
    <row r="54" spans="1:17" ht="20.149999999999999" customHeight="1">
      <c r="A54" s="232" t="s">
        <v>13</v>
      </c>
      <c r="B54" s="503" t="s">
        <v>14</v>
      </c>
      <c r="C54" s="503"/>
      <c r="D54" s="503"/>
      <c r="E54" s="503"/>
      <c r="F54" s="503"/>
      <c r="G54" s="503"/>
      <c r="H54" s="503"/>
      <c r="I54" s="503"/>
      <c r="J54" s="503"/>
      <c r="K54" s="503"/>
      <c r="L54" s="503"/>
      <c r="M54" s="503"/>
      <c r="N54" s="503"/>
      <c r="O54" s="503"/>
      <c r="P54" s="503"/>
      <c r="Q54" s="504"/>
    </row>
    <row r="55" spans="1:17" ht="20.149999999999999" customHeight="1">
      <c r="A55" s="115" t="s">
        <v>15</v>
      </c>
      <c r="B55" s="116" t="s">
        <v>59</v>
      </c>
      <c r="C55" s="117">
        <v>1</v>
      </c>
      <c r="D55" s="117">
        <v>0.3</v>
      </c>
      <c r="E55" s="117">
        <v>0.7</v>
      </c>
      <c r="F55" s="117">
        <v>0.3</v>
      </c>
      <c r="G55" s="312" t="s">
        <v>69</v>
      </c>
      <c r="H55" s="312" t="s">
        <v>18</v>
      </c>
      <c r="I55" s="312">
        <v>30</v>
      </c>
      <c r="J55" s="312">
        <v>10</v>
      </c>
      <c r="K55" s="312">
        <v>10</v>
      </c>
      <c r="L55" s="312">
        <v>10</v>
      </c>
      <c r="M55" s="312"/>
      <c r="N55" s="312">
        <v>10</v>
      </c>
      <c r="O55" s="123"/>
      <c r="P55" s="312">
        <f t="shared" ref="P55:P56" si="18">+(Q55*C55)-K55</f>
        <v>20</v>
      </c>
      <c r="Q55" s="328">
        <f t="shared" ref="Q55:Q56" si="19">+I55/C55</f>
        <v>30</v>
      </c>
    </row>
    <row r="56" spans="1:17" ht="20.149999999999999" customHeight="1" thickBot="1">
      <c r="A56" s="253" t="s">
        <v>19</v>
      </c>
      <c r="B56" s="49" t="s">
        <v>61</v>
      </c>
      <c r="C56" s="255">
        <v>2</v>
      </c>
      <c r="D56" s="255">
        <v>0.7</v>
      </c>
      <c r="E56" s="255">
        <v>1.3</v>
      </c>
      <c r="F56" s="255"/>
      <c r="G56" s="313" t="s">
        <v>69</v>
      </c>
      <c r="H56" s="313" t="s">
        <v>18</v>
      </c>
      <c r="I56" s="313">
        <v>60</v>
      </c>
      <c r="J56" s="313"/>
      <c r="K56" s="313">
        <v>17</v>
      </c>
      <c r="L56" s="313">
        <v>16</v>
      </c>
      <c r="M56" s="313">
        <v>16</v>
      </c>
      <c r="N56" s="313"/>
      <c r="O56" s="278">
        <v>1</v>
      </c>
      <c r="P56" s="331">
        <f t="shared" si="18"/>
        <v>43</v>
      </c>
      <c r="Q56" s="328">
        <f t="shared" si="19"/>
        <v>30</v>
      </c>
    </row>
    <row r="57" spans="1:17" ht="20.149999999999999" customHeight="1">
      <c r="A57" s="499" t="s">
        <v>50</v>
      </c>
      <c r="B57" s="500"/>
      <c r="C57" s="261">
        <f>SUM(C55:C56)</f>
        <v>3</v>
      </c>
      <c r="D57" s="261">
        <f>SUM(D55:D56)</f>
        <v>1</v>
      </c>
      <c r="E57" s="261">
        <f>SUM(E55:E56)</f>
        <v>2</v>
      </c>
      <c r="F57" s="261"/>
      <c r="G57" s="262" t="s">
        <v>24</v>
      </c>
      <c r="H57" s="262" t="s">
        <v>24</v>
      </c>
      <c r="I57" s="262">
        <f>SUM(I55:I56)</f>
        <v>90</v>
      </c>
      <c r="J57" s="262"/>
      <c r="K57" s="262">
        <f t="shared" ref="K57:N57" si="20">SUM(K55:K56)</f>
        <v>27</v>
      </c>
      <c r="L57" s="262">
        <f t="shared" si="20"/>
        <v>26</v>
      </c>
      <c r="M57" s="262">
        <f t="shared" si="20"/>
        <v>16</v>
      </c>
      <c r="N57" s="262">
        <f t="shared" si="20"/>
        <v>10</v>
      </c>
      <c r="O57" s="262">
        <f t="shared" ref="O57" si="21">SUM(O55:O56)</f>
        <v>1</v>
      </c>
      <c r="P57" s="262">
        <v>39</v>
      </c>
      <c r="Q57" s="263"/>
    </row>
    <row r="58" spans="1:17" ht="20.149999999999999" customHeight="1">
      <c r="A58" s="514" t="s">
        <v>25</v>
      </c>
      <c r="B58" s="515"/>
      <c r="C58" s="241"/>
      <c r="D58" s="241"/>
      <c r="E58" s="241"/>
      <c r="F58" s="241">
        <f>SUM(F55:F57)</f>
        <v>0.3</v>
      </c>
      <c r="G58" s="242" t="s">
        <v>24</v>
      </c>
      <c r="H58" s="242" t="s">
        <v>24</v>
      </c>
      <c r="I58" s="242"/>
      <c r="J58" s="242">
        <f>SUM(J55:J57)</f>
        <v>10</v>
      </c>
      <c r="K58" s="242"/>
      <c r="L58" s="242"/>
      <c r="M58" s="242"/>
      <c r="N58" s="242"/>
      <c r="O58" s="242"/>
      <c r="P58" s="242"/>
      <c r="Q58" s="244"/>
    </row>
    <row r="59" spans="1:17" ht="20.149999999999999" customHeight="1" thickBot="1">
      <c r="A59" s="512" t="s">
        <v>51</v>
      </c>
      <c r="B59" s="513"/>
      <c r="C59" s="264">
        <v>3</v>
      </c>
      <c r="D59" s="264">
        <v>1</v>
      </c>
      <c r="E59" s="264">
        <v>2</v>
      </c>
      <c r="F59" s="264"/>
      <c r="G59" s="265" t="s">
        <v>24</v>
      </c>
      <c r="H59" s="265" t="s">
        <v>24</v>
      </c>
      <c r="I59" s="265">
        <v>90</v>
      </c>
      <c r="J59" s="265"/>
      <c r="K59" s="265">
        <v>27</v>
      </c>
      <c r="L59" s="265">
        <v>26</v>
      </c>
      <c r="M59" s="265">
        <v>16</v>
      </c>
      <c r="N59" s="265">
        <v>10</v>
      </c>
      <c r="O59" s="265">
        <v>1</v>
      </c>
      <c r="P59" s="265">
        <v>39</v>
      </c>
      <c r="Q59" s="266"/>
    </row>
    <row r="60" spans="1:17" ht="20.149999999999999" customHeight="1">
      <c r="A60" s="258" t="s">
        <v>13</v>
      </c>
      <c r="B60" s="505" t="s">
        <v>31</v>
      </c>
      <c r="C60" s="505"/>
      <c r="D60" s="505"/>
      <c r="E60" s="505"/>
      <c r="F60" s="505"/>
      <c r="G60" s="505"/>
      <c r="H60" s="505"/>
      <c r="I60" s="505"/>
      <c r="J60" s="505"/>
      <c r="K60" s="505"/>
      <c r="L60" s="505"/>
      <c r="M60" s="505"/>
      <c r="N60" s="505"/>
      <c r="O60" s="505"/>
      <c r="P60" s="505"/>
      <c r="Q60" s="506"/>
    </row>
    <row r="61" spans="1:17" ht="20.149999999999999" customHeight="1">
      <c r="A61" s="115" t="s">
        <v>15</v>
      </c>
      <c r="B61" s="124" t="s">
        <v>122</v>
      </c>
      <c r="C61" s="117">
        <v>3</v>
      </c>
      <c r="D61" s="120">
        <v>1.1000000000000001</v>
      </c>
      <c r="E61" s="117">
        <v>1.9</v>
      </c>
      <c r="F61" s="117">
        <v>1.2</v>
      </c>
      <c r="G61" s="312" t="s">
        <v>29</v>
      </c>
      <c r="H61" s="312" t="s">
        <v>20</v>
      </c>
      <c r="I61" s="312">
        <v>75</v>
      </c>
      <c r="J61" s="312">
        <v>30</v>
      </c>
      <c r="K61" s="312">
        <v>26</v>
      </c>
      <c r="L61" s="312">
        <v>24</v>
      </c>
      <c r="M61" s="312">
        <v>8</v>
      </c>
      <c r="N61" s="312">
        <v>16</v>
      </c>
      <c r="O61" s="122">
        <v>2</v>
      </c>
      <c r="P61" s="312">
        <f t="shared" ref="P61:P67" si="22">+(Q61*C61)-K61</f>
        <v>49</v>
      </c>
      <c r="Q61" s="328">
        <f t="shared" ref="Q61:Q67" si="23">+I61/C61</f>
        <v>25</v>
      </c>
    </row>
    <row r="62" spans="1:17" ht="40.5" customHeight="1">
      <c r="A62" s="115" t="s">
        <v>19</v>
      </c>
      <c r="B62" s="46" t="s">
        <v>123</v>
      </c>
      <c r="C62" s="117">
        <v>3</v>
      </c>
      <c r="D62" s="117">
        <v>1</v>
      </c>
      <c r="E62" s="117">
        <v>2</v>
      </c>
      <c r="F62" s="117">
        <v>1.2</v>
      </c>
      <c r="G62" s="312" t="s">
        <v>29</v>
      </c>
      <c r="H62" s="312" t="s">
        <v>20</v>
      </c>
      <c r="I62" s="312">
        <v>75</v>
      </c>
      <c r="J62" s="118">
        <v>30</v>
      </c>
      <c r="K62" s="118">
        <v>25</v>
      </c>
      <c r="L62" s="312">
        <v>24</v>
      </c>
      <c r="M62" s="118">
        <v>8</v>
      </c>
      <c r="N62" s="118">
        <v>16</v>
      </c>
      <c r="O62" s="123">
        <v>1</v>
      </c>
      <c r="P62" s="312">
        <f t="shared" si="22"/>
        <v>50</v>
      </c>
      <c r="Q62" s="328">
        <f t="shared" si="23"/>
        <v>25</v>
      </c>
    </row>
    <row r="63" spans="1:17" ht="20.149999999999999" customHeight="1">
      <c r="A63" s="115" t="s">
        <v>21</v>
      </c>
      <c r="B63" s="46" t="s">
        <v>104</v>
      </c>
      <c r="C63" s="117">
        <v>1</v>
      </c>
      <c r="D63" s="117">
        <v>0.4</v>
      </c>
      <c r="E63" s="117">
        <v>0.6</v>
      </c>
      <c r="F63" s="117">
        <v>0.3</v>
      </c>
      <c r="G63" s="312" t="s">
        <v>69</v>
      </c>
      <c r="H63" s="312" t="s">
        <v>20</v>
      </c>
      <c r="I63" s="312">
        <v>25</v>
      </c>
      <c r="J63" s="118">
        <v>8</v>
      </c>
      <c r="K63" s="118">
        <v>9</v>
      </c>
      <c r="L63" s="312">
        <v>8</v>
      </c>
      <c r="M63" s="118"/>
      <c r="N63" s="118">
        <v>8</v>
      </c>
      <c r="O63" s="123">
        <v>1</v>
      </c>
      <c r="P63" s="312">
        <f t="shared" si="22"/>
        <v>16</v>
      </c>
      <c r="Q63" s="328">
        <f t="shared" si="23"/>
        <v>25</v>
      </c>
    </row>
    <row r="64" spans="1:17" ht="39" customHeight="1">
      <c r="A64" s="115" t="s">
        <v>22</v>
      </c>
      <c r="B64" s="125" t="s">
        <v>106</v>
      </c>
      <c r="C64" s="117">
        <v>1</v>
      </c>
      <c r="D64" s="117">
        <v>0.4</v>
      </c>
      <c r="E64" s="117">
        <v>0.6</v>
      </c>
      <c r="F64" s="117">
        <v>0.3</v>
      </c>
      <c r="G64" s="312" t="s">
        <v>69</v>
      </c>
      <c r="H64" s="312" t="s">
        <v>20</v>
      </c>
      <c r="I64" s="312">
        <v>25</v>
      </c>
      <c r="J64" s="118">
        <v>8</v>
      </c>
      <c r="K64" s="118">
        <v>9</v>
      </c>
      <c r="L64" s="312">
        <v>8</v>
      </c>
      <c r="M64" s="118"/>
      <c r="N64" s="118">
        <v>8</v>
      </c>
      <c r="O64" s="123">
        <v>1</v>
      </c>
      <c r="P64" s="312">
        <f t="shared" si="22"/>
        <v>16</v>
      </c>
      <c r="Q64" s="328">
        <f t="shared" si="23"/>
        <v>25</v>
      </c>
    </row>
    <row r="65" spans="1:17" ht="39.5" customHeight="1">
      <c r="A65" s="115" t="s">
        <v>47</v>
      </c>
      <c r="B65" s="46" t="s">
        <v>109</v>
      </c>
      <c r="C65" s="117">
        <v>2</v>
      </c>
      <c r="D65" s="117">
        <v>0.8</v>
      </c>
      <c r="E65" s="117">
        <v>1.2</v>
      </c>
      <c r="F65" s="117">
        <v>0.3</v>
      </c>
      <c r="G65" s="312" t="s">
        <v>69</v>
      </c>
      <c r="H65" s="312" t="s">
        <v>20</v>
      </c>
      <c r="I65" s="312">
        <v>50</v>
      </c>
      <c r="J65" s="118">
        <v>8</v>
      </c>
      <c r="K65" s="118">
        <v>21</v>
      </c>
      <c r="L65" s="312">
        <v>20</v>
      </c>
      <c r="M65" s="118">
        <v>8</v>
      </c>
      <c r="N65" s="118">
        <v>12</v>
      </c>
      <c r="O65" s="123">
        <v>1</v>
      </c>
      <c r="P65" s="312">
        <f t="shared" si="22"/>
        <v>29</v>
      </c>
      <c r="Q65" s="328">
        <f t="shared" si="23"/>
        <v>25</v>
      </c>
    </row>
    <row r="66" spans="1:17" ht="20.149999999999999" customHeight="1">
      <c r="A66" s="115" t="s">
        <v>67</v>
      </c>
      <c r="B66" s="119" t="s">
        <v>108</v>
      </c>
      <c r="C66" s="117">
        <v>2</v>
      </c>
      <c r="D66" s="120">
        <v>0.7</v>
      </c>
      <c r="E66" s="117">
        <v>1.3</v>
      </c>
      <c r="F66" s="117">
        <v>0.3</v>
      </c>
      <c r="G66" s="312" t="s">
        <v>69</v>
      </c>
      <c r="H66" s="312" t="s">
        <v>18</v>
      </c>
      <c r="I66" s="312">
        <v>50</v>
      </c>
      <c r="J66" s="312">
        <v>8</v>
      </c>
      <c r="K66" s="312">
        <v>17</v>
      </c>
      <c r="L66" s="312">
        <v>16</v>
      </c>
      <c r="M66" s="312">
        <v>8</v>
      </c>
      <c r="N66" s="312">
        <v>8</v>
      </c>
      <c r="O66" s="123">
        <v>1</v>
      </c>
      <c r="P66" s="312">
        <f t="shared" si="22"/>
        <v>33</v>
      </c>
      <c r="Q66" s="328">
        <f t="shared" si="23"/>
        <v>25</v>
      </c>
    </row>
    <row r="67" spans="1:17" ht="20.149999999999999" customHeight="1" thickBot="1">
      <c r="A67" s="253" t="s">
        <v>68</v>
      </c>
      <c r="B67" s="273" t="s">
        <v>108</v>
      </c>
      <c r="C67" s="255">
        <v>2</v>
      </c>
      <c r="D67" s="256">
        <v>0.7</v>
      </c>
      <c r="E67" s="255">
        <v>1.3</v>
      </c>
      <c r="F67" s="255">
        <v>0.3</v>
      </c>
      <c r="G67" s="313" t="s">
        <v>69</v>
      </c>
      <c r="H67" s="313" t="s">
        <v>18</v>
      </c>
      <c r="I67" s="313">
        <v>50</v>
      </c>
      <c r="J67" s="313">
        <v>8</v>
      </c>
      <c r="K67" s="313">
        <v>17</v>
      </c>
      <c r="L67" s="313">
        <v>16</v>
      </c>
      <c r="M67" s="313">
        <v>8</v>
      </c>
      <c r="N67" s="313">
        <v>8</v>
      </c>
      <c r="O67" s="282">
        <v>1</v>
      </c>
      <c r="P67" s="312">
        <f t="shared" si="22"/>
        <v>33</v>
      </c>
      <c r="Q67" s="328">
        <f t="shared" si="23"/>
        <v>25</v>
      </c>
    </row>
    <row r="68" spans="1:17" ht="20.149999999999999" customHeight="1">
      <c r="A68" s="499" t="s">
        <v>23</v>
      </c>
      <c r="B68" s="500"/>
      <c r="C68" s="261">
        <f>SUM(C61:C67)</f>
        <v>14</v>
      </c>
      <c r="D68" s="261">
        <f>SUM(D61:D67)</f>
        <v>5.1000000000000005</v>
      </c>
      <c r="E68" s="261">
        <f>SUM(E61:E67)</f>
        <v>8.9</v>
      </c>
      <c r="F68" s="261"/>
      <c r="G68" s="262" t="s">
        <v>24</v>
      </c>
      <c r="H68" s="262" t="s">
        <v>24</v>
      </c>
      <c r="I68" s="262">
        <f>SUM(I61:I67)</f>
        <v>350</v>
      </c>
      <c r="J68" s="262"/>
      <c r="K68" s="262">
        <f t="shared" ref="K68:N68" si="24">SUM(K61:K67)</f>
        <v>124</v>
      </c>
      <c r="L68" s="262">
        <f t="shared" si="24"/>
        <v>116</v>
      </c>
      <c r="M68" s="262">
        <f t="shared" si="24"/>
        <v>40</v>
      </c>
      <c r="N68" s="262">
        <f t="shared" si="24"/>
        <v>76</v>
      </c>
      <c r="O68" s="262">
        <f t="shared" ref="O68" si="25">SUM(O61:O67)</f>
        <v>8</v>
      </c>
      <c r="P68" s="262">
        <v>226</v>
      </c>
      <c r="Q68" s="263"/>
    </row>
    <row r="69" spans="1:17" ht="20.149999999999999" customHeight="1">
      <c r="A69" s="514" t="s">
        <v>25</v>
      </c>
      <c r="B69" s="515"/>
      <c r="C69" s="241"/>
      <c r="D69" s="241"/>
      <c r="E69" s="241"/>
      <c r="F69" s="241">
        <f>SUM(F61:F68)</f>
        <v>3.899999999999999</v>
      </c>
      <c r="G69" s="242"/>
      <c r="H69" s="242"/>
      <c r="I69" s="242"/>
      <c r="J69" s="242">
        <f>SUM(J61:J68)</f>
        <v>100</v>
      </c>
      <c r="K69" s="242"/>
      <c r="L69" s="242"/>
      <c r="M69" s="242"/>
      <c r="N69" s="242"/>
      <c r="O69" s="242"/>
      <c r="P69" s="242"/>
      <c r="Q69" s="244"/>
    </row>
    <row r="70" spans="1:17" ht="20.149999999999999" customHeight="1" thickBot="1">
      <c r="A70" s="512" t="s">
        <v>26</v>
      </c>
      <c r="B70" s="513"/>
      <c r="C70" s="264">
        <v>4</v>
      </c>
      <c r="D70" s="264">
        <v>1.4</v>
      </c>
      <c r="E70" s="264">
        <v>2.6</v>
      </c>
      <c r="F70" s="264"/>
      <c r="G70" s="265" t="s">
        <v>24</v>
      </c>
      <c r="H70" s="265" t="s">
        <v>24</v>
      </c>
      <c r="I70" s="265">
        <v>100</v>
      </c>
      <c r="J70" s="265"/>
      <c r="K70" s="265">
        <v>34</v>
      </c>
      <c r="L70" s="265">
        <v>32</v>
      </c>
      <c r="M70" s="265">
        <v>16</v>
      </c>
      <c r="N70" s="265">
        <v>16</v>
      </c>
      <c r="O70" s="297">
        <v>2</v>
      </c>
      <c r="P70" s="265">
        <v>66</v>
      </c>
      <c r="Q70" s="267"/>
    </row>
    <row r="71" spans="1:17" ht="20.149999999999999" customHeight="1">
      <c r="A71" s="258" t="s">
        <v>38</v>
      </c>
      <c r="B71" s="505" t="s">
        <v>39</v>
      </c>
      <c r="C71" s="505"/>
      <c r="D71" s="505"/>
      <c r="E71" s="505"/>
      <c r="F71" s="505"/>
      <c r="G71" s="505"/>
      <c r="H71" s="505"/>
      <c r="I71" s="505"/>
      <c r="J71" s="505"/>
      <c r="K71" s="505"/>
      <c r="L71" s="505"/>
      <c r="M71" s="505"/>
      <c r="N71" s="505"/>
      <c r="O71" s="505"/>
      <c r="P71" s="505"/>
      <c r="Q71" s="506"/>
    </row>
    <row r="72" spans="1:17" ht="20.149999999999999" customHeight="1">
      <c r="A72" s="115" t="s">
        <v>15</v>
      </c>
      <c r="B72" s="116" t="s">
        <v>136</v>
      </c>
      <c r="C72" s="117">
        <v>2</v>
      </c>
      <c r="D72" s="117">
        <v>0.7</v>
      </c>
      <c r="E72" s="117">
        <v>1.3</v>
      </c>
      <c r="F72" s="117">
        <v>0.8</v>
      </c>
      <c r="G72" s="312" t="s">
        <v>69</v>
      </c>
      <c r="H72" s="312" t="s">
        <v>18</v>
      </c>
      <c r="I72" s="312">
        <v>60</v>
      </c>
      <c r="J72" s="118">
        <v>24</v>
      </c>
      <c r="K72" s="118">
        <v>21</v>
      </c>
      <c r="L72" s="312">
        <v>20</v>
      </c>
      <c r="M72" s="118">
        <v>8</v>
      </c>
      <c r="N72" s="118">
        <v>12</v>
      </c>
      <c r="O72" s="122">
        <v>1</v>
      </c>
      <c r="P72" s="312">
        <f t="shared" ref="P72:P73" si="26">+(Q72*C72)-K72</f>
        <v>39</v>
      </c>
      <c r="Q72" s="328">
        <f t="shared" ref="Q72:Q73" si="27">+I72/C72</f>
        <v>30</v>
      </c>
    </row>
    <row r="73" spans="1:17" ht="39.5" customHeight="1">
      <c r="A73" s="115" t="s">
        <v>19</v>
      </c>
      <c r="B73" s="46" t="s">
        <v>101</v>
      </c>
      <c r="C73" s="117">
        <v>3</v>
      </c>
      <c r="D73" s="117">
        <v>1.3</v>
      </c>
      <c r="E73" s="117">
        <v>1.7</v>
      </c>
      <c r="F73" s="117"/>
      <c r="G73" s="312" t="s">
        <v>69</v>
      </c>
      <c r="H73" s="312" t="s">
        <v>18</v>
      </c>
      <c r="I73" s="312">
        <v>75</v>
      </c>
      <c r="J73" s="118"/>
      <c r="K73" s="118">
        <v>32</v>
      </c>
      <c r="L73" s="312">
        <v>32</v>
      </c>
      <c r="M73" s="118"/>
      <c r="N73" s="118">
        <v>32</v>
      </c>
      <c r="O73" s="123"/>
      <c r="P73" s="312">
        <f t="shared" si="26"/>
        <v>43</v>
      </c>
      <c r="Q73" s="328">
        <f t="shared" si="27"/>
        <v>25</v>
      </c>
    </row>
    <row r="74" spans="1:17" ht="20.149999999999999" customHeight="1" thickBot="1">
      <c r="A74" s="253" t="s">
        <v>21</v>
      </c>
      <c r="B74" s="254" t="s">
        <v>110</v>
      </c>
      <c r="C74" s="255">
        <v>7</v>
      </c>
      <c r="D74" s="255">
        <v>1</v>
      </c>
      <c r="E74" s="255">
        <v>6</v>
      </c>
      <c r="F74" s="255">
        <v>7</v>
      </c>
      <c r="G74" s="313" t="s">
        <v>17</v>
      </c>
      <c r="H74" s="313" t="s">
        <v>18</v>
      </c>
      <c r="I74" s="497" t="s">
        <v>55</v>
      </c>
      <c r="J74" s="497"/>
      <c r="K74" s="497"/>
      <c r="L74" s="497"/>
      <c r="M74" s="497"/>
      <c r="N74" s="497"/>
      <c r="O74" s="497"/>
      <c r="P74" s="497"/>
      <c r="Q74" s="498"/>
    </row>
    <row r="75" spans="1:17" ht="20.149999999999999" customHeight="1">
      <c r="A75" s="499" t="s">
        <v>23</v>
      </c>
      <c r="B75" s="500"/>
      <c r="C75" s="261">
        <f>SUM(C72:C74)</f>
        <v>12</v>
      </c>
      <c r="D75" s="261">
        <f>SUM(D72:D74)</f>
        <v>3</v>
      </c>
      <c r="E75" s="261">
        <f>SUM(E72:E74)</f>
        <v>9</v>
      </c>
      <c r="F75" s="261"/>
      <c r="G75" s="262" t="s">
        <v>24</v>
      </c>
      <c r="H75" s="262" t="s">
        <v>24</v>
      </c>
      <c r="I75" s="262">
        <f>SUM(I72:I73)</f>
        <v>135</v>
      </c>
      <c r="J75" s="262"/>
      <c r="K75" s="262">
        <f t="shared" ref="K75:N75" si="28">SUM(K72:K74)</f>
        <v>53</v>
      </c>
      <c r="L75" s="262">
        <f t="shared" si="28"/>
        <v>52</v>
      </c>
      <c r="M75" s="262">
        <f t="shared" si="28"/>
        <v>8</v>
      </c>
      <c r="N75" s="262">
        <f t="shared" si="28"/>
        <v>44</v>
      </c>
      <c r="O75" s="262">
        <f t="shared" ref="O75" si="29">SUM(O72:O74)</f>
        <v>1</v>
      </c>
      <c r="P75" s="262">
        <v>82</v>
      </c>
      <c r="Q75" s="263"/>
    </row>
    <row r="76" spans="1:17" ht="20.149999999999999" customHeight="1">
      <c r="A76" s="514" t="s">
        <v>25</v>
      </c>
      <c r="B76" s="515"/>
      <c r="C76" s="241"/>
      <c r="D76" s="241"/>
      <c r="E76" s="241"/>
      <c r="F76" s="241">
        <f>SUM(F72:F75)</f>
        <v>7.8</v>
      </c>
      <c r="G76" s="242"/>
      <c r="H76" s="242"/>
      <c r="I76" s="242"/>
      <c r="J76" s="242">
        <f>SUM(J72:J73)</f>
        <v>24</v>
      </c>
      <c r="K76" s="242"/>
      <c r="L76" s="242"/>
      <c r="M76" s="242"/>
      <c r="N76" s="242"/>
      <c r="O76" s="242"/>
      <c r="P76" s="242"/>
      <c r="Q76" s="244"/>
    </row>
    <row r="77" spans="1:17" ht="20.149999999999999" customHeight="1" thickBot="1">
      <c r="A77" s="512" t="s">
        <v>26</v>
      </c>
      <c r="B77" s="513"/>
      <c r="C77" s="264">
        <f>SUM(C75)</f>
        <v>12</v>
      </c>
      <c r="D77" s="264">
        <f>SUM(D75)</f>
        <v>3</v>
      </c>
      <c r="E77" s="264">
        <f>SUM(E75)</f>
        <v>9</v>
      </c>
      <c r="F77" s="264"/>
      <c r="G77" s="265" t="s">
        <v>24</v>
      </c>
      <c r="H77" s="265" t="s">
        <v>24</v>
      </c>
      <c r="I77" s="265">
        <f>SUM(I75)</f>
        <v>135</v>
      </c>
      <c r="J77" s="265"/>
      <c r="K77" s="265">
        <f t="shared" ref="K77:N77" si="30">SUM(K75)</f>
        <v>53</v>
      </c>
      <c r="L77" s="265">
        <f t="shared" si="30"/>
        <v>52</v>
      </c>
      <c r="M77" s="265">
        <f t="shared" si="30"/>
        <v>8</v>
      </c>
      <c r="N77" s="265">
        <f t="shared" si="30"/>
        <v>44</v>
      </c>
      <c r="O77" s="265">
        <f t="shared" ref="O77" si="31">SUM(O75)</f>
        <v>1</v>
      </c>
      <c r="P77" s="265">
        <v>82</v>
      </c>
      <c r="Q77" s="266"/>
    </row>
    <row r="78" spans="1:17" ht="20.149999999999999" customHeight="1">
      <c r="A78" s="258" t="s">
        <v>32</v>
      </c>
      <c r="B78" s="505" t="s">
        <v>33</v>
      </c>
      <c r="C78" s="505"/>
      <c r="D78" s="505"/>
      <c r="E78" s="505"/>
      <c r="F78" s="505"/>
      <c r="G78" s="505"/>
      <c r="H78" s="505"/>
      <c r="I78" s="505"/>
      <c r="J78" s="505"/>
      <c r="K78" s="505"/>
      <c r="L78" s="505"/>
      <c r="M78" s="505"/>
      <c r="N78" s="505"/>
      <c r="O78" s="505"/>
      <c r="P78" s="505"/>
      <c r="Q78" s="506"/>
    </row>
    <row r="79" spans="1:17" ht="20.149999999999999" customHeight="1">
      <c r="A79" s="115" t="s">
        <v>15</v>
      </c>
      <c r="B79" s="119" t="s">
        <v>60</v>
      </c>
      <c r="C79" s="117">
        <v>0.5</v>
      </c>
      <c r="D79" s="121">
        <v>0.5</v>
      </c>
      <c r="E79" s="117"/>
      <c r="F79" s="117"/>
      <c r="G79" s="312" t="s">
        <v>17</v>
      </c>
      <c r="H79" s="312" t="s">
        <v>20</v>
      </c>
      <c r="I79" s="312">
        <v>4</v>
      </c>
      <c r="J79" s="118"/>
      <c r="K79" s="312">
        <v>4</v>
      </c>
      <c r="L79" s="312">
        <v>4</v>
      </c>
      <c r="M79" s="118">
        <v>4</v>
      </c>
      <c r="N79" s="123"/>
      <c r="O79" s="123"/>
      <c r="P79" s="312"/>
      <c r="Q79" s="328"/>
    </row>
    <row r="80" spans="1:17" ht="20.149999999999999" customHeight="1">
      <c r="A80" s="115" t="s">
        <v>19</v>
      </c>
      <c r="B80" s="119" t="s">
        <v>35</v>
      </c>
      <c r="C80" s="126">
        <v>0.25</v>
      </c>
      <c r="D80" s="127">
        <v>0.25</v>
      </c>
      <c r="E80" s="117"/>
      <c r="F80" s="117"/>
      <c r="G80" s="312" t="s">
        <v>17</v>
      </c>
      <c r="H80" s="312" t="s">
        <v>20</v>
      </c>
      <c r="I80" s="312">
        <v>2</v>
      </c>
      <c r="J80" s="118"/>
      <c r="K80" s="312">
        <v>2</v>
      </c>
      <c r="L80" s="312">
        <v>2</v>
      </c>
      <c r="M80" s="118">
        <v>2</v>
      </c>
      <c r="N80" s="122"/>
      <c r="O80" s="122"/>
      <c r="P80" s="312"/>
      <c r="Q80" s="328"/>
    </row>
    <row r="81" spans="1:17" ht="20.149999999999999" customHeight="1" thickBot="1">
      <c r="A81" s="253" t="s">
        <v>21</v>
      </c>
      <c r="B81" s="273" t="s">
        <v>34</v>
      </c>
      <c r="C81" s="274">
        <v>0.25</v>
      </c>
      <c r="D81" s="275">
        <v>0.25</v>
      </c>
      <c r="E81" s="276"/>
      <c r="F81" s="255"/>
      <c r="G81" s="313" t="s">
        <v>17</v>
      </c>
      <c r="H81" s="313" t="s">
        <v>20</v>
      </c>
      <c r="I81" s="313">
        <v>2</v>
      </c>
      <c r="J81" s="277"/>
      <c r="K81" s="313">
        <v>2</v>
      </c>
      <c r="L81" s="313">
        <v>2</v>
      </c>
      <c r="M81" s="277">
        <v>2</v>
      </c>
      <c r="N81" s="278"/>
      <c r="O81" s="278"/>
      <c r="P81" s="312"/>
      <c r="Q81" s="328"/>
    </row>
    <row r="82" spans="1:17" ht="20.149999999999999" customHeight="1" thickBot="1">
      <c r="A82" s="518" t="s">
        <v>23</v>
      </c>
      <c r="B82" s="519"/>
      <c r="C82" s="248">
        <f>SUM(C79:C81)</f>
        <v>1</v>
      </c>
      <c r="D82" s="248">
        <f>SUM(D79:D81)</f>
        <v>1</v>
      </c>
      <c r="E82" s="248"/>
      <c r="F82" s="248"/>
      <c r="G82" s="250"/>
      <c r="H82" s="250"/>
      <c r="I82" s="250">
        <f>SUM(I79:I81)</f>
        <v>8</v>
      </c>
      <c r="J82" s="250"/>
      <c r="K82" s="250">
        <f>SUM(K79:K81)</f>
        <v>8</v>
      </c>
      <c r="L82" s="250">
        <f>SUM(L79:L81)</f>
        <v>8</v>
      </c>
      <c r="M82" s="250">
        <f>SUM(M79:M81)</f>
        <v>8</v>
      </c>
      <c r="N82" s="279"/>
      <c r="O82" s="279"/>
      <c r="P82" s="279"/>
      <c r="Q82" s="280"/>
    </row>
    <row r="83" spans="1:17" ht="20.149999999999999" customHeight="1" thickBot="1">
      <c r="A83" s="507" t="s">
        <v>43</v>
      </c>
      <c r="B83" s="508"/>
      <c r="C83" s="245">
        <f>SUM(C57,C68,C75,C82,)</f>
        <v>30</v>
      </c>
      <c r="D83" s="245">
        <f>SUM(D57,D68,D75,D82,)</f>
        <v>10.100000000000001</v>
      </c>
      <c r="E83" s="245">
        <f>SUM(E57,E68,E75,)</f>
        <v>19.899999999999999</v>
      </c>
      <c r="F83" s="245">
        <f>SUM(F58,F69,F76,)</f>
        <v>12</v>
      </c>
      <c r="G83" s="246" t="s">
        <v>24</v>
      </c>
      <c r="H83" s="246" t="s">
        <v>24</v>
      </c>
      <c r="I83" s="246">
        <f>SUM(I57,I68,I75,I82,)</f>
        <v>583</v>
      </c>
      <c r="J83" s="246">
        <f>SUM(J58,J69,J76,)</f>
        <v>134</v>
      </c>
      <c r="K83" s="246">
        <f>SUM(K57,K68,K75,K82,)</f>
        <v>212</v>
      </c>
      <c r="L83" s="246">
        <f>SUM(L57,L68,L75,L82,)</f>
        <v>202</v>
      </c>
      <c r="M83" s="259">
        <f>SUM(M57,M68,M75,M82,)</f>
        <v>72</v>
      </c>
      <c r="N83" s="259">
        <f>SUM(N57,N68,N75,N82,)</f>
        <v>130</v>
      </c>
      <c r="O83" s="259">
        <f>SUM(O57,O68,O77,)</f>
        <v>10</v>
      </c>
      <c r="P83" s="259">
        <v>347</v>
      </c>
      <c r="Q83" s="260"/>
    </row>
    <row r="84" spans="1:17" ht="20.149999999999999" customHeight="1">
      <c r="A84" s="509" t="s">
        <v>46</v>
      </c>
      <c r="B84" s="510"/>
      <c r="C84" s="510"/>
      <c r="D84" s="510"/>
      <c r="E84" s="510"/>
      <c r="F84" s="510"/>
      <c r="G84" s="510"/>
      <c r="H84" s="510"/>
      <c r="I84" s="510"/>
      <c r="J84" s="510"/>
      <c r="K84" s="510"/>
      <c r="L84" s="510"/>
      <c r="M84" s="510"/>
      <c r="N84" s="510"/>
      <c r="O84" s="510"/>
      <c r="P84" s="510"/>
      <c r="Q84" s="511"/>
    </row>
    <row r="85" spans="1:17" ht="20.149999999999999" customHeight="1">
      <c r="A85" s="232" t="s">
        <v>13</v>
      </c>
      <c r="B85" s="503" t="s">
        <v>31</v>
      </c>
      <c r="C85" s="503"/>
      <c r="D85" s="503"/>
      <c r="E85" s="503"/>
      <c r="F85" s="503"/>
      <c r="G85" s="503"/>
      <c r="H85" s="503"/>
      <c r="I85" s="503"/>
      <c r="J85" s="503"/>
      <c r="K85" s="503"/>
      <c r="L85" s="503"/>
      <c r="M85" s="503"/>
      <c r="N85" s="503"/>
      <c r="O85" s="503"/>
      <c r="P85" s="503"/>
      <c r="Q85" s="504"/>
    </row>
    <row r="86" spans="1:17" ht="41.5" customHeight="1">
      <c r="A86" s="115" t="s">
        <v>15</v>
      </c>
      <c r="B86" s="46" t="s">
        <v>118</v>
      </c>
      <c r="C86" s="117">
        <v>2</v>
      </c>
      <c r="D86" s="117">
        <v>0.8</v>
      </c>
      <c r="E86" s="117">
        <v>1.2</v>
      </c>
      <c r="F86" s="117">
        <v>1</v>
      </c>
      <c r="G86" s="312" t="s">
        <v>29</v>
      </c>
      <c r="H86" s="312" t="s">
        <v>20</v>
      </c>
      <c r="I86" s="312">
        <v>50</v>
      </c>
      <c r="J86" s="312">
        <v>24</v>
      </c>
      <c r="K86" s="312">
        <v>21</v>
      </c>
      <c r="L86" s="312">
        <v>20</v>
      </c>
      <c r="M86" s="312">
        <v>8</v>
      </c>
      <c r="N86" s="312">
        <v>12</v>
      </c>
      <c r="O86" s="123">
        <v>1</v>
      </c>
      <c r="P86" s="312">
        <f t="shared" ref="P86:P90" si="32">+(Q86*C86)-K86</f>
        <v>29</v>
      </c>
      <c r="Q86" s="328">
        <f t="shared" ref="Q86:Q90" si="33">+I86/C86</f>
        <v>25</v>
      </c>
    </row>
    <row r="87" spans="1:17" ht="42.5" customHeight="1">
      <c r="A87" s="115" t="s">
        <v>19</v>
      </c>
      <c r="B87" s="46" t="s">
        <v>139</v>
      </c>
      <c r="C87" s="117">
        <v>2</v>
      </c>
      <c r="D87" s="117">
        <v>0.8</v>
      </c>
      <c r="E87" s="117">
        <v>1.2</v>
      </c>
      <c r="F87" s="117">
        <v>1</v>
      </c>
      <c r="G87" s="312" t="s">
        <v>29</v>
      </c>
      <c r="H87" s="312" t="s">
        <v>20</v>
      </c>
      <c r="I87" s="312">
        <v>50</v>
      </c>
      <c r="J87" s="312">
        <v>24</v>
      </c>
      <c r="K87" s="312">
        <v>21</v>
      </c>
      <c r="L87" s="312">
        <v>20</v>
      </c>
      <c r="M87" s="312">
        <v>8</v>
      </c>
      <c r="N87" s="312">
        <v>12</v>
      </c>
      <c r="O87" s="123">
        <v>1</v>
      </c>
      <c r="P87" s="312">
        <f t="shared" si="32"/>
        <v>29</v>
      </c>
      <c r="Q87" s="328">
        <f t="shared" si="33"/>
        <v>25</v>
      </c>
    </row>
    <row r="88" spans="1:17" ht="40.5" customHeight="1">
      <c r="A88" s="115" t="s">
        <v>21</v>
      </c>
      <c r="B88" s="46" t="s">
        <v>113</v>
      </c>
      <c r="C88" s="117">
        <v>2</v>
      </c>
      <c r="D88" s="117">
        <v>0.8</v>
      </c>
      <c r="E88" s="117">
        <v>1.2</v>
      </c>
      <c r="F88" s="117">
        <v>1</v>
      </c>
      <c r="G88" s="312" t="s">
        <v>29</v>
      </c>
      <c r="H88" s="312" t="s">
        <v>20</v>
      </c>
      <c r="I88" s="312">
        <v>50</v>
      </c>
      <c r="J88" s="312">
        <v>24</v>
      </c>
      <c r="K88" s="312">
        <v>21</v>
      </c>
      <c r="L88" s="312">
        <v>20</v>
      </c>
      <c r="M88" s="312">
        <v>8</v>
      </c>
      <c r="N88" s="312">
        <v>12</v>
      </c>
      <c r="O88" s="123">
        <v>1</v>
      </c>
      <c r="P88" s="312">
        <f t="shared" si="32"/>
        <v>29</v>
      </c>
      <c r="Q88" s="328">
        <f t="shared" si="33"/>
        <v>25</v>
      </c>
    </row>
    <row r="89" spans="1:17" ht="20.149999999999999" customHeight="1">
      <c r="A89" s="115" t="s">
        <v>22</v>
      </c>
      <c r="B89" s="116" t="s">
        <v>108</v>
      </c>
      <c r="C89" s="117">
        <v>2</v>
      </c>
      <c r="D89" s="120">
        <v>0.7</v>
      </c>
      <c r="E89" s="117">
        <v>1.3</v>
      </c>
      <c r="F89" s="117">
        <v>0.3</v>
      </c>
      <c r="G89" s="312" t="s">
        <v>69</v>
      </c>
      <c r="H89" s="312" t="s">
        <v>18</v>
      </c>
      <c r="I89" s="312">
        <v>50</v>
      </c>
      <c r="J89" s="312">
        <v>8</v>
      </c>
      <c r="K89" s="312">
        <v>17</v>
      </c>
      <c r="L89" s="312">
        <v>16</v>
      </c>
      <c r="M89" s="312">
        <v>8</v>
      </c>
      <c r="N89" s="312">
        <v>8</v>
      </c>
      <c r="O89" s="123">
        <v>1</v>
      </c>
      <c r="P89" s="312">
        <f t="shared" si="32"/>
        <v>33</v>
      </c>
      <c r="Q89" s="328">
        <f t="shared" si="33"/>
        <v>25</v>
      </c>
    </row>
    <row r="90" spans="1:17" ht="20.149999999999999" customHeight="1" thickBot="1">
      <c r="A90" s="253" t="s">
        <v>47</v>
      </c>
      <c r="B90" s="254" t="s">
        <v>108</v>
      </c>
      <c r="C90" s="255">
        <v>2</v>
      </c>
      <c r="D90" s="256">
        <v>0.7</v>
      </c>
      <c r="E90" s="255">
        <v>1.3</v>
      </c>
      <c r="F90" s="255">
        <v>0.3</v>
      </c>
      <c r="G90" s="313" t="s">
        <v>69</v>
      </c>
      <c r="H90" s="313" t="s">
        <v>18</v>
      </c>
      <c r="I90" s="313">
        <v>50</v>
      </c>
      <c r="J90" s="313">
        <v>8</v>
      </c>
      <c r="K90" s="313">
        <v>17</v>
      </c>
      <c r="L90" s="313">
        <v>16</v>
      </c>
      <c r="M90" s="313">
        <v>8</v>
      </c>
      <c r="N90" s="313">
        <v>8</v>
      </c>
      <c r="O90" s="282">
        <v>1</v>
      </c>
      <c r="P90" s="312">
        <f t="shared" si="32"/>
        <v>33</v>
      </c>
      <c r="Q90" s="328">
        <f t="shared" si="33"/>
        <v>25</v>
      </c>
    </row>
    <row r="91" spans="1:17" ht="20.149999999999999" customHeight="1">
      <c r="A91" s="499" t="s">
        <v>23</v>
      </c>
      <c r="B91" s="500"/>
      <c r="C91" s="261">
        <f>SUM(C86:C90)</f>
        <v>10</v>
      </c>
      <c r="D91" s="261">
        <f>SUM(D86:D90)</f>
        <v>3.8000000000000007</v>
      </c>
      <c r="E91" s="261">
        <f>SUM(E86:E90)</f>
        <v>6.1999999999999993</v>
      </c>
      <c r="F91" s="261"/>
      <c r="G91" s="262" t="s">
        <v>24</v>
      </c>
      <c r="H91" s="262" t="s">
        <v>24</v>
      </c>
      <c r="I91" s="262">
        <f>SUM(I86:I90)</f>
        <v>250</v>
      </c>
      <c r="J91" s="262"/>
      <c r="K91" s="262">
        <f t="shared" ref="K91:N91" si="34">SUM(K86:K90)</f>
        <v>97</v>
      </c>
      <c r="L91" s="262">
        <f t="shared" si="34"/>
        <v>92</v>
      </c>
      <c r="M91" s="262">
        <f t="shared" si="34"/>
        <v>40</v>
      </c>
      <c r="N91" s="262">
        <f t="shared" si="34"/>
        <v>52</v>
      </c>
      <c r="O91" s="262">
        <f t="shared" ref="O91" si="35">SUM(O86:O90)</f>
        <v>5</v>
      </c>
      <c r="P91" s="262">
        <v>153</v>
      </c>
      <c r="Q91" s="263"/>
    </row>
    <row r="92" spans="1:17" ht="20.149999999999999" customHeight="1">
      <c r="A92" s="514" t="s">
        <v>25</v>
      </c>
      <c r="B92" s="515"/>
      <c r="C92" s="241"/>
      <c r="D92" s="241"/>
      <c r="E92" s="241"/>
      <c r="F92" s="241">
        <f>SUM(F86:F91)</f>
        <v>3.5999999999999996</v>
      </c>
      <c r="G92" s="242"/>
      <c r="H92" s="242"/>
      <c r="I92" s="242"/>
      <c r="J92" s="242">
        <f>SUM(J86:J91)</f>
        <v>88</v>
      </c>
      <c r="K92" s="242"/>
      <c r="L92" s="242"/>
      <c r="M92" s="242"/>
      <c r="N92" s="242"/>
      <c r="O92" s="242"/>
      <c r="P92" s="242"/>
      <c r="Q92" s="244"/>
    </row>
    <row r="93" spans="1:17" ht="20.149999999999999" customHeight="1" thickBot="1">
      <c r="A93" s="512" t="s">
        <v>26</v>
      </c>
      <c r="B93" s="513"/>
      <c r="C93" s="264">
        <v>4</v>
      </c>
      <c r="D93" s="264">
        <v>1.4</v>
      </c>
      <c r="E93" s="264">
        <v>2.6</v>
      </c>
      <c r="F93" s="264"/>
      <c r="G93" s="265" t="s">
        <v>24</v>
      </c>
      <c r="H93" s="265" t="s">
        <v>24</v>
      </c>
      <c r="I93" s="265">
        <v>100</v>
      </c>
      <c r="J93" s="265"/>
      <c r="K93" s="265">
        <v>34</v>
      </c>
      <c r="L93" s="265">
        <v>32</v>
      </c>
      <c r="M93" s="265">
        <v>16</v>
      </c>
      <c r="N93" s="265">
        <v>16</v>
      </c>
      <c r="O93" s="265">
        <v>2</v>
      </c>
      <c r="P93" s="265">
        <v>66</v>
      </c>
      <c r="Q93" s="266"/>
    </row>
    <row r="94" spans="1:17" ht="20.149999999999999" customHeight="1">
      <c r="A94" s="258" t="s">
        <v>27</v>
      </c>
      <c r="B94" s="505" t="s">
        <v>39</v>
      </c>
      <c r="C94" s="505"/>
      <c r="D94" s="505"/>
      <c r="E94" s="505"/>
      <c r="F94" s="505"/>
      <c r="G94" s="505"/>
      <c r="H94" s="505"/>
      <c r="I94" s="505"/>
      <c r="J94" s="505"/>
      <c r="K94" s="505"/>
      <c r="L94" s="505"/>
      <c r="M94" s="505"/>
      <c r="N94" s="505"/>
      <c r="O94" s="505"/>
      <c r="P94" s="505"/>
      <c r="Q94" s="506"/>
    </row>
    <row r="95" spans="1:17" ht="20.149999999999999" customHeight="1">
      <c r="A95" s="115" t="s">
        <v>15</v>
      </c>
      <c r="B95" s="116" t="s">
        <v>140</v>
      </c>
      <c r="C95" s="117">
        <v>2</v>
      </c>
      <c r="D95" s="117">
        <v>0.7</v>
      </c>
      <c r="E95" s="117">
        <v>1.3</v>
      </c>
      <c r="F95" s="117">
        <v>0.8</v>
      </c>
      <c r="G95" s="312" t="s">
        <v>69</v>
      </c>
      <c r="H95" s="312" t="s">
        <v>18</v>
      </c>
      <c r="I95" s="312">
        <v>60</v>
      </c>
      <c r="J95" s="118">
        <v>24</v>
      </c>
      <c r="K95" s="118">
        <v>21</v>
      </c>
      <c r="L95" s="312">
        <v>20</v>
      </c>
      <c r="M95" s="118">
        <v>8</v>
      </c>
      <c r="N95" s="118">
        <v>12</v>
      </c>
      <c r="O95" s="122">
        <v>1</v>
      </c>
      <c r="P95" s="312">
        <f t="shared" ref="P95:P97" si="36">+(Q95*C95)-K95</f>
        <v>39</v>
      </c>
      <c r="Q95" s="328">
        <f t="shared" ref="Q95:Q97" si="37">+I95/C95</f>
        <v>30</v>
      </c>
    </row>
    <row r="96" spans="1:17" ht="20.149999999999999" customHeight="1">
      <c r="A96" s="115" t="s">
        <v>19</v>
      </c>
      <c r="B96" s="116" t="s">
        <v>137</v>
      </c>
      <c r="C96" s="117">
        <v>2</v>
      </c>
      <c r="D96" s="117">
        <v>0.6</v>
      </c>
      <c r="E96" s="117">
        <v>1.4</v>
      </c>
      <c r="F96" s="117">
        <v>0.8</v>
      </c>
      <c r="G96" s="312" t="s">
        <v>69</v>
      </c>
      <c r="H96" s="312" t="s">
        <v>18</v>
      </c>
      <c r="I96" s="312">
        <v>60</v>
      </c>
      <c r="J96" s="118">
        <v>25</v>
      </c>
      <c r="K96" s="118">
        <v>19</v>
      </c>
      <c r="L96" s="312">
        <v>18</v>
      </c>
      <c r="M96" s="118">
        <v>8</v>
      </c>
      <c r="N96" s="118">
        <v>10</v>
      </c>
      <c r="O96" s="122">
        <v>1</v>
      </c>
      <c r="P96" s="312">
        <f t="shared" si="36"/>
        <v>41</v>
      </c>
      <c r="Q96" s="328">
        <f t="shared" si="37"/>
        <v>30</v>
      </c>
    </row>
    <row r="97" spans="1:17" ht="39.5" customHeight="1">
      <c r="A97" s="115" t="s">
        <v>21</v>
      </c>
      <c r="B97" s="46" t="s">
        <v>101</v>
      </c>
      <c r="C97" s="117">
        <v>3</v>
      </c>
      <c r="D97" s="117">
        <v>1.3</v>
      </c>
      <c r="E97" s="117">
        <v>1.7</v>
      </c>
      <c r="F97" s="117"/>
      <c r="G97" s="312" t="s">
        <v>69</v>
      </c>
      <c r="H97" s="312" t="s">
        <v>18</v>
      </c>
      <c r="I97" s="312">
        <v>75</v>
      </c>
      <c r="J97" s="118"/>
      <c r="K97" s="118">
        <v>32</v>
      </c>
      <c r="L97" s="312">
        <v>32</v>
      </c>
      <c r="M97" s="118"/>
      <c r="N97" s="118">
        <v>32</v>
      </c>
      <c r="O97" s="123"/>
      <c r="P97" s="312">
        <f t="shared" si="36"/>
        <v>43</v>
      </c>
      <c r="Q97" s="328">
        <f t="shared" si="37"/>
        <v>25</v>
      </c>
    </row>
    <row r="98" spans="1:17" ht="20.149999999999999" customHeight="1">
      <c r="A98" s="115" t="s">
        <v>22</v>
      </c>
      <c r="B98" s="116" t="s">
        <v>110</v>
      </c>
      <c r="C98" s="117">
        <v>13</v>
      </c>
      <c r="D98" s="117">
        <v>3</v>
      </c>
      <c r="E98" s="117">
        <v>10</v>
      </c>
      <c r="F98" s="117">
        <v>13</v>
      </c>
      <c r="G98" s="312" t="s">
        <v>17</v>
      </c>
      <c r="H98" s="312" t="s">
        <v>18</v>
      </c>
      <c r="I98" s="516" t="s">
        <v>55</v>
      </c>
      <c r="J98" s="516"/>
      <c r="K98" s="516"/>
      <c r="L98" s="516"/>
      <c r="M98" s="516"/>
      <c r="N98" s="516"/>
      <c r="O98" s="516"/>
      <c r="P98" s="516"/>
      <c r="Q98" s="517"/>
    </row>
    <row r="99" spans="1:17" ht="20.149999999999999" customHeight="1" thickBot="1">
      <c r="A99" s="253" t="s">
        <v>47</v>
      </c>
      <c r="B99" s="254" t="s">
        <v>126</v>
      </c>
      <c r="C99" s="497" t="s">
        <v>55</v>
      </c>
      <c r="D99" s="497"/>
      <c r="E99" s="497"/>
      <c r="F99" s="497"/>
      <c r="G99" s="497"/>
      <c r="H99" s="497"/>
      <c r="I99" s="497"/>
      <c r="J99" s="497"/>
      <c r="K99" s="497"/>
      <c r="L99" s="497"/>
      <c r="M99" s="497"/>
      <c r="N99" s="497"/>
      <c r="O99" s="497"/>
      <c r="P99" s="497"/>
      <c r="Q99" s="498"/>
    </row>
    <row r="100" spans="1:17" ht="20.149999999999999" customHeight="1">
      <c r="A100" s="499" t="s">
        <v>23</v>
      </c>
      <c r="B100" s="500"/>
      <c r="C100" s="261">
        <f>SUM(C95:C98)</f>
        <v>20</v>
      </c>
      <c r="D100" s="261">
        <f>SUM(D95:D98)</f>
        <v>5.6</v>
      </c>
      <c r="E100" s="261">
        <f>SUM(E95:E98)</f>
        <v>14.4</v>
      </c>
      <c r="F100" s="261"/>
      <c r="G100" s="262" t="s">
        <v>24</v>
      </c>
      <c r="H100" s="262" t="s">
        <v>24</v>
      </c>
      <c r="I100" s="262">
        <f>SUM(I95:I97)</f>
        <v>195</v>
      </c>
      <c r="J100" s="262"/>
      <c r="K100" s="262">
        <f>SUM(K95:K97)</f>
        <v>72</v>
      </c>
      <c r="L100" s="262">
        <f>SUM(L95:L97)</f>
        <v>70</v>
      </c>
      <c r="M100" s="262">
        <f>SUM(M95:M97)</f>
        <v>16</v>
      </c>
      <c r="N100" s="262">
        <f>SUM(N95:N97)</f>
        <v>54</v>
      </c>
      <c r="O100" s="262">
        <f>SUM(O95:O98)</f>
        <v>2</v>
      </c>
      <c r="P100" s="262">
        <v>123</v>
      </c>
      <c r="Q100" s="263"/>
    </row>
    <row r="101" spans="1:17" ht="20.149999999999999" customHeight="1">
      <c r="A101" s="514" t="s">
        <v>25</v>
      </c>
      <c r="B101" s="515"/>
      <c r="C101" s="241"/>
      <c r="D101" s="241"/>
      <c r="E101" s="241"/>
      <c r="F101" s="241">
        <f>SUM(F95:F98)</f>
        <v>14.6</v>
      </c>
      <c r="G101" s="242"/>
      <c r="H101" s="242"/>
      <c r="I101" s="242"/>
      <c r="J101" s="242">
        <f>SUM(J95:J97)</f>
        <v>49</v>
      </c>
      <c r="K101" s="242"/>
      <c r="L101" s="242"/>
      <c r="M101" s="242"/>
      <c r="N101" s="242"/>
      <c r="O101" s="242"/>
      <c r="P101" s="242"/>
      <c r="Q101" s="244"/>
    </row>
    <row r="102" spans="1:17" ht="20.149999999999999" customHeight="1" thickBot="1">
      <c r="A102" s="512" t="s">
        <v>26</v>
      </c>
      <c r="B102" s="513"/>
      <c r="C102" s="264">
        <v>20</v>
      </c>
      <c r="D102" s="264">
        <f>SUM(D100)</f>
        <v>5.6</v>
      </c>
      <c r="E102" s="264">
        <f>SUM(E100)</f>
        <v>14.4</v>
      </c>
      <c r="F102" s="264"/>
      <c r="G102" s="265" t="s">
        <v>24</v>
      </c>
      <c r="H102" s="265" t="s">
        <v>24</v>
      </c>
      <c r="I102" s="265">
        <f>SUM(I100)</f>
        <v>195</v>
      </c>
      <c r="J102" s="265"/>
      <c r="K102" s="265">
        <f t="shared" ref="K102:N102" si="38">SUM(K100)</f>
        <v>72</v>
      </c>
      <c r="L102" s="265">
        <f t="shared" si="38"/>
        <v>70</v>
      </c>
      <c r="M102" s="265">
        <f t="shared" si="38"/>
        <v>16</v>
      </c>
      <c r="N102" s="265">
        <f t="shared" si="38"/>
        <v>54</v>
      </c>
      <c r="O102" s="297">
        <f t="shared" ref="O102" si="39">SUM(O100)</f>
        <v>2</v>
      </c>
      <c r="P102" s="265">
        <v>123</v>
      </c>
      <c r="Q102" s="267"/>
    </row>
    <row r="103" spans="1:17" ht="20.149999999999999" customHeight="1">
      <c r="A103" s="530" t="s">
        <v>48</v>
      </c>
      <c r="B103" s="531"/>
      <c r="C103" s="268">
        <f>SUM(C91,C100,)</f>
        <v>30</v>
      </c>
      <c r="D103" s="268">
        <f>SUM(D91,D100,)</f>
        <v>9.4</v>
      </c>
      <c r="E103" s="268">
        <f>SUM(E91,E100,)</f>
        <v>20.6</v>
      </c>
      <c r="F103" s="268">
        <f>SUM(F92,F101,)</f>
        <v>18.2</v>
      </c>
      <c r="G103" s="269" t="s">
        <v>24</v>
      </c>
      <c r="H103" s="269" t="s">
        <v>24</v>
      </c>
      <c r="I103" s="269">
        <f>SUM(I91,I100,)</f>
        <v>445</v>
      </c>
      <c r="J103" s="269">
        <f>SUM(J92,J101,)</f>
        <v>137</v>
      </c>
      <c r="K103" s="269">
        <f t="shared" ref="K103:N103" si="40">SUM(K91,K100,)</f>
        <v>169</v>
      </c>
      <c r="L103" s="269">
        <f t="shared" si="40"/>
        <v>162</v>
      </c>
      <c r="M103" s="269">
        <f t="shared" si="40"/>
        <v>56</v>
      </c>
      <c r="N103" s="269">
        <f t="shared" si="40"/>
        <v>106</v>
      </c>
      <c r="O103" s="269">
        <f t="shared" ref="O103" si="41">SUM(O91,O100,)</f>
        <v>7</v>
      </c>
      <c r="P103" s="269">
        <v>276</v>
      </c>
      <c r="Q103" s="270"/>
    </row>
    <row r="104" spans="1:17" ht="20.149999999999999" customHeight="1">
      <c r="A104" s="532" t="s">
        <v>49</v>
      </c>
      <c r="B104" s="533"/>
      <c r="C104" s="237">
        <v>60</v>
      </c>
      <c r="D104" s="237">
        <f>SUM(D83,D103,)</f>
        <v>19.5</v>
      </c>
      <c r="E104" s="237">
        <f>SUM(E83,E103,)</f>
        <v>40.5</v>
      </c>
      <c r="F104" s="238">
        <f>SUM(F83,F103,)</f>
        <v>30.2</v>
      </c>
      <c r="G104" s="239" t="s">
        <v>24</v>
      </c>
      <c r="H104" s="239" t="s">
        <v>24</v>
      </c>
      <c r="I104" s="236">
        <f t="shared" ref="I104:N104" si="42">SUM(I83,I103,)</f>
        <v>1028</v>
      </c>
      <c r="J104" s="239">
        <f t="shared" si="42"/>
        <v>271</v>
      </c>
      <c r="K104" s="239">
        <f t="shared" si="42"/>
        <v>381</v>
      </c>
      <c r="L104" s="236">
        <f t="shared" si="42"/>
        <v>364</v>
      </c>
      <c r="M104" s="239">
        <f t="shared" si="42"/>
        <v>128</v>
      </c>
      <c r="N104" s="239">
        <f t="shared" si="42"/>
        <v>236</v>
      </c>
      <c r="O104" s="322">
        <f t="shared" ref="O104" si="43">SUM(O83,O103,)</f>
        <v>17</v>
      </c>
      <c r="P104" s="239">
        <v>647</v>
      </c>
      <c r="Q104" s="240"/>
    </row>
    <row r="105" spans="1:17" ht="20.149999999999999" customHeight="1" thickBot="1">
      <c r="A105" s="501" t="s">
        <v>56</v>
      </c>
      <c r="B105" s="502"/>
      <c r="C105" s="271">
        <f>SUM(C50,C83,C103,)</f>
        <v>90</v>
      </c>
      <c r="D105" s="271">
        <f>SUM(D51,D104,)</f>
        <v>33.200000000000003</v>
      </c>
      <c r="E105" s="271">
        <f>SUM(E51,E104,)</f>
        <v>56.8</v>
      </c>
      <c r="F105" s="233"/>
      <c r="G105" s="272" t="s">
        <v>24</v>
      </c>
      <c r="H105" s="272" t="s">
        <v>24</v>
      </c>
      <c r="I105" s="234">
        <f>SUM(I51,I104,)</f>
        <v>1656</v>
      </c>
      <c r="J105" s="272"/>
      <c r="K105" s="272">
        <f>SUM(K51,K104,)</f>
        <v>634</v>
      </c>
      <c r="L105" s="234">
        <f>SUM(L50,L83,L103)</f>
        <v>606</v>
      </c>
      <c r="M105" s="272">
        <f>SUM(M50,M83,M103)</f>
        <v>192</v>
      </c>
      <c r="N105" s="272">
        <f>SUM(N50,N83,N103)</f>
        <v>414</v>
      </c>
      <c r="O105" s="323">
        <f>SUM(O51,O104,)</f>
        <v>28</v>
      </c>
      <c r="P105" s="272">
        <v>1022</v>
      </c>
      <c r="Q105" s="235"/>
    </row>
    <row r="106" spans="1:17" ht="20.149999999999999" customHeight="1" thickBot="1">
      <c r="A106" s="518" t="s">
        <v>25</v>
      </c>
      <c r="B106" s="519"/>
      <c r="C106" s="248"/>
      <c r="D106" s="248"/>
      <c r="E106" s="248"/>
      <c r="F106" s="249">
        <f>SUM(F51,F104,)</f>
        <v>37.9</v>
      </c>
      <c r="G106" s="250"/>
      <c r="H106" s="250"/>
      <c r="I106" s="250"/>
      <c r="J106" s="251">
        <f>SUM(J51,J104,)</f>
        <v>472</v>
      </c>
      <c r="K106" s="250"/>
      <c r="L106" s="250"/>
      <c r="M106" s="250"/>
      <c r="N106" s="250"/>
      <c r="O106" s="311"/>
      <c r="P106" s="250"/>
      <c r="Q106" s="252"/>
    </row>
    <row r="107" spans="1:17" ht="42" customHeight="1" thickBot="1">
      <c r="A107" s="528" t="s">
        <v>57</v>
      </c>
      <c r="B107" s="529"/>
      <c r="C107" s="245">
        <f>SUM(C23,C36,C43,C49,C59,C70,C77,C93,C102,)</f>
        <v>59</v>
      </c>
      <c r="D107" s="245">
        <f>SUM(D23,D29,D36,D43,D49,D59,D70,D77,D93,D102,)</f>
        <v>20</v>
      </c>
      <c r="E107" s="245">
        <f>SUM(E23,E29,E36,E43,E49,E59,E70,E77,E93,E102,)</f>
        <v>39</v>
      </c>
      <c r="F107" s="245"/>
      <c r="G107" s="246" t="s">
        <v>24</v>
      </c>
      <c r="H107" s="246" t="s">
        <v>24</v>
      </c>
      <c r="I107" s="246">
        <f>SUM(I23,I29,I36,I43,I59,I70,I77,I93,I102,)</f>
        <v>915</v>
      </c>
      <c r="J107" s="246"/>
      <c r="K107" s="246">
        <f>SUM(K23,K29,K36,K43,K49,K59,K70,K77,K93,K102,)</f>
        <v>340</v>
      </c>
      <c r="L107" s="246">
        <f>SUM(L23,L29,L36,L43,L49,L59,L70,L77,L93,L102,)</f>
        <v>330</v>
      </c>
      <c r="M107" s="246">
        <f>SUM(M23,M29,M36,M43,M49,M59,M70,M77,M93,M102)</f>
        <v>104</v>
      </c>
      <c r="N107" s="246">
        <f>SUM(N23,N29,N36,N43,N49,N59,N70,N77,N93,N102,)</f>
        <v>226</v>
      </c>
      <c r="O107" s="324">
        <f>SUM(O23,O29,O36,O43,O49,O59,O70,O77,O93,O102,)</f>
        <v>10</v>
      </c>
      <c r="P107" s="246">
        <v>561</v>
      </c>
      <c r="Q107" s="247"/>
    </row>
  </sheetData>
  <mergeCells count="81">
    <mergeCell ref="A1:Q1"/>
    <mergeCell ref="A52:Q52"/>
    <mergeCell ref="B60:Q60"/>
    <mergeCell ref="A58:B58"/>
    <mergeCell ref="A59:B59"/>
    <mergeCell ref="A14:Q14"/>
    <mergeCell ref="A53:Q53"/>
    <mergeCell ref="B37:Q37"/>
    <mergeCell ref="A41:B41"/>
    <mergeCell ref="A47:B47"/>
    <mergeCell ref="B48:L48"/>
    <mergeCell ref="A50:B50"/>
    <mergeCell ref="A51:B51"/>
    <mergeCell ref="B44:Q44"/>
    <mergeCell ref="A42:B42"/>
    <mergeCell ref="A43:B43"/>
    <mergeCell ref="A106:B106"/>
    <mergeCell ref="A107:B107"/>
    <mergeCell ref="A100:B100"/>
    <mergeCell ref="A101:B101"/>
    <mergeCell ref="A102:B102"/>
    <mergeCell ref="A103:B103"/>
    <mergeCell ref="A104:B104"/>
    <mergeCell ref="R9:R13"/>
    <mergeCell ref="C10:C13"/>
    <mergeCell ref="D10:D13"/>
    <mergeCell ref="E10:E13"/>
    <mergeCell ref="F10:F13"/>
    <mergeCell ref="L12:L13"/>
    <mergeCell ref="M12:M13"/>
    <mergeCell ref="N12:N13"/>
    <mergeCell ref="I10:I13"/>
    <mergeCell ref="J10:J13"/>
    <mergeCell ref="H9:H13"/>
    <mergeCell ref="L11:N11"/>
    <mergeCell ref="K11:K13"/>
    <mergeCell ref="A9:A13"/>
    <mergeCell ref="B9:B13"/>
    <mergeCell ref="C9:F9"/>
    <mergeCell ref="G9:G13"/>
    <mergeCell ref="A15:Q15"/>
    <mergeCell ref="O11:O13"/>
    <mergeCell ref="I9:O9"/>
    <mergeCell ref="K10:O10"/>
    <mergeCell ref="P9:P13"/>
    <mergeCell ref="Q9:Q13"/>
    <mergeCell ref="A16:Q16"/>
    <mergeCell ref="A28:B28"/>
    <mergeCell ref="B30:Q30"/>
    <mergeCell ref="A21:B21"/>
    <mergeCell ref="A23:B23"/>
    <mergeCell ref="B24:Q24"/>
    <mergeCell ref="B17:Q17"/>
    <mergeCell ref="A22:B22"/>
    <mergeCell ref="A27:B27"/>
    <mergeCell ref="A34:B34"/>
    <mergeCell ref="A29:B29"/>
    <mergeCell ref="A57:B57"/>
    <mergeCell ref="I98:Q98"/>
    <mergeCell ref="I74:Q74"/>
    <mergeCell ref="A35:B35"/>
    <mergeCell ref="A36:B36"/>
    <mergeCell ref="A76:B76"/>
    <mergeCell ref="A93:B93"/>
    <mergeCell ref="A82:B82"/>
    <mergeCell ref="B78:Q78"/>
    <mergeCell ref="A69:B69"/>
    <mergeCell ref="A70:B70"/>
    <mergeCell ref="A75:B75"/>
    <mergeCell ref="B71:Q71"/>
    <mergeCell ref="B85:Q85"/>
    <mergeCell ref="C99:Q99"/>
    <mergeCell ref="A68:B68"/>
    <mergeCell ref="A91:B91"/>
    <mergeCell ref="A105:B105"/>
    <mergeCell ref="B54:Q54"/>
    <mergeCell ref="B94:Q94"/>
    <mergeCell ref="A83:B83"/>
    <mergeCell ref="A84:Q84"/>
    <mergeCell ref="A77:B77"/>
    <mergeCell ref="A92:B92"/>
  </mergeCells>
  <phoneticPr fontId="10" type="noConversion"/>
  <printOptions horizontalCentered="1"/>
  <pageMargins left="0.78740157480314965" right="0.11811023622047245" top="0.78740157480314965" bottom="0.15748031496062992" header="0" footer="0"/>
  <pageSetup paperSize="9" scale="46" orientation="portrait" r:id="rId1"/>
  <rowBreaks count="1" manualBreakCount="1">
    <brk id="51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view="pageBreakPreview" zoomScale="140" zoomScaleNormal="100" zoomScaleSheetLayoutView="140" workbookViewId="0">
      <selection activeCell="B7" sqref="B7"/>
    </sheetView>
  </sheetViews>
  <sheetFormatPr defaultRowHeight="12.5"/>
  <cols>
    <col min="2" max="2" width="55.1796875" customWidth="1"/>
  </cols>
  <sheetData>
    <row r="1" spans="1:6" ht="45" customHeight="1">
      <c r="A1" s="547" t="s">
        <v>88</v>
      </c>
      <c r="B1" s="547"/>
    </row>
    <row r="2" spans="1:6" ht="13.5" thickBot="1">
      <c r="B2" s="12" t="s">
        <v>138</v>
      </c>
      <c r="C2" s="12"/>
      <c r="D2" s="12"/>
      <c r="E2" s="12"/>
      <c r="F2" s="12"/>
    </row>
    <row r="3" spans="1:6" ht="13">
      <c r="A3" s="221" t="s">
        <v>15</v>
      </c>
      <c r="B3" s="222" t="s">
        <v>141</v>
      </c>
      <c r="C3" s="1"/>
      <c r="D3" s="1"/>
      <c r="E3" s="1"/>
      <c r="F3" s="1"/>
    </row>
    <row r="4" spans="1:6">
      <c r="A4" s="223" t="s">
        <v>19</v>
      </c>
      <c r="B4" s="224" t="s">
        <v>144</v>
      </c>
      <c r="C4" s="225"/>
      <c r="D4" s="225"/>
    </row>
    <row r="5" spans="1:6">
      <c r="A5" s="223" t="s">
        <v>21</v>
      </c>
      <c r="B5" s="224" t="s">
        <v>142</v>
      </c>
      <c r="C5" s="225"/>
      <c r="D5" s="225"/>
    </row>
    <row r="6" spans="1:6">
      <c r="A6" s="223" t="s">
        <v>22</v>
      </c>
      <c r="B6" s="226" t="s">
        <v>145</v>
      </c>
      <c r="C6" s="225"/>
      <c r="D6" s="225"/>
    </row>
    <row r="7" spans="1:6">
      <c r="A7" s="223" t="s">
        <v>47</v>
      </c>
      <c r="B7" s="226" t="s">
        <v>146</v>
      </c>
      <c r="C7" s="225"/>
      <c r="D7" s="225"/>
    </row>
    <row r="8" spans="1:6" ht="13" thickBot="1">
      <c r="A8" s="227" t="s">
        <v>67</v>
      </c>
      <c r="B8" s="228" t="s">
        <v>143</v>
      </c>
      <c r="C8" s="225"/>
      <c r="D8" s="225"/>
    </row>
    <row r="9" spans="1:6">
      <c r="A9" s="229"/>
      <c r="B9" s="230"/>
    </row>
    <row r="10" spans="1:6">
      <c r="A10" s="548" t="s">
        <v>89</v>
      </c>
      <c r="B10" s="548"/>
    </row>
  </sheetData>
  <mergeCells count="2">
    <mergeCell ref="A1:B1"/>
    <mergeCell ref="A10:B10"/>
  </mergeCells>
  <printOptions horizontalCentered="1"/>
  <pageMargins left="0.78740157480314965" right="0.11811023622047245" top="0.78740157480314965" bottom="0.15748031496062992" header="0.31496062992125984" footer="0.31496062992125984"/>
  <pageSetup paperSize="9" orientation="portrait" r:id="rId1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8</vt:i4>
      </vt:variant>
    </vt:vector>
  </HeadingPairs>
  <TitlesOfParts>
    <vt:vector size="13" baseType="lpstr">
      <vt:lpstr>Rol_Agrobiotechnologia_II</vt:lpstr>
      <vt:lpstr>Rol_Rolnictwo ekologiczne_II</vt:lpstr>
      <vt:lpstr>Rol_Ochrona Roślin_II</vt:lpstr>
      <vt:lpstr>Rol_Zarządzanie produkcją_II</vt:lpstr>
      <vt:lpstr>Moduły II</vt:lpstr>
      <vt:lpstr>'Moduły II'!Obszar_wydruku</vt:lpstr>
      <vt:lpstr>Rol_Agrobiotechnologia_II!Obszar_wydruku</vt:lpstr>
      <vt:lpstr>'Rol_Ochrona Roślin_II'!Obszar_wydruku</vt:lpstr>
      <vt:lpstr>'Rol_Rolnictwo ekologiczne_II'!Obszar_wydruku</vt:lpstr>
      <vt:lpstr>'Rol_Zarządzanie produkcją_II'!Obszar_wydruku</vt:lpstr>
      <vt:lpstr>'Rol_Ochrona Roślin_II'!Print_Area</vt:lpstr>
      <vt:lpstr>'Rol_Rolnictwo ekologiczne_II'!Print_Area</vt:lpstr>
      <vt:lpstr>'Rol_Zarządzanie produkcją_II'!Print_Area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K. Jankowski</cp:lastModifiedBy>
  <cp:lastPrinted>2017-01-14T09:44:00Z</cp:lastPrinted>
  <dcterms:created xsi:type="dcterms:W3CDTF">2012-07-18T08:35:00Z</dcterms:created>
  <dcterms:modified xsi:type="dcterms:W3CDTF">2017-01-14T09:47:33Z</dcterms:modified>
</cp:coreProperties>
</file>