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WM\Dziekanat\Programy studiów\Stacjonarne\I stopień\K_Rolnictwo\"/>
    </mc:Choice>
  </mc:AlternateContent>
  <bookViews>
    <workbookView xWindow="0" yWindow="0" windowWidth="19200" windowHeight="11604" tabRatio="601"/>
  </bookViews>
  <sheets>
    <sheet name="Rol_Produkcja roślinna_I" sheetId="1" r:id="rId1"/>
    <sheet name="Rol_Agrobiznes_I" sheetId="3" r:id="rId2"/>
    <sheet name="Rol_Rolnictwo precyzyjne_I" sheetId="4" r:id="rId3"/>
    <sheet name="Fakultety I stopień" sheetId="5" r:id="rId4"/>
  </sheets>
  <definedNames>
    <definedName name="_xlnm.Print_Area" localSheetId="1">Rol_Agrobiznes_I!$A$1:$Q$198</definedName>
    <definedName name="_xlnm.Print_Area" localSheetId="0">'Rol_Produkcja roślinna_I'!$A$1:$Q$196</definedName>
    <definedName name="_xlnm.Print_Area" localSheetId="2">'Rol_Rolnictwo precyzyjne_I'!$A$1:$Q$195</definedName>
    <definedName name="Print_Area" localSheetId="1">Rol_Agrobiznes_I!#REF!</definedName>
    <definedName name="Print_Area" localSheetId="0">'Rol_Produkcja roślinna_I'!#REF!</definedName>
    <definedName name="Print_Area" localSheetId="2">'Rol_Rolnictwo precyzyjne_I'!#REF!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7" i="4" l="1"/>
  <c r="Q185" i="4"/>
  <c r="Q184" i="4"/>
  <c r="Q183" i="4"/>
  <c r="Q178" i="4"/>
  <c r="Q177" i="4"/>
  <c r="Q176" i="4"/>
  <c r="Q175" i="4"/>
  <c r="Q164" i="4"/>
  <c r="Q162" i="4"/>
  <c r="Q161" i="4"/>
  <c r="Q160" i="4"/>
  <c r="Q159" i="4"/>
  <c r="Q154" i="4"/>
  <c r="Q153" i="4"/>
  <c r="Q152" i="4"/>
  <c r="Q151" i="4"/>
  <c r="Q144" i="4"/>
  <c r="Q143" i="4"/>
  <c r="Q142" i="4"/>
  <c r="Q141" i="4"/>
  <c r="Q136" i="4"/>
  <c r="Q135" i="4"/>
  <c r="Q134" i="4"/>
  <c r="Q133" i="4"/>
  <c r="Q132" i="4"/>
  <c r="Q127" i="4"/>
  <c r="Q118" i="4"/>
  <c r="Q113" i="4"/>
  <c r="Q112" i="4"/>
  <c r="Q111" i="4"/>
  <c r="Q110" i="4"/>
  <c r="Q109" i="4"/>
  <c r="Q108" i="4"/>
  <c r="Q103" i="4"/>
  <c r="Q102" i="4"/>
  <c r="Q95" i="4"/>
  <c r="Q94" i="4"/>
  <c r="Q93" i="4"/>
  <c r="Q92" i="4"/>
  <c r="Q87" i="4"/>
  <c r="Q86" i="4"/>
  <c r="Q85" i="4"/>
  <c r="Q80" i="4"/>
  <c r="Q79" i="4"/>
  <c r="Q74" i="4"/>
  <c r="Q65" i="4"/>
  <c r="Q64" i="4"/>
  <c r="Q63" i="4"/>
  <c r="Q62" i="4"/>
  <c r="Q57" i="4"/>
  <c r="Q56" i="4"/>
  <c r="Q55" i="4"/>
  <c r="Q54" i="4"/>
  <c r="Q49" i="4"/>
  <c r="Q48" i="4"/>
  <c r="Q34" i="4"/>
  <c r="Q33" i="4"/>
  <c r="Q32" i="4"/>
  <c r="Q31" i="4"/>
  <c r="Q30" i="4"/>
  <c r="Q25" i="4"/>
  <c r="Q24" i="4"/>
  <c r="Q23" i="4"/>
  <c r="Q18" i="4"/>
  <c r="Q17" i="4"/>
  <c r="Q8" i="4"/>
  <c r="P96" i="4"/>
  <c r="P98" i="4"/>
  <c r="P165" i="4"/>
  <c r="P167" i="4"/>
  <c r="P188" i="4"/>
  <c r="P190" i="4"/>
  <c r="P195" i="4"/>
  <c r="P19" i="4"/>
  <c r="P26" i="4"/>
  <c r="P35" i="4"/>
  <c r="P45" i="4"/>
  <c r="P50" i="4"/>
  <c r="P58" i="4"/>
  <c r="P66" i="4"/>
  <c r="P69" i="4"/>
  <c r="P70" i="4"/>
  <c r="P75" i="4"/>
  <c r="P81" i="4"/>
  <c r="P88" i="4"/>
  <c r="P99" i="4"/>
  <c r="P104" i="4"/>
  <c r="P114" i="4"/>
  <c r="P122" i="4"/>
  <c r="P123" i="4"/>
  <c r="P137" i="4"/>
  <c r="P145" i="4"/>
  <c r="P148" i="4"/>
  <c r="P155" i="4"/>
  <c r="P170" i="4"/>
  <c r="P171" i="4"/>
  <c r="P179" i="4"/>
  <c r="P191" i="4"/>
  <c r="P192" i="4"/>
  <c r="P193" i="4"/>
  <c r="Q190" i="3"/>
  <c r="Q188" i="3"/>
  <c r="Q187" i="3"/>
  <c r="Q186" i="3"/>
  <c r="Q185" i="3"/>
  <c r="Q180" i="3"/>
  <c r="Q179" i="3"/>
  <c r="Q178" i="3"/>
  <c r="Q177" i="3"/>
  <c r="Q166" i="3"/>
  <c r="Q164" i="3"/>
  <c r="Q163" i="3"/>
  <c r="Q162" i="3"/>
  <c r="Q161" i="3"/>
  <c r="Q156" i="3"/>
  <c r="Q155" i="3"/>
  <c r="Q154" i="3"/>
  <c r="Q153" i="3"/>
  <c r="Q146" i="3"/>
  <c r="Q145" i="3"/>
  <c r="Q144" i="3"/>
  <c r="Q143" i="3"/>
  <c r="Q142" i="3"/>
  <c r="Q141" i="3"/>
  <c r="Q136" i="3"/>
  <c r="Q135" i="3"/>
  <c r="Q134" i="3"/>
  <c r="Q133" i="3"/>
  <c r="Q132" i="3"/>
  <c r="Q127" i="3"/>
  <c r="Q118" i="3"/>
  <c r="Q113" i="3"/>
  <c r="Q112" i="3"/>
  <c r="Q111" i="3"/>
  <c r="Q110" i="3"/>
  <c r="Q109" i="3"/>
  <c r="Q108" i="3"/>
  <c r="Q103" i="3"/>
  <c r="Q102" i="3"/>
  <c r="Q95" i="3"/>
  <c r="Q94" i="3"/>
  <c r="Q93" i="3"/>
  <c r="Q92" i="3"/>
  <c r="Q87" i="3"/>
  <c r="Q86" i="3"/>
  <c r="Q85" i="3"/>
  <c r="Q80" i="3"/>
  <c r="Q79" i="3"/>
  <c r="Q74" i="3"/>
  <c r="Q65" i="3"/>
  <c r="Q64" i="3"/>
  <c r="Q63" i="3"/>
  <c r="Q62" i="3"/>
  <c r="Q57" i="3"/>
  <c r="Q56" i="3"/>
  <c r="Q55" i="3"/>
  <c r="Q54" i="3"/>
  <c r="Q49" i="3"/>
  <c r="Q48" i="3"/>
  <c r="Q34" i="3"/>
  <c r="Q33" i="3"/>
  <c r="Q32" i="3"/>
  <c r="Q31" i="3"/>
  <c r="Q30" i="3"/>
  <c r="Q25" i="3"/>
  <c r="Q24" i="3"/>
  <c r="Q23" i="3"/>
  <c r="Q18" i="3"/>
  <c r="Q17" i="3"/>
  <c r="C50" i="3"/>
  <c r="D50" i="3"/>
  <c r="E50" i="3"/>
  <c r="I50" i="3"/>
  <c r="K50" i="3"/>
  <c r="L50" i="3"/>
  <c r="N50" i="3"/>
  <c r="P50" i="3"/>
  <c r="P96" i="3"/>
  <c r="P98" i="3"/>
  <c r="P147" i="3"/>
  <c r="P149" i="3"/>
  <c r="P167" i="3"/>
  <c r="P169" i="3"/>
  <c r="P191" i="3"/>
  <c r="P193" i="3"/>
  <c r="P198" i="3"/>
  <c r="P19" i="3"/>
  <c r="P26" i="3"/>
  <c r="P35" i="3"/>
  <c r="P45" i="3"/>
  <c r="P58" i="3"/>
  <c r="P66" i="3"/>
  <c r="P69" i="3"/>
  <c r="P70" i="3"/>
  <c r="P75" i="3"/>
  <c r="P81" i="3"/>
  <c r="P88" i="3"/>
  <c r="P99" i="3"/>
  <c r="P114" i="3"/>
  <c r="P122" i="3"/>
  <c r="P123" i="3"/>
  <c r="P137" i="3"/>
  <c r="P150" i="3"/>
  <c r="P157" i="3"/>
  <c r="P172" i="3"/>
  <c r="P173" i="3"/>
  <c r="P181" i="3"/>
  <c r="P194" i="3"/>
  <c r="P195" i="3"/>
  <c r="P196" i="3"/>
  <c r="Q188" i="1"/>
  <c r="Q186" i="1"/>
  <c r="Q185" i="1"/>
  <c r="Q184" i="1"/>
  <c r="Q183" i="1"/>
  <c r="Q178" i="1"/>
  <c r="Q177" i="1"/>
  <c r="Q176" i="1"/>
  <c r="Q175" i="1"/>
  <c r="Q164" i="1"/>
  <c r="Q162" i="1"/>
  <c r="Q161" i="1"/>
  <c r="Q160" i="1"/>
  <c r="Q159" i="1"/>
  <c r="Q154" i="1"/>
  <c r="Q153" i="1"/>
  <c r="Q152" i="1"/>
  <c r="Q151" i="1"/>
  <c r="Q144" i="1"/>
  <c r="Q143" i="1"/>
  <c r="Q142" i="1"/>
  <c r="Q141" i="1"/>
  <c r="Q136" i="1"/>
  <c r="Q135" i="1"/>
  <c r="Q134" i="1"/>
  <c r="Q133" i="1"/>
  <c r="Q132" i="1"/>
  <c r="Q127" i="1"/>
  <c r="Q118" i="1"/>
  <c r="Q113" i="1"/>
  <c r="Q112" i="1"/>
  <c r="Q111" i="1"/>
  <c r="Q110" i="1"/>
  <c r="Q109" i="1"/>
  <c r="Q108" i="1"/>
  <c r="Q103" i="1"/>
  <c r="Q102" i="1"/>
  <c r="Q95" i="1"/>
  <c r="Q94" i="1"/>
  <c r="Q93" i="1"/>
  <c r="Q92" i="1"/>
  <c r="Q87" i="1"/>
  <c r="Q86" i="1"/>
  <c r="Q85" i="1"/>
  <c r="Q80" i="1"/>
  <c r="Q79" i="1"/>
  <c r="Q74" i="1"/>
  <c r="Q65" i="1"/>
  <c r="Q64" i="1"/>
  <c r="Q63" i="1"/>
  <c r="Q62" i="1"/>
  <c r="Q57" i="1"/>
  <c r="Q56" i="1"/>
  <c r="Q55" i="1"/>
  <c r="Q54" i="1"/>
  <c r="Q49" i="1"/>
  <c r="Q48" i="1"/>
  <c r="Q34" i="1"/>
  <c r="Q33" i="1"/>
  <c r="Q32" i="1"/>
  <c r="Q31" i="1"/>
  <c r="Q30" i="1"/>
  <c r="Q25" i="1"/>
  <c r="Q24" i="1"/>
  <c r="Q23" i="1"/>
  <c r="Q18" i="1"/>
  <c r="Q17" i="1"/>
  <c r="N104" i="4"/>
  <c r="N106" i="4"/>
  <c r="K104" i="4"/>
  <c r="K106" i="4"/>
  <c r="L106" i="4"/>
  <c r="I181" i="4"/>
  <c r="N145" i="4"/>
  <c r="N147" i="4"/>
  <c r="I75" i="4"/>
  <c r="I77" i="4"/>
  <c r="I96" i="4"/>
  <c r="I98" i="4"/>
  <c r="I104" i="4"/>
  <c r="I106" i="4"/>
  <c r="I165" i="4"/>
  <c r="I167" i="4"/>
  <c r="I188" i="4"/>
  <c r="I190" i="4"/>
  <c r="N137" i="4"/>
  <c r="N155" i="4"/>
  <c r="N165" i="4"/>
  <c r="N170" i="4"/>
  <c r="O88" i="4"/>
  <c r="N88" i="4"/>
  <c r="M88" i="4"/>
  <c r="L88" i="4"/>
  <c r="K88" i="4"/>
  <c r="I88" i="4"/>
  <c r="F89" i="4"/>
  <c r="E88" i="4"/>
  <c r="D88" i="4"/>
  <c r="N75" i="4"/>
  <c r="N77" i="4"/>
  <c r="K75" i="4"/>
  <c r="K77" i="4"/>
  <c r="I81" i="4"/>
  <c r="I114" i="4"/>
  <c r="N179" i="4"/>
  <c r="N188" i="4"/>
  <c r="N191" i="4"/>
  <c r="N192" i="4"/>
  <c r="N190" i="4"/>
  <c r="M179" i="4"/>
  <c r="M188" i="4"/>
  <c r="L179" i="4"/>
  <c r="L188" i="4"/>
  <c r="L191" i="4"/>
  <c r="L192" i="4"/>
  <c r="L190" i="4"/>
  <c r="L165" i="4"/>
  <c r="L167" i="4"/>
  <c r="K188" i="4"/>
  <c r="K190" i="4"/>
  <c r="L104" i="4"/>
  <c r="E104" i="4"/>
  <c r="D104" i="4"/>
  <c r="C104" i="4"/>
  <c r="C88" i="4"/>
  <c r="K147" i="3"/>
  <c r="K149" i="3"/>
  <c r="O147" i="3"/>
  <c r="O149" i="3"/>
  <c r="N96" i="3"/>
  <c r="N98" i="3"/>
  <c r="M96" i="3"/>
  <c r="M98" i="3"/>
  <c r="L96" i="3"/>
  <c r="L98" i="3"/>
  <c r="N147" i="3"/>
  <c r="N149" i="3"/>
  <c r="M147" i="3"/>
  <c r="M149" i="3"/>
  <c r="L167" i="3"/>
  <c r="L169" i="3"/>
  <c r="K191" i="3"/>
  <c r="K193" i="3"/>
  <c r="L191" i="3"/>
  <c r="L193" i="3"/>
  <c r="M191" i="3"/>
  <c r="M193" i="3"/>
  <c r="N181" i="3"/>
  <c r="N191" i="3"/>
  <c r="L181" i="3"/>
  <c r="L194" i="3"/>
  <c r="L195" i="3"/>
  <c r="M19" i="3"/>
  <c r="M26" i="3"/>
  <c r="M35" i="3"/>
  <c r="M58" i="3"/>
  <c r="M66" i="3"/>
  <c r="M81" i="3"/>
  <c r="M88" i="3"/>
  <c r="M114" i="3"/>
  <c r="M122" i="3"/>
  <c r="M137" i="3"/>
  <c r="M157" i="3"/>
  <c r="M167" i="3"/>
  <c r="M181" i="3"/>
  <c r="M194" i="3"/>
  <c r="M195" i="3"/>
  <c r="I104" i="3"/>
  <c r="I106" i="3"/>
  <c r="I114" i="3"/>
  <c r="N104" i="3"/>
  <c r="N106" i="3"/>
  <c r="L104" i="3"/>
  <c r="L106" i="3"/>
  <c r="K104" i="3"/>
  <c r="K106" i="3"/>
  <c r="I88" i="3"/>
  <c r="C88" i="3"/>
  <c r="D88" i="3"/>
  <c r="E88" i="3"/>
  <c r="F89" i="3"/>
  <c r="O88" i="3"/>
  <c r="N88" i="3"/>
  <c r="L88" i="3"/>
  <c r="K88" i="3"/>
  <c r="E104" i="3"/>
  <c r="D104" i="3"/>
  <c r="C104" i="3"/>
  <c r="I147" i="3"/>
  <c r="I149" i="3"/>
  <c r="N137" i="3"/>
  <c r="N157" i="3"/>
  <c r="N172" i="3"/>
  <c r="N167" i="3"/>
  <c r="L137" i="3"/>
  <c r="L150" i="3"/>
  <c r="L147" i="3"/>
  <c r="L157" i="3"/>
  <c r="L172" i="3"/>
  <c r="L137" i="4"/>
  <c r="L145" i="4"/>
  <c r="L155" i="4"/>
  <c r="O96" i="4"/>
  <c r="O98" i="4"/>
  <c r="O165" i="4"/>
  <c r="O167" i="4"/>
  <c r="O188" i="4"/>
  <c r="O190" i="4"/>
  <c r="N167" i="4"/>
  <c r="M165" i="4"/>
  <c r="M167" i="4"/>
  <c r="M195" i="4"/>
  <c r="K96" i="4"/>
  <c r="K98" i="4"/>
  <c r="K165" i="4"/>
  <c r="K167" i="4"/>
  <c r="E96" i="4"/>
  <c r="E98" i="4"/>
  <c r="E145" i="4"/>
  <c r="E147" i="4"/>
  <c r="E188" i="4"/>
  <c r="E190" i="4"/>
  <c r="D96" i="4"/>
  <c r="D98" i="4"/>
  <c r="D145" i="4"/>
  <c r="D147" i="4"/>
  <c r="D188" i="4"/>
  <c r="D190" i="4"/>
  <c r="C195" i="4"/>
  <c r="O26" i="4"/>
  <c r="O35" i="4"/>
  <c r="O58" i="4"/>
  <c r="O66" i="4"/>
  <c r="O81" i="4"/>
  <c r="O114" i="4"/>
  <c r="O122" i="4"/>
  <c r="O137" i="4"/>
  <c r="O145" i="4"/>
  <c r="O155" i="4"/>
  <c r="O179" i="4"/>
  <c r="N19" i="4"/>
  <c r="N26" i="4"/>
  <c r="N35" i="4"/>
  <c r="N50" i="4"/>
  <c r="N58" i="4"/>
  <c r="N66" i="4"/>
  <c r="N81" i="4"/>
  <c r="N96" i="4"/>
  <c r="N114" i="4"/>
  <c r="N119" i="4"/>
  <c r="M19" i="4"/>
  <c r="M26" i="4"/>
  <c r="M35" i="4"/>
  <c r="M58" i="4"/>
  <c r="M66" i="4"/>
  <c r="M69" i="4"/>
  <c r="M81" i="4"/>
  <c r="M96" i="4"/>
  <c r="M114" i="4"/>
  <c r="M122" i="4"/>
  <c r="M137" i="4"/>
  <c r="M145" i="4"/>
  <c r="M155" i="4"/>
  <c r="M170" i="4"/>
  <c r="L19" i="4"/>
  <c r="L26" i="4"/>
  <c r="L35" i="4"/>
  <c r="L50" i="4"/>
  <c r="L58" i="4"/>
  <c r="L66" i="4"/>
  <c r="L75" i="4"/>
  <c r="L81" i="4"/>
  <c r="L96" i="4"/>
  <c r="L114" i="4"/>
  <c r="L119" i="4"/>
  <c r="K26" i="4"/>
  <c r="K35" i="4"/>
  <c r="K50" i="4"/>
  <c r="K58" i="4"/>
  <c r="K66" i="4"/>
  <c r="K81" i="4"/>
  <c r="K114" i="4"/>
  <c r="K122" i="4"/>
  <c r="K137" i="4"/>
  <c r="K145" i="4"/>
  <c r="K155" i="4"/>
  <c r="K179" i="4"/>
  <c r="J20" i="4"/>
  <c r="J27" i="4"/>
  <c r="J36" i="4"/>
  <c r="J59" i="4"/>
  <c r="J67" i="4"/>
  <c r="J82" i="4"/>
  <c r="J89" i="4"/>
  <c r="J97" i="4"/>
  <c r="J115" i="4"/>
  <c r="J122" i="4"/>
  <c r="J138" i="4"/>
  <c r="J146" i="4"/>
  <c r="J156" i="4"/>
  <c r="J166" i="4"/>
  <c r="J180" i="4"/>
  <c r="J189" i="4"/>
  <c r="I19" i="4"/>
  <c r="I26" i="4"/>
  <c r="I35" i="4"/>
  <c r="I50" i="4"/>
  <c r="I58" i="4"/>
  <c r="I66" i="4"/>
  <c r="I137" i="4"/>
  <c r="I145" i="4"/>
  <c r="I155" i="4"/>
  <c r="I179" i="4"/>
  <c r="I191" i="4"/>
  <c r="I192" i="4"/>
  <c r="F82" i="4"/>
  <c r="F97" i="4"/>
  <c r="F99" i="4"/>
  <c r="F115" i="4"/>
  <c r="F120" i="4"/>
  <c r="F138" i="4"/>
  <c r="F146" i="4"/>
  <c r="F156" i="4"/>
  <c r="F166" i="4"/>
  <c r="F180" i="4"/>
  <c r="F189" i="4"/>
  <c r="E179" i="4"/>
  <c r="D179" i="4"/>
  <c r="C19" i="4"/>
  <c r="C26" i="4"/>
  <c r="C35" i="4"/>
  <c r="C50" i="4"/>
  <c r="C58" i="4"/>
  <c r="C66" i="4"/>
  <c r="C75" i="4"/>
  <c r="C81" i="4"/>
  <c r="C96" i="4"/>
  <c r="C114" i="4"/>
  <c r="C119" i="4"/>
  <c r="C128" i="4"/>
  <c r="C137" i="4"/>
  <c r="C145" i="4"/>
  <c r="C155" i="4"/>
  <c r="C165" i="4"/>
  <c r="C179" i="4"/>
  <c r="C188" i="4"/>
  <c r="E155" i="4"/>
  <c r="E165" i="4"/>
  <c r="D155" i="4"/>
  <c r="D165" i="4"/>
  <c r="D170" i="4"/>
  <c r="E137" i="4"/>
  <c r="D137" i="4"/>
  <c r="E114" i="4"/>
  <c r="E119" i="4"/>
  <c r="D114" i="4"/>
  <c r="D119" i="4"/>
  <c r="E81" i="4"/>
  <c r="D75" i="4"/>
  <c r="D81" i="4"/>
  <c r="F59" i="4"/>
  <c r="F67" i="4"/>
  <c r="E50" i="4"/>
  <c r="E58" i="4"/>
  <c r="E66" i="4"/>
  <c r="D50" i="4"/>
  <c r="D58" i="4"/>
  <c r="D66" i="4"/>
  <c r="F20" i="4"/>
  <c r="F27" i="4"/>
  <c r="F36" i="4"/>
  <c r="E26" i="4"/>
  <c r="E35" i="4"/>
  <c r="D26" i="4"/>
  <c r="D35" i="4"/>
  <c r="D45" i="4"/>
  <c r="O96" i="3"/>
  <c r="O98" i="3"/>
  <c r="O167" i="3"/>
  <c r="O169" i="3"/>
  <c r="O191" i="3"/>
  <c r="O193" i="3"/>
  <c r="N169" i="3"/>
  <c r="K96" i="3"/>
  <c r="K98" i="3"/>
  <c r="K167" i="3"/>
  <c r="K169" i="3"/>
  <c r="I96" i="3"/>
  <c r="I98" i="3"/>
  <c r="I167" i="3"/>
  <c r="I169" i="3"/>
  <c r="I191" i="3"/>
  <c r="I193" i="3"/>
  <c r="E96" i="3"/>
  <c r="E98" i="3"/>
  <c r="E147" i="3"/>
  <c r="E149" i="3"/>
  <c r="E191" i="3"/>
  <c r="E193" i="3"/>
  <c r="D96" i="3"/>
  <c r="D98" i="3"/>
  <c r="D147" i="3"/>
  <c r="D149" i="3"/>
  <c r="D191" i="3"/>
  <c r="D193" i="3"/>
  <c r="C198" i="3"/>
  <c r="O26" i="3"/>
  <c r="O35" i="3"/>
  <c r="O58" i="3"/>
  <c r="O66" i="3"/>
  <c r="O81" i="3"/>
  <c r="O99" i="3"/>
  <c r="O114" i="3"/>
  <c r="O122" i="3"/>
  <c r="O137" i="3"/>
  <c r="O157" i="3"/>
  <c r="O181" i="3"/>
  <c r="N19" i="3"/>
  <c r="N26" i="3"/>
  <c r="N35" i="3"/>
  <c r="N58" i="3"/>
  <c r="N66" i="3"/>
  <c r="N75" i="3"/>
  <c r="N81" i="3"/>
  <c r="N114" i="3"/>
  <c r="N119" i="3"/>
  <c r="L19" i="3"/>
  <c r="L26" i="3"/>
  <c r="L35" i="3"/>
  <c r="L58" i="3"/>
  <c r="L66" i="3"/>
  <c r="L75" i="3"/>
  <c r="L81" i="3"/>
  <c r="L114" i="3"/>
  <c r="L119" i="3"/>
  <c r="K26" i="3"/>
  <c r="K35" i="3"/>
  <c r="K58" i="3"/>
  <c r="K66" i="3"/>
  <c r="K75" i="3"/>
  <c r="K81" i="3"/>
  <c r="K114" i="3"/>
  <c r="K122" i="3"/>
  <c r="K137" i="3"/>
  <c r="K157" i="3"/>
  <c r="K181" i="3"/>
  <c r="J20" i="3"/>
  <c r="J27" i="3"/>
  <c r="J36" i="3"/>
  <c r="J59" i="3"/>
  <c r="J67" i="3"/>
  <c r="J82" i="3"/>
  <c r="J89" i="3"/>
  <c r="J97" i="3"/>
  <c r="J115" i="3"/>
  <c r="J122" i="3"/>
  <c r="J138" i="3"/>
  <c r="J148" i="3"/>
  <c r="J158" i="3"/>
  <c r="J168" i="3"/>
  <c r="J182" i="3"/>
  <c r="J192" i="3"/>
  <c r="I19" i="3"/>
  <c r="I26" i="3"/>
  <c r="I35" i="3"/>
  <c r="I58" i="3"/>
  <c r="I66" i="3"/>
  <c r="I75" i="3"/>
  <c r="I81" i="3"/>
  <c r="I137" i="3"/>
  <c r="I150" i="3"/>
  <c r="I157" i="3"/>
  <c r="I172" i="3"/>
  <c r="I181" i="3"/>
  <c r="I194" i="3"/>
  <c r="I195" i="3"/>
  <c r="F82" i="3"/>
  <c r="F97" i="3"/>
  <c r="F115" i="3"/>
  <c r="F120" i="3"/>
  <c r="F138" i="3"/>
  <c r="F148" i="3"/>
  <c r="F158" i="3"/>
  <c r="F168" i="3"/>
  <c r="F182" i="3"/>
  <c r="F192" i="3"/>
  <c r="E181" i="3"/>
  <c r="D181" i="3"/>
  <c r="C19" i="3"/>
  <c r="C26" i="3"/>
  <c r="C35" i="3"/>
  <c r="C58" i="3"/>
  <c r="C66" i="3"/>
  <c r="C75" i="3"/>
  <c r="C81" i="3"/>
  <c r="C96" i="3"/>
  <c r="C114" i="3"/>
  <c r="C119" i="3"/>
  <c r="C128" i="3"/>
  <c r="C137" i="3"/>
  <c r="C147" i="3"/>
  <c r="C157" i="3"/>
  <c r="C167" i="3"/>
  <c r="C181" i="3"/>
  <c r="C191" i="3"/>
  <c r="E157" i="3"/>
  <c r="E167" i="3"/>
  <c r="E172" i="3"/>
  <c r="D157" i="3"/>
  <c r="D167" i="3"/>
  <c r="E137" i="3"/>
  <c r="D137" i="3"/>
  <c r="E114" i="3"/>
  <c r="E119" i="3"/>
  <c r="D114" i="3"/>
  <c r="E81" i="3"/>
  <c r="D75" i="3"/>
  <c r="D81" i="3"/>
  <c r="F59" i="3"/>
  <c r="F67" i="3"/>
  <c r="E58" i="3"/>
  <c r="E66" i="3"/>
  <c r="D58" i="3"/>
  <c r="D66" i="3"/>
  <c r="F20" i="3"/>
  <c r="F27" i="3"/>
  <c r="F36" i="3"/>
  <c r="E26" i="3"/>
  <c r="E45" i="3"/>
  <c r="E35" i="3"/>
  <c r="D26" i="3"/>
  <c r="D35" i="3"/>
  <c r="E45" i="4"/>
  <c r="E191" i="4"/>
  <c r="E192" i="4"/>
  <c r="E193" i="4"/>
  <c r="O45" i="4"/>
  <c r="M191" i="4"/>
  <c r="M192" i="4"/>
  <c r="D194" i="3"/>
  <c r="D195" i="3"/>
  <c r="D196" i="3"/>
  <c r="E150" i="3"/>
  <c r="J150" i="3"/>
  <c r="K45" i="3"/>
  <c r="N122" i="3"/>
  <c r="E122" i="3"/>
  <c r="C122" i="3"/>
  <c r="J69" i="3"/>
  <c r="L122" i="3"/>
  <c r="L69" i="3"/>
  <c r="O69" i="3"/>
  <c r="K148" i="4"/>
  <c r="F45" i="4"/>
  <c r="E99" i="4"/>
  <c r="E170" i="4"/>
  <c r="I170" i="4"/>
  <c r="J170" i="4"/>
  <c r="K191" i="4"/>
  <c r="K192" i="4"/>
  <c r="O191" i="4"/>
  <c r="O192" i="4"/>
  <c r="N148" i="4"/>
  <c r="N171" i="4"/>
  <c r="K45" i="4"/>
  <c r="O69" i="4"/>
  <c r="O70" i="4"/>
  <c r="O99" i="4"/>
  <c r="E69" i="3"/>
  <c r="D150" i="3"/>
  <c r="C150" i="3"/>
  <c r="J99" i="3"/>
  <c r="J123" i="3"/>
  <c r="N45" i="3"/>
  <c r="D122" i="3"/>
  <c r="D69" i="3"/>
  <c r="F45" i="3"/>
  <c r="F69" i="3"/>
  <c r="O194" i="3"/>
  <c r="O195" i="3"/>
  <c r="M150" i="3"/>
  <c r="O123" i="4"/>
  <c r="C170" i="4"/>
  <c r="F170" i="4"/>
  <c r="F122" i="4"/>
  <c r="F123" i="4"/>
  <c r="I148" i="4"/>
  <c r="J191" i="4"/>
  <c r="J192" i="4"/>
  <c r="J148" i="4"/>
  <c r="K170" i="4"/>
  <c r="K171" i="4"/>
  <c r="N45" i="4"/>
  <c r="O148" i="4"/>
  <c r="D122" i="4"/>
  <c r="D148" i="4"/>
  <c r="I45" i="4"/>
  <c r="E148" i="4"/>
  <c r="C191" i="4"/>
  <c r="M45" i="4"/>
  <c r="M70" i="4"/>
  <c r="L170" i="4"/>
  <c r="M99" i="4"/>
  <c r="K195" i="4"/>
  <c r="L77" i="4"/>
  <c r="C122" i="4"/>
  <c r="I195" i="4"/>
  <c r="E122" i="4"/>
  <c r="F191" i="4"/>
  <c r="F192" i="4"/>
  <c r="N69" i="4"/>
  <c r="O195" i="4"/>
  <c r="L148" i="4"/>
  <c r="L171" i="4"/>
  <c r="N195" i="4"/>
  <c r="E69" i="4"/>
  <c r="C148" i="4"/>
  <c r="C69" i="4"/>
  <c r="D191" i="4"/>
  <c r="D192" i="4"/>
  <c r="D193" i="4"/>
  <c r="J45" i="4"/>
  <c r="K69" i="4"/>
  <c r="L122" i="4"/>
  <c r="L45" i="4"/>
  <c r="O170" i="4"/>
  <c r="M123" i="4"/>
  <c r="F69" i="4"/>
  <c r="C45" i="4"/>
  <c r="F148" i="4"/>
  <c r="F171" i="4"/>
  <c r="I69" i="4"/>
  <c r="J99" i="4"/>
  <c r="J123" i="4"/>
  <c r="L99" i="4"/>
  <c r="D195" i="4"/>
  <c r="D69" i="4"/>
  <c r="D99" i="4"/>
  <c r="C99" i="4"/>
  <c r="J69" i="4"/>
  <c r="K99" i="4"/>
  <c r="K123" i="4"/>
  <c r="L69" i="4"/>
  <c r="M148" i="4"/>
  <c r="M171" i="4"/>
  <c r="E195" i="4"/>
  <c r="L195" i="4"/>
  <c r="I122" i="4"/>
  <c r="K70" i="4"/>
  <c r="N70" i="4"/>
  <c r="N122" i="4"/>
  <c r="I99" i="4"/>
  <c r="N99" i="4"/>
  <c r="C45" i="3"/>
  <c r="E194" i="3"/>
  <c r="E195" i="3"/>
  <c r="E196" i="3"/>
  <c r="F172" i="3"/>
  <c r="F122" i="3"/>
  <c r="J172" i="3"/>
  <c r="K69" i="3"/>
  <c r="L45" i="3"/>
  <c r="L70" i="3"/>
  <c r="N69" i="3"/>
  <c r="N70" i="3"/>
  <c r="O123" i="3"/>
  <c r="N150" i="3"/>
  <c r="N173" i="3"/>
  <c r="M45" i="3"/>
  <c r="N194" i="3"/>
  <c r="N195" i="3"/>
  <c r="L198" i="3"/>
  <c r="C69" i="3"/>
  <c r="K194" i="3"/>
  <c r="K195" i="3"/>
  <c r="K99" i="3"/>
  <c r="K123" i="3"/>
  <c r="O172" i="3"/>
  <c r="I198" i="3"/>
  <c r="I122" i="3"/>
  <c r="D172" i="3"/>
  <c r="C99" i="3"/>
  <c r="F194" i="3"/>
  <c r="F195" i="3"/>
  <c r="F150" i="3"/>
  <c r="F99" i="3"/>
  <c r="J45" i="3"/>
  <c r="J70" i="3"/>
  <c r="L99" i="3"/>
  <c r="O150" i="3"/>
  <c r="K70" i="3"/>
  <c r="D45" i="3"/>
  <c r="E99" i="3"/>
  <c r="C172" i="3"/>
  <c r="I173" i="3"/>
  <c r="I45" i="3"/>
  <c r="K150" i="3"/>
  <c r="N99" i="3"/>
  <c r="M69" i="3"/>
  <c r="M70" i="3"/>
  <c r="C194" i="3"/>
  <c r="I69" i="3"/>
  <c r="J194" i="3"/>
  <c r="J195" i="3"/>
  <c r="O45" i="3"/>
  <c r="O70" i="3"/>
  <c r="L173" i="3"/>
  <c r="N198" i="3"/>
  <c r="D99" i="3"/>
  <c r="I99" i="3"/>
  <c r="J173" i="3"/>
  <c r="O198" i="3"/>
  <c r="M172" i="3"/>
  <c r="M173" i="3"/>
  <c r="M99" i="3"/>
  <c r="F173" i="3"/>
  <c r="O173" i="3"/>
  <c r="K198" i="3"/>
  <c r="E198" i="3"/>
  <c r="D198" i="3"/>
  <c r="M123" i="3"/>
  <c r="K172" i="3"/>
  <c r="M169" i="3"/>
  <c r="M198" i="3"/>
  <c r="N123" i="4"/>
  <c r="N193" i="4"/>
  <c r="I123" i="4"/>
  <c r="O171" i="4"/>
  <c r="O193" i="4"/>
  <c r="L70" i="4"/>
  <c r="I171" i="4"/>
  <c r="K173" i="3"/>
  <c r="L123" i="3"/>
  <c r="L196" i="3"/>
  <c r="N123" i="3"/>
  <c r="J196" i="3"/>
  <c r="J171" i="4"/>
  <c r="C196" i="3"/>
  <c r="N196" i="3"/>
  <c r="I70" i="4"/>
  <c r="M193" i="4"/>
  <c r="F193" i="4"/>
  <c r="L123" i="4"/>
  <c r="L193" i="4"/>
  <c r="C193" i="4"/>
  <c r="J70" i="4"/>
  <c r="J193" i="4"/>
  <c r="I193" i="4"/>
  <c r="K193" i="4"/>
  <c r="K196" i="3"/>
  <c r="I123" i="3"/>
  <c r="O196" i="3"/>
  <c r="F123" i="3"/>
  <c r="F196" i="3"/>
  <c r="I70" i="3"/>
  <c r="I196" i="3"/>
  <c r="M196" i="3"/>
</calcChain>
</file>

<file path=xl/sharedStrings.xml><?xml version="1.0" encoding="utf-8"?>
<sst xmlns="http://schemas.openxmlformats.org/spreadsheetml/2006/main" count="1703" uniqueCount="208">
  <si>
    <r>
      <t xml:space="preserve">Profil kształcenia: </t>
    </r>
    <r>
      <rPr>
        <b/>
        <sz val="10"/>
        <rFont val="Arial"/>
        <family val="2"/>
        <charset val="238"/>
      </rPr>
      <t>Ogólnoakademicki</t>
    </r>
  </si>
  <si>
    <r>
      <t xml:space="preserve">Forma studiów:  </t>
    </r>
    <r>
      <rPr>
        <b/>
        <sz val="10"/>
        <rFont val="Arial"/>
        <family val="2"/>
        <charset val="238"/>
      </rPr>
      <t>Stacjonarne</t>
    </r>
  </si>
  <si>
    <r>
      <t>Forma kształcenia/poziom studiów:</t>
    </r>
    <r>
      <rPr>
        <b/>
        <sz val="10"/>
        <rFont val="Arial"/>
        <family val="2"/>
        <charset val="238"/>
      </rPr>
      <t xml:space="preserve"> I stopnia</t>
    </r>
  </si>
  <si>
    <r>
      <t>Uzyskane kwalifikacje:</t>
    </r>
    <r>
      <rPr>
        <b/>
        <sz val="10"/>
        <rFont val="Arial"/>
        <family val="2"/>
        <charset val="238"/>
      </rPr>
      <t xml:space="preserve"> I stopnia</t>
    </r>
  </si>
  <si>
    <r>
      <t xml:space="preserve">Obszar kształcenia: </t>
    </r>
    <r>
      <rPr>
        <b/>
        <sz val="10"/>
        <rFont val="Arial"/>
        <family val="2"/>
        <charset val="238"/>
      </rPr>
      <t>Nauki rolnicze, leśne i weterynaryjne</t>
    </r>
  </si>
  <si>
    <t>Lp.</t>
  </si>
  <si>
    <t>Nazwa modułu/ przedmiotu</t>
  </si>
  <si>
    <t>Liczba punktów ECTS</t>
  </si>
  <si>
    <t>Forma zaliczenia</t>
  </si>
  <si>
    <t>Status przedmiotu: obligatoryjny lub fakultatywny</t>
  </si>
  <si>
    <t>Liczba godzin dydaktycznych</t>
  </si>
  <si>
    <t>ogółem</t>
  </si>
  <si>
    <t>z bezpośrednim udziałem nauczyciela akademickiego</t>
  </si>
  <si>
    <t>samodzielna praca studenta</t>
  </si>
  <si>
    <t>wykłady</t>
  </si>
  <si>
    <t>Grupa treści</t>
  </si>
  <si>
    <t>Rok studiów I</t>
  </si>
  <si>
    <t>Semestr I</t>
  </si>
  <si>
    <t>I</t>
  </si>
  <si>
    <t>Wymagania ogólne</t>
  </si>
  <si>
    <t>1.</t>
  </si>
  <si>
    <t>Język obcy</t>
  </si>
  <si>
    <t>Z</t>
  </si>
  <si>
    <t>f</t>
  </si>
  <si>
    <t>2.</t>
  </si>
  <si>
    <t>Wychowanie fizyczne</t>
  </si>
  <si>
    <t>o</t>
  </si>
  <si>
    <t>3.</t>
  </si>
  <si>
    <t>4.</t>
  </si>
  <si>
    <t>Liczba pkt ECTS/ godz.dyd.   (ogółem)</t>
  </si>
  <si>
    <t>x</t>
  </si>
  <si>
    <t>Liczba pkt ECTS/ godz.dyd. (zajęcia praktyczne)</t>
  </si>
  <si>
    <t>Liczba pkt ECTS/ godz.dyd.  (przedmioty fakultatywne)</t>
  </si>
  <si>
    <t>II</t>
  </si>
  <si>
    <t>Podstawowe</t>
  </si>
  <si>
    <t>E</t>
  </si>
  <si>
    <t>III</t>
  </si>
  <si>
    <t>Kierunkowe</t>
  </si>
  <si>
    <t>VI</t>
  </si>
  <si>
    <t xml:space="preserve">Inne wymagania </t>
  </si>
  <si>
    <t>Liczba pkt ECTS/ godz.dyd.  w semestrze I</t>
  </si>
  <si>
    <t>Semestr II</t>
  </si>
  <si>
    <t>IV</t>
  </si>
  <si>
    <t>Specjalnościowe</t>
  </si>
  <si>
    <t>Liczba pkt ECTS/ godz.dyd.  w semestrze II</t>
  </si>
  <si>
    <t>Liczba pkt ECTS/ godz.dyd.  na  I roku studiów</t>
  </si>
  <si>
    <t>Rok studiów II</t>
  </si>
  <si>
    <t>Semestr III</t>
  </si>
  <si>
    <t>5.</t>
  </si>
  <si>
    <t>Liczba pkt ECTS/ godz.dyd.  w semestrze III</t>
  </si>
  <si>
    <t>Semestr IV</t>
  </si>
  <si>
    <t>Liczba pkt ECTS/ godz.dyd.  w semestrze IV</t>
  </si>
  <si>
    <t>Liczba pkt ECTS/ godz.dyd.  na  II roku studiów</t>
  </si>
  <si>
    <t>Rok studiów III</t>
  </si>
  <si>
    <t>Semestr V</t>
  </si>
  <si>
    <t>Liczba pkt ECTS/ godz.dyd.  w semestrze V</t>
  </si>
  <si>
    <t>Semestr VI</t>
  </si>
  <si>
    <t>6 tyg. (240 h)</t>
  </si>
  <si>
    <t>Liczba pkt ECTS/ godz.dyd.  w semestrze VI</t>
  </si>
  <si>
    <t>Liczba pkt ECTS/ godz.dyd.  na  III roku studiów</t>
  </si>
  <si>
    <t>Rok studiów IV</t>
  </si>
  <si>
    <t>Semestr VII</t>
  </si>
  <si>
    <t>Liczba pkt ECTS/ godz.dyd.  w semestrze VII</t>
  </si>
  <si>
    <t>Liczba pkt ECTS/ godz.dyd.  na  IV roku studiów</t>
  </si>
  <si>
    <t>Liczba pkt ECTS/ godz.dyd. na  I-IV roku studiów</t>
  </si>
  <si>
    <t>Liczba pkt ECTS/ godz.dyd. (przed. fakultatywne) na I-IV roku studiów</t>
  </si>
  <si>
    <t>6.</t>
  </si>
  <si>
    <t>ćwiczenia</t>
  </si>
  <si>
    <t xml:space="preserve">5. </t>
  </si>
  <si>
    <t>7.</t>
  </si>
  <si>
    <t>Przedmiot kształcenia ogólnego - humanistczny</t>
  </si>
  <si>
    <t>za zajęcia praktyczne</t>
  </si>
  <si>
    <t>w tym</t>
  </si>
  <si>
    <t>inne*</t>
  </si>
  <si>
    <t>razem</t>
  </si>
  <si>
    <t>bezwymiarowo</t>
  </si>
  <si>
    <t xml:space="preserve">Fakultet kierunkowy </t>
  </si>
  <si>
    <t>Fakultet kierunkowy - przedmioty do wyboru</t>
  </si>
  <si>
    <t>Z/O</t>
  </si>
  <si>
    <t xml:space="preserve">III </t>
  </si>
  <si>
    <t>Praktyka</t>
  </si>
  <si>
    <t>Ogółem zajęcia praktyczne             (z bezpośrednim udziałem nauczyciela akademickiego + samodzielna praca studenta)</t>
  </si>
  <si>
    <t>Ogółem (z bezpośrednim udziałem nauczyciela akademickiego + samodzielna praca studenta)</t>
  </si>
  <si>
    <t>Ogółem zajęcia praktyczne (z bezpośrednim udziałem nauczyciela akademickiego + samodzielna praca studenta)</t>
  </si>
  <si>
    <r>
      <rPr>
        <sz val="10"/>
        <rFont val="Calibri"/>
        <family val="2"/>
        <charset val="238"/>
        <scheme val="minor"/>
      </rPr>
      <t xml:space="preserve">Kierunek: </t>
    </r>
    <r>
      <rPr>
        <b/>
        <sz val="10"/>
        <rFont val="Calibri"/>
        <family val="2"/>
        <charset val="238"/>
        <scheme val="minor"/>
      </rPr>
      <t xml:space="preserve">Rolnictwo
</t>
    </r>
    <r>
      <rPr>
        <sz val="10"/>
        <rFont val="Calibri"/>
        <family val="2"/>
        <charset val="238"/>
        <scheme val="minor"/>
      </rPr>
      <t xml:space="preserve">Specjalność: </t>
    </r>
    <r>
      <rPr>
        <b/>
        <sz val="10"/>
        <rFont val="Calibri"/>
        <family val="2"/>
        <charset val="238"/>
        <scheme val="minor"/>
      </rPr>
      <t>wszystkie</t>
    </r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</si>
  <si>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 xml:space="preserve">Specjalność: Produkcja rolnicza </t>
    </r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</si>
  <si>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>Specjalność: Agrobiznes</t>
    </r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</si>
  <si>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>Specjalność: Rolnictwo Precyzyjne</t>
    </r>
  </si>
  <si>
    <t>Liczba godzin na 1 pkt ECTS</t>
  </si>
  <si>
    <t>Technologie informacyjne 2001S1-TINF</t>
  </si>
  <si>
    <t>Przedmiot kształcenia ogólnego - społeczny 2000SX-EKON / 2000SX-MSE</t>
  </si>
  <si>
    <t>Mikrobiologia 2001S1-MIKRO</t>
  </si>
  <si>
    <t>Chemia nieorganiczna 2001S1-CHNI</t>
  </si>
  <si>
    <t>Statystyka matematyczna w rolnictwie 2001S1-SMR</t>
  </si>
  <si>
    <t>Agrometeorologia 2001S1-AGROM</t>
  </si>
  <si>
    <t>Melioracje 2001S1-MELIO</t>
  </si>
  <si>
    <t>Agroekologia 2001S1-AGROE</t>
  </si>
  <si>
    <t>Gleboznawstwo I  2001S1-GLEBI</t>
  </si>
  <si>
    <t>Ochrona środowiska 2001S1-OCHROSRO</t>
  </si>
  <si>
    <t>Etykieta 2000S1-ETYKIETA</t>
  </si>
  <si>
    <t>Bezpieczeństwo i higiena pracy 2000SX-MK-BHP</t>
  </si>
  <si>
    <t>Ergonomia 2000SX-MK-ERGON</t>
  </si>
  <si>
    <t>Ochrona własności intelektualnej 2000SX-MK-OWI</t>
  </si>
  <si>
    <t>Informacja patentowa 2000SX-IPAT</t>
  </si>
  <si>
    <t>Agrobotanika 2001S1-AGRBOT</t>
  </si>
  <si>
    <t>Chemia organiczna 2001S1-CHOR</t>
  </si>
  <si>
    <t>Fizjologia zwierząt 2001S1-FIZJOZWI</t>
  </si>
  <si>
    <t>Biochemia 2001S1-BIOCH</t>
  </si>
  <si>
    <t>Gleboznawstwo II 2001S1-GLEBII</t>
  </si>
  <si>
    <t>Przedsiębiorczość 2001S1-PRZEDS</t>
  </si>
  <si>
    <t>Podstawy rachunkowości 2001S1-PRACH</t>
  </si>
  <si>
    <t>Entomologia stosowana 2001S1-ENSTOS</t>
  </si>
  <si>
    <t>Genetyka roślin 2001S1-GENROS</t>
  </si>
  <si>
    <t>Fizjologia roślin 2001S1-FIZJOROS</t>
  </si>
  <si>
    <t>Żywienie zwierząt i paszoznawstwo 2001S1-ZZP</t>
  </si>
  <si>
    <t>Technika rolnicza 2001S1-TECHNROL</t>
  </si>
  <si>
    <t>Podstawy ogrodnictwa 2001S1-PODO</t>
  </si>
  <si>
    <t>Mikroorganizmy w technologiach rolniczych 2001S1-MTR</t>
  </si>
  <si>
    <t>Doradztwo rolnicze 2001S1-DORR</t>
  </si>
  <si>
    <t>Owady zapylające 2001S1-OWADYZAP</t>
  </si>
  <si>
    <t>Światowe rynki żywności 2001S1-SRZ</t>
  </si>
  <si>
    <t>Łąkarstwo 2001S1-LAK</t>
  </si>
  <si>
    <t>Hodowla roślin 2001S1-HODROS</t>
  </si>
  <si>
    <t>Herbologia 2001S1-HERBO</t>
  </si>
  <si>
    <t>Ogólna uprawa roli i roślin 2001S1-OURIR</t>
  </si>
  <si>
    <t>Chów i hodowla zwierząt I   2001S1-CHZI</t>
  </si>
  <si>
    <t>Chemia rolna  2001S1-CHEMROL</t>
  </si>
  <si>
    <t>Rośliny zielarskie 2001S1-ROSZ</t>
  </si>
  <si>
    <t>Chów i hodowla zwierząt II  2001S1-CHZII</t>
  </si>
  <si>
    <t>Fitopatologia  2001S1-FITOP</t>
  </si>
  <si>
    <t>Szczegółowa uprawa roślin I  2001S1-SZURO1</t>
  </si>
  <si>
    <t>Szczegółowa uprawa roślin II 2001S1-SZCUPR2</t>
  </si>
  <si>
    <t>Nasiennictwo 2001S1-NASIE</t>
  </si>
  <si>
    <t>Ekonomika i organizacja rolnictwa 2001S1-EKOIOR</t>
  </si>
  <si>
    <t>Rolnicze surowce energetyczne 2001S1-RSE</t>
  </si>
  <si>
    <t>Doradztwo technologiczno-ekonomiczne 2001S1-DTE</t>
  </si>
  <si>
    <t>Gospodarka składnikami pokarmowymi roślin 2001S1-GSPR</t>
  </si>
  <si>
    <t>Regulatory wzrostu w uprawie i nawożeniu roślin 2001S1-RWWUINR</t>
  </si>
  <si>
    <t>Światowe systemy gospodarowania rolniczego 2001S1-SSGR</t>
  </si>
  <si>
    <t>Metody diagnostyczne w patofizjologii roślin 2001S1-MDWPR</t>
  </si>
  <si>
    <t>Obsługa subwencji rolniczych 2001S1-OBSLSUBRO</t>
  </si>
  <si>
    <t>Urządzanie i pielęgnacja ogrodów wiejskich 2001S1-UPOW</t>
  </si>
  <si>
    <t>Inżynierski rachunek kosztów w rolnictwie 2001S1-IRK</t>
  </si>
  <si>
    <t>Gospodarka łąkowa na obszarach prawnie chronionych 2001S1-GLAK</t>
  </si>
  <si>
    <t>Środki ochrony roślin 2001S1-SRODOCHRO</t>
  </si>
  <si>
    <t>Praca inżynierska 2001S1-PINZ</t>
  </si>
  <si>
    <t>Specjalizacyjne seminarium inżynierskie 2001S1-SSI</t>
  </si>
  <si>
    <t>Praktyka kierunkowa 2001S1-PKIER</t>
  </si>
  <si>
    <t>Zarządzanie produkcją 2001S1-ZAP</t>
  </si>
  <si>
    <t>Przechowalnictwo produktów rolnych 2001S1-PRZEPRORO</t>
  </si>
  <si>
    <t>Uprawnienia do stosowania środków ochrony roślin 2001S1-USSOR</t>
  </si>
  <si>
    <t>Unijne wsparcie rozwoju obszarów wiejskich 2001S1-UWR</t>
  </si>
  <si>
    <t>Międzynarodowe organizacje rolnicze 2001S1-MIEDORGRO</t>
  </si>
  <si>
    <t>Doradztwo w ochronie roślin 2001S1-DOR</t>
  </si>
  <si>
    <t>Grafika inżynierska 2001S1-GRAFIN</t>
  </si>
  <si>
    <t>Agroekologia  2001S1-AGROE</t>
  </si>
  <si>
    <t>Gleboznawstwo I 2001S1-GLEBI</t>
  </si>
  <si>
    <t>Fizjologia zwierząt  2001S1-FIZJOZWI</t>
  </si>
  <si>
    <t>Podstawy rachunkowości  2001S1-PRACH</t>
  </si>
  <si>
    <t>Chów i hodowla zwierząt I 2001S1-CHZI</t>
  </si>
  <si>
    <t>Chemia rolna 2001S1-CHEMROL</t>
  </si>
  <si>
    <t>Chów i hodowla zwierząt II 2001S1-CHZII</t>
  </si>
  <si>
    <t>Fitopatologia 2001S1-FITOP</t>
  </si>
  <si>
    <t>Szczegółowa uprawa roślin I 2001S1-SZURO1</t>
  </si>
  <si>
    <t>Fitopatologia 2001S1-FITOP 2001S1-SZURO1</t>
  </si>
  <si>
    <t>Nasiennictwo  2001S1-NASIE</t>
  </si>
  <si>
    <t>Praktyka kierunkowa  2001S1-PKIER</t>
  </si>
  <si>
    <t>Statystyka matematyczna w rolnictwie  2001S1-SMR</t>
  </si>
  <si>
    <t>Agrobiznes jako subsystem gospodarki narodowej 2001S1-ASG</t>
  </si>
  <si>
    <t>Rynki rolne i ogrodnicze  2001S1-RRO</t>
  </si>
  <si>
    <t>Doradztwo w agrobiznesie 2001S1-DWA</t>
  </si>
  <si>
    <t>Turystyka wiejska 2001S1-TWI</t>
  </si>
  <si>
    <t>Logistyka w agrobiznesie 2001S1-LAG</t>
  </si>
  <si>
    <t>Analiza kosztów w rolnictwie 2001S1-AKR</t>
  </si>
  <si>
    <t>Odporność agrofagów na środki ochrony roślin 2001S1-OAS</t>
  </si>
  <si>
    <t>Zarządzanie jakością 2001S1-ZAJ</t>
  </si>
  <si>
    <t>Fundusze strukturalne i inwestycyjne 2001S1-FSI</t>
  </si>
  <si>
    <t>Biogospodarka 2001S1-BIOG</t>
  </si>
  <si>
    <t>Rolnicze bazy informatyczne 2001S1-ROLNBAZYIN</t>
  </si>
  <si>
    <t>Uwarunkowania rolnictwa precyzyjnego 2001S1-URP</t>
  </si>
  <si>
    <t>Podstawy fotogrametrii i metody pomiarów sytuacyjno-wysokościowych 2001S1-PFMP</t>
  </si>
  <si>
    <t>Mechatronika w rolnictwie precyzyjnym 2001S1-MRP</t>
  </si>
  <si>
    <t>Bazy danych glebowych i numeryczne mapy glebowe 2001S1-BDG</t>
  </si>
  <si>
    <t>Nowoczesne konstrukcje narzędzi i maszyn w rolnictwie precyzyjnym 2001S1-NKN</t>
  </si>
  <si>
    <t>Projekt GIS - geoinformatyczne opracowanie scenariuszy produkcyjnych 2001S1-PGEOS</t>
  </si>
  <si>
    <t>Precyzyjna satelitarna nawigacja lądowa 2001S1-PSNL</t>
  </si>
  <si>
    <t>Środki ochrony roślin i systemy wspomagania decyzji w precyzyjnej ochronie roślin 2001S1-SOR</t>
  </si>
  <si>
    <t>Teledetekcja i pozycjonowanie GNSS w rolnictwie precyzyjnym 2001S1-TPGNSS</t>
  </si>
  <si>
    <t>Technologie produkcji roślinnej w rolnictwie precyzyjnym 2001S1-TPR</t>
  </si>
  <si>
    <t>Techniki nawadniania w rolnictwie i ogrodnictwie precyzyjnym 2001S1-TNR</t>
  </si>
  <si>
    <t>Precyzyjne ogrodnictwo 2001S1-PRO</t>
  </si>
  <si>
    <t>Geostatystyka 2001S1-GEO</t>
  </si>
  <si>
    <t>Koszty i efektywność produkcji 2001S1-KEP</t>
  </si>
  <si>
    <t>Modelowanie i zakładanie baz geoinformatycznych 2001S1-MZBG</t>
  </si>
  <si>
    <t>Praca inżynierska  2001S1-PINZ</t>
  </si>
  <si>
    <t>Postęp odmianowy w produkcji rolniczej 2001S1-POPR</t>
  </si>
  <si>
    <t>Organizacja ochrony roślin 2001S1-OOR</t>
  </si>
  <si>
    <t>Bioróżnorodność agroekosystemów 2001S1-BIOAG</t>
  </si>
  <si>
    <t>Gatunki inwazyjne  2001S1-GATI</t>
  </si>
  <si>
    <t>Systemy zarządzania jakością  2001S1-SZJ</t>
  </si>
  <si>
    <t>Zarządzanie agrofirmą  2001S1-ZAGR</t>
  </si>
  <si>
    <t>Pasze przemysłowe 2001S1-PPRZ</t>
  </si>
  <si>
    <t>Doradztwo nawozowe  2001S1-DORADNAW</t>
  </si>
  <si>
    <t>Systemy gospodarowania rolniczego 2001S1-SGR</t>
  </si>
  <si>
    <t>Marketing w agrobiznesie 2001S1-MAG</t>
  </si>
  <si>
    <t>Kompleksy agroenergetyczne  2001S1-KOMA</t>
  </si>
  <si>
    <t>Przetwórstwo owoców i warzyw 2001S1-POW</t>
  </si>
  <si>
    <t>Zarządzanie ochroną środowiska w agrofirmie 2001S1-ZOS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</si>
</sst>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FFFFF"/>
      <name val="Calibri"/>
      <family val="2"/>
      <charset val="238"/>
    </font>
    <font>
      <sz val="12"/>
      <color rgb="FF000000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color rgb="FF002060"/>
      <name val="Arial"/>
      <family val="2"/>
      <charset val="238"/>
    </font>
    <font>
      <b/>
      <sz val="20"/>
      <color rgb="FFC0000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sz val="16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0EC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CC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0" fillId="31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21" fillId="0" borderId="0"/>
    <xf numFmtId="0" fontId="18" fillId="0" borderId="0"/>
  </cellStyleXfs>
  <cellXfs count="489">
    <xf numFmtId="0" fontId="18" fillId="0" borderId="0" xfId="0" applyFont="1"/>
    <xf numFmtId="0" fontId="18" fillId="0" borderId="0" xfId="0" applyFont="1" applyAlignment="1">
      <alignment horizontal="left"/>
    </xf>
    <xf numFmtId="164" fontId="21" fillId="0" borderId="0" xfId="0" applyNumberFormat="1" applyFont="1"/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1" fillId="0" borderId="0" xfId="0" applyNumberFormat="1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0" fillId="0" borderId="0" xfId="0" applyFont="1" applyAlignment="1"/>
    <xf numFmtId="0" fontId="24" fillId="0" borderId="0" xfId="0" applyFont="1" applyAlignment="1"/>
    <xf numFmtId="0" fontId="18" fillId="0" borderId="0" xfId="0" applyFont="1" applyAlignment="1">
      <alignment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22" fillId="0" borderId="0" xfId="0" applyFont="1" applyAlignment="1">
      <alignment horizontal="center"/>
    </xf>
    <xf numFmtId="0" fontId="0" fillId="0" borderId="0" xfId="0" applyFont="1"/>
    <xf numFmtId="0" fontId="26" fillId="0" borderId="0" xfId="0" applyFont="1"/>
    <xf numFmtId="0" fontId="26" fillId="0" borderId="2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31" fillId="0" borderId="11" xfId="0" applyFont="1" applyBorder="1" applyAlignment="1">
      <alignment horizontal="left" wrapText="1"/>
    </xf>
    <xf numFmtId="16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164" fontId="30" fillId="40" borderId="16" xfId="0" applyNumberFormat="1" applyFont="1" applyFill="1" applyBorder="1" applyAlignment="1">
      <alignment horizontal="center"/>
    </xf>
    <xf numFmtId="0" fontId="30" fillId="40" borderId="16" xfId="0" applyFont="1" applyFill="1" applyBorder="1" applyAlignment="1">
      <alignment horizontal="center"/>
    </xf>
    <xf numFmtId="0" fontId="30" fillId="40" borderId="17" xfId="0" applyFont="1" applyFill="1" applyBorder="1" applyAlignment="1">
      <alignment horizontal="center"/>
    </xf>
    <xf numFmtId="164" fontId="30" fillId="40" borderId="10" xfId="0" applyNumberFormat="1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30" fillId="40" borderId="19" xfId="0" applyFont="1" applyFill="1" applyBorder="1" applyAlignment="1">
      <alignment horizontal="center"/>
    </xf>
    <xf numFmtId="164" fontId="30" fillId="40" borderId="21" xfId="0" applyNumberFormat="1" applyFont="1" applyFill="1" applyBorder="1" applyAlignment="1">
      <alignment horizontal="center"/>
    </xf>
    <xf numFmtId="0" fontId="30" fillId="40" borderId="21" xfId="0" applyFont="1" applyFill="1" applyBorder="1" applyAlignment="1">
      <alignment horizontal="center"/>
    </xf>
    <xf numFmtId="0" fontId="30" fillId="40" borderId="22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0" fontId="30" fillId="0" borderId="11" xfId="0" applyFont="1" applyBorder="1"/>
    <xf numFmtId="0" fontId="31" fillId="0" borderId="10" xfId="0" applyFont="1" applyBorder="1" applyAlignment="1">
      <alignment horizontal="left" vertical="center" wrapText="1"/>
    </xf>
    <xf numFmtId="16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4" fontId="30" fillId="0" borderId="10" xfId="0" applyNumberFormat="1" applyFont="1" applyBorder="1"/>
    <xf numFmtId="2" fontId="30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30" fillId="40" borderId="28" xfId="0" applyNumberFormat="1" applyFont="1" applyFill="1" applyBorder="1" applyAlignment="1">
      <alignment horizontal="center"/>
    </xf>
    <xf numFmtId="0" fontId="30" fillId="40" borderId="28" xfId="0" applyFont="1" applyFill="1" applyBorder="1" applyAlignment="1">
      <alignment horizontal="center"/>
    </xf>
    <xf numFmtId="0" fontId="30" fillId="40" borderId="29" xfId="0" applyFont="1" applyFill="1" applyBorder="1" applyAlignment="1">
      <alignment horizontal="center"/>
    </xf>
    <xf numFmtId="164" fontId="29" fillId="41" borderId="28" xfId="0" applyNumberFormat="1" applyFont="1" applyFill="1" applyBorder="1" applyAlignment="1">
      <alignment horizontal="center"/>
    </xf>
    <xf numFmtId="0" fontId="29" fillId="41" borderId="28" xfId="0" applyFont="1" applyFill="1" applyBorder="1" applyAlignment="1">
      <alignment horizontal="center"/>
    </xf>
    <xf numFmtId="0" fontId="29" fillId="41" borderId="29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left"/>
    </xf>
    <xf numFmtId="0" fontId="31" fillId="33" borderId="10" xfId="0" applyFont="1" applyFill="1" applyBorder="1" applyAlignment="1">
      <alignment vertical="center" wrapText="1"/>
    </xf>
    <xf numFmtId="164" fontId="30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/>
    <xf numFmtId="164" fontId="30" fillId="33" borderId="10" xfId="0" applyNumberFormat="1" applyFont="1" applyFill="1" applyBorder="1" applyAlignment="1">
      <alignment horizontal="center" wrapText="1"/>
    </xf>
    <xf numFmtId="0" fontId="30" fillId="33" borderId="25" xfId="0" applyFont="1" applyFill="1" applyBorder="1" applyAlignment="1">
      <alignment horizontal="left"/>
    </xf>
    <xf numFmtId="0" fontId="30" fillId="33" borderId="11" xfId="0" applyFont="1" applyFill="1" applyBorder="1" applyAlignment="1">
      <alignment wrapText="1"/>
    </xf>
    <xf numFmtId="164" fontId="30" fillId="33" borderId="11" xfId="0" applyNumberFormat="1" applyFont="1" applyFill="1" applyBorder="1" applyAlignment="1">
      <alignment horizontal="center"/>
    </xf>
    <xf numFmtId="164" fontId="30" fillId="33" borderId="11" xfId="0" applyNumberFormat="1" applyFont="1" applyFill="1" applyBorder="1" applyAlignment="1">
      <alignment horizontal="center" wrapText="1"/>
    </xf>
    <xf numFmtId="0" fontId="3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wrapText="1"/>
    </xf>
    <xf numFmtId="0" fontId="30" fillId="33" borderId="26" xfId="0" applyFont="1" applyFill="1" applyBorder="1" applyAlignment="1">
      <alignment horizontal="center"/>
    </xf>
    <xf numFmtId="164" fontId="29" fillId="41" borderId="16" xfId="0" applyNumberFormat="1" applyFont="1" applyFill="1" applyBorder="1" applyAlignment="1">
      <alignment horizontal="center"/>
    </xf>
    <xf numFmtId="0" fontId="29" fillId="41" borderId="16" xfId="0" applyFont="1" applyFill="1" applyBorder="1" applyAlignment="1">
      <alignment horizontal="center"/>
    </xf>
    <xf numFmtId="0" fontId="29" fillId="41" borderId="17" xfId="0" applyFont="1" applyFill="1" applyBorder="1" applyAlignment="1">
      <alignment horizontal="center"/>
    </xf>
    <xf numFmtId="164" fontId="34" fillId="41" borderId="21" xfId="18" applyNumberFormat="1" applyFont="1" applyFill="1" applyBorder="1" applyAlignment="1">
      <alignment horizontal="center"/>
    </xf>
    <xf numFmtId="164" fontId="34" fillId="41" borderId="21" xfId="0" applyNumberFormat="1" applyFont="1" applyFill="1" applyBorder="1" applyAlignment="1">
      <alignment horizontal="center"/>
    </xf>
    <xf numFmtId="0" fontId="34" fillId="41" borderId="21" xfId="18" applyFont="1" applyFill="1" applyBorder="1" applyAlignment="1">
      <alignment horizontal="center"/>
    </xf>
    <xf numFmtId="0" fontId="29" fillId="41" borderId="21" xfId="0" applyFont="1" applyFill="1" applyBorder="1" applyAlignment="1">
      <alignment horizontal="center"/>
    </xf>
    <xf numFmtId="0" fontId="34" fillId="41" borderId="22" xfId="18" applyFont="1" applyFill="1" applyBorder="1" applyAlignment="1">
      <alignment horizontal="center"/>
    </xf>
    <xf numFmtId="164" fontId="30" fillId="42" borderId="16" xfId="0" applyNumberFormat="1" applyFont="1" applyFill="1" applyBorder="1" applyAlignment="1">
      <alignment horizontal="center"/>
    </xf>
    <xf numFmtId="0" fontId="30" fillId="42" borderId="16" xfId="0" applyFont="1" applyFill="1" applyBorder="1" applyAlignment="1">
      <alignment horizontal="center"/>
    </xf>
    <xf numFmtId="0" fontId="30" fillId="42" borderId="17" xfId="0" applyFont="1" applyFill="1" applyBorder="1" applyAlignment="1">
      <alignment horizontal="center"/>
    </xf>
    <xf numFmtId="164" fontId="30" fillId="42" borderId="10" xfId="0" applyNumberFormat="1" applyFont="1" applyFill="1" applyBorder="1" applyAlignment="1">
      <alignment horizontal="center"/>
    </xf>
    <xf numFmtId="0" fontId="30" fillId="42" borderId="10" xfId="0" applyFont="1" applyFill="1" applyBorder="1" applyAlignment="1">
      <alignment horizontal="center"/>
    </xf>
    <xf numFmtId="0" fontId="30" fillId="42" borderId="19" xfId="0" applyFont="1" applyFill="1" applyBorder="1" applyAlignment="1">
      <alignment horizontal="center"/>
    </xf>
    <xf numFmtId="164" fontId="30" fillId="42" borderId="21" xfId="0" applyNumberFormat="1" applyFont="1" applyFill="1" applyBorder="1" applyAlignment="1">
      <alignment horizontal="center"/>
    </xf>
    <xf numFmtId="0" fontId="30" fillId="42" borderId="21" xfId="0" applyFont="1" applyFill="1" applyBorder="1" applyAlignment="1">
      <alignment horizontal="center"/>
    </xf>
    <xf numFmtId="0" fontId="30" fillId="42" borderId="22" xfId="0" applyFont="1" applyFill="1" applyBorder="1" applyAlignment="1">
      <alignment horizontal="center"/>
    </xf>
    <xf numFmtId="0" fontId="30" fillId="33" borderId="11" xfId="0" applyFont="1" applyFill="1" applyBorder="1"/>
    <xf numFmtId="0" fontId="29" fillId="33" borderId="23" xfId="0" applyFont="1" applyFill="1" applyBorder="1" applyAlignment="1">
      <alignment horizontal="center"/>
    </xf>
    <xf numFmtId="0" fontId="30" fillId="33" borderId="10" xfId="3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/>
    <xf numFmtId="164" fontId="29" fillId="41" borderId="21" xfId="18" applyNumberFormat="1" applyFont="1" applyFill="1" applyBorder="1" applyAlignment="1">
      <alignment horizontal="center"/>
    </xf>
    <xf numFmtId="164" fontId="29" fillId="41" borderId="21" xfId="0" applyNumberFormat="1" applyFont="1" applyFill="1" applyBorder="1" applyAlignment="1">
      <alignment horizontal="center"/>
    </xf>
    <xf numFmtId="0" fontId="29" fillId="41" borderId="21" xfId="18" applyFont="1" applyFill="1" applyBorder="1" applyAlignment="1">
      <alignment horizontal="center"/>
    </xf>
    <xf numFmtId="0" fontId="29" fillId="41" borderId="22" xfId="18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/>
    </xf>
    <xf numFmtId="0" fontId="30" fillId="36" borderId="25" xfId="0" applyFont="1" applyFill="1" applyBorder="1" applyAlignment="1">
      <alignment horizontal="left"/>
    </xf>
    <xf numFmtId="0" fontId="30" fillId="36" borderId="11" xfId="0" applyFont="1" applyFill="1" applyBorder="1"/>
    <xf numFmtId="164" fontId="30" fillId="36" borderId="11" xfId="0" applyNumberFormat="1" applyFont="1" applyFill="1" applyBorder="1" applyAlignment="1">
      <alignment horizontal="center"/>
    </xf>
    <xf numFmtId="0" fontId="30" fillId="36" borderId="11" xfId="0" applyFont="1" applyFill="1" applyBorder="1" applyAlignment="1">
      <alignment horizontal="center"/>
    </xf>
    <xf numFmtId="0" fontId="30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wrapText="1"/>
    </xf>
    <xf numFmtId="0" fontId="30" fillId="33" borderId="11" xfId="0" applyFont="1" applyFill="1" applyBorder="1" applyAlignment="1">
      <alignment vertical="center" wrapText="1"/>
    </xf>
    <xf numFmtId="0" fontId="29" fillId="33" borderId="18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left" wrapText="1"/>
    </xf>
    <xf numFmtId="0" fontId="31" fillId="33" borderId="11" xfId="0" applyFont="1" applyFill="1" applyBorder="1" applyAlignment="1">
      <alignment horizontal="left" wrapText="1"/>
    </xf>
    <xf numFmtId="0" fontId="30" fillId="0" borderId="10" xfId="0" applyFont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wrapText="1"/>
    </xf>
    <xf numFmtId="0" fontId="30" fillId="33" borderId="11" xfId="0" applyFont="1" applyFill="1" applyBorder="1" applyAlignment="1">
      <alignment horizontal="left"/>
    </xf>
    <xf numFmtId="0" fontId="31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64" fontId="29" fillId="41" borderId="10" xfId="18" applyNumberFormat="1" applyFont="1" applyFill="1" applyBorder="1" applyAlignment="1">
      <alignment horizontal="center"/>
    </xf>
    <xf numFmtId="164" fontId="29" fillId="41" borderId="10" xfId="0" applyNumberFormat="1" applyFont="1" applyFill="1" applyBorder="1" applyAlignment="1">
      <alignment horizontal="center"/>
    </xf>
    <xf numFmtId="0" fontId="29" fillId="41" borderId="10" xfId="18" applyFont="1" applyFill="1" applyBorder="1" applyAlignment="1">
      <alignment horizontal="center"/>
    </xf>
    <xf numFmtId="0" fontId="29" fillId="41" borderId="10" xfId="0" applyFont="1" applyFill="1" applyBorder="1" applyAlignment="1">
      <alignment horizontal="center"/>
    </xf>
    <xf numFmtId="0" fontId="29" fillId="41" borderId="19" xfId="18" applyFont="1" applyFill="1" applyBorder="1" applyAlignment="1">
      <alignment horizontal="center"/>
    </xf>
    <xf numFmtId="164" fontId="30" fillId="42" borderId="28" xfId="0" applyNumberFormat="1" applyFont="1" applyFill="1" applyBorder="1" applyAlignment="1">
      <alignment horizontal="center"/>
    </xf>
    <xf numFmtId="0" fontId="30" fillId="42" borderId="28" xfId="0" applyFont="1" applyFill="1" applyBorder="1" applyAlignment="1">
      <alignment horizontal="center"/>
    </xf>
    <xf numFmtId="0" fontId="30" fillId="42" borderId="29" xfId="0" applyFont="1" applyFill="1" applyBorder="1" applyAlignment="1">
      <alignment horizontal="center"/>
    </xf>
    <xf numFmtId="164" fontId="29" fillId="41" borderId="31" xfId="0" applyNumberFormat="1" applyFont="1" applyFill="1" applyBorder="1" applyAlignment="1">
      <alignment horizontal="center" vertical="center"/>
    </xf>
    <xf numFmtId="0" fontId="29" fillId="41" borderId="31" xfId="0" applyFont="1" applyFill="1" applyBorder="1" applyAlignment="1">
      <alignment horizontal="center" vertical="center"/>
    </xf>
    <xf numFmtId="0" fontId="29" fillId="41" borderId="32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left"/>
    </xf>
    <xf numFmtId="0" fontId="38" fillId="0" borderId="10" xfId="0" applyFont="1" applyBorder="1"/>
    <xf numFmtId="16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5" xfId="0" applyFont="1" applyBorder="1" applyAlignment="1">
      <alignment horizontal="left"/>
    </xf>
    <xf numFmtId="0" fontId="38" fillId="0" borderId="11" xfId="0" applyFont="1" applyBorder="1" applyAlignment="1">
      <alignment horizontal="left" wrapText="1"/>
    </xf>
    <xf numFmtId="164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164" fontId="38" fillId="40" borderId="16" xfId="0" applyNumberFormat="1" applyFont="1" applyFill="1" applyBorder="1" applyAlignment="1">
      <alignment horizontal="center"/>
    </xf>
    <xf numFmtId="0" fontId="38" fillId="40" borderId="16" xfId="0" applyFont="1" applyFill="1" applyBorder="1" applyAlignment="1">
      <alignment horizontal="center"/>
    </xf>
    <xf numFmtId="0" fontId="38" fillId="40" borderId="17" xfId="0" applyFont="1" applyFill="1" applyBorder="1" applyAlignment="1">
      <alignment horizontal="center"/>
    </xf>
    <xf numFmtId="164" fontId="38" fillId="40" borderId="10" xfId="0" applyNumberFormat="1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19" xfId="0" applyFont="1" applyFill="1" applyBorder="1" applyAlignment="1">
      <alignment horizontal="center"/>
    </xf>
    <xf numFmtId="164" fontId="38" fillId="40" borderId="21" xfId="0" applyNumberFormat="1" applyFont="1" applyFill="1" applyBorder="1" applyAlignment="1">
      <alignment horizontal="center"/>
    </xf>
    <xf numFmtId="0" fontId="38" fillId="40" borderId="21" xfId="0" applyFont="1" applyFill="1" applyBorder="1" applyAlignment="1">
      <alignment horizontal="center"/>
    </xf>
    <xf numFmtId="0" fontId="38" fillId="40" borderId="22" xfId="0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/>
    <xf numFmtId="0" fontId="38" fillId="0" borderId="10" xfId="0" applyFont="1" applyBorder="1" applyAlignment="1">
      <alignment horizontal="left" vertical="center" wrapText="1"/>
    </xf>
    <xf numFmtId="16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38" fillId="0" borderId="10" xfId="0" applyNumberFormat="1" applyFont="1" applyBorder="1"/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64" fontId="38" fillId="40" borderId="28" xfId="0" applyNumberFormat="1" applyFont="1" applyFill="1" applyBorder="1" applyAlignment="1">
      <alignment horizontal="center"/>
    </xf>
    <xf numFmtId="0" fontId="38" fillId="40" borderId="28" xfId="0" applyFont="1" applyFill="1" applyBorder="1" applyAlignment="1">
      <alignment horizontal="center"/>
    </xf>
    <xf numFmtId="0" fontId="38" fillId="40" borderId="29" xfId="0" applyFont="1" applyFill="1" applyBorder="1" applyAlignment="1">
      <alignment horizontal="center"/>
    </xf>
    <xf numFmtId="164" fontId="37" fillId="41" borderId="28" xfId="0" applyNumberFormat="1" applyFont="1" applyFill="1" applyBorder="1" applyAlignment="1">
      <alignment horizontal="center"/>
    </xf>
    <xf numFmtId="0" fontId="37" fillId="41" borderId="28" xfId="0" applyFont="1" applyFill="1" applyBorder="1" applyAlignment="1">
      <alignment horizontal="center"/>
    </xf>
    <xf numFmtId="0" fontId="37" fillId="41" borderId="29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left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/>
    <xf numFmtId="164" fontId="38" fillId="33" borderId="10" xfId="0" applyNumberFormat="1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left"/>
    </xf>
    <xf numFmtId="0" fontId="38" fillId="33" borderId="11" xfId="0" applyFont="1" applyFill="1" applyBorder="1" applyAlignment="1">
      <alignment wrapText="1"/>
    </xf>
    <xf numFmtId="164" fontId="38" fillId="33" borderId="11" xfId="0" applyNumberFormat="1" applyFont="1" applyFill="1" applyBorder="1" applyAlignment="1">
      <alignment horizontal="center"/>
    </xf>
    <xf numFmtId="164" fontId="38" fillId="33" borderId="11" xfId="0" applyNumberFormat="1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/>
    </xf>
    <xf numFmtId="164" fontId="37" fillId="41" borderId="16" xfId="0" applyNumberFormat="1" applyFont="1" applyFill="1" applyBorder="1" applyAlignment="1">
      <alignment horizontal="center"/>
    </xf>
    <xf numFmtId="0" fontId="37" fillId="41" borderId="16" xfId="0" applyFont="1" applyFill="1" applyBorder="1" applyAlignment="1">
      <alignment horizontal="center"/>
    </xf>
    <xf numFmtId="0" fontId="37" fillId="41" borderId="17" xfId="0" applyFont="1" applyFill="1" applyBorder="1" applyAlignment="1">
      <alignment horizontal="center"/>
    </xf>
    <xf numFmtId="164" fontId="40" fillId="41" borderId="21" xfId="18" applyNumberFormat="1" applyFont="1" applyFill="1" applyBorder="1" applyAlignment="1">
      <alignment horizontal="center"/>
    </xf>
    <xf numFmtId="164" fontId="40" fillId="41" borderId="21" xfId="0" applyNumberFormat="1" applyFont="1" applyFill="1" applyBorder="1" applyAlignment="1">
      <alignment horizontal="center"/>
    </xf>
    <xf numFmtId="0" fontId="40" fillId="41" borderId="21" xfId="18" applyFont="1" applyFill="1" applyBorder="1" applyAlignment="1">
      <alignment horizontal="center"/>
    </xf>
    <xf numFmtId="0" fontId="37" fillId="41" borderId="21" xfId="0" applyFont="1" applyFill="1" applyBorder="1" applyAlignment="1">
      <alignment horizontal="center"/>
    </xf>
    <xf numFmtId="0" fontId="40" fillId="41" borderId="22" xfId="18" applyFont="1" applyFill="1" applyBorder="1" applyAlignment="1">
      <alignment horizontal="center"/>
    </xf>
    <xf numFmtId="164" fontId="38" fillId="42" borderId="16" xfId="0" applyNumberFormat="1" applyFont="1" applyFill="1" applyBorder="1" applyAlignment="1">
      <alignment horizontal="center"/>
    </xf>
    <xf numFmtId="0" fontId="38" fillId="42" borderId="16" xfId="0" applyFont="1" applyFill="1" applyBorder="1" applyAlignment="1">
      <alignment horizontal="center"/>
    </xf>
    <xf numFmtId="0" fontId="38" fillId="42" borderId="17" xfId="0" applyFont="1" applyFill="1" applyBorder="1" applyAlignment="1">
      <alignment horizontal="center"/>
    </xf>
    <xf numFmtId="164" fontId="38" fillId="42" borderId="10" xfId="0" applyNumberFormat="1" applyFont="1" applyFill="1" applyBorder="1" applyAlignment="1">
      <alignment horizontal="center"/>
    </xf>
    <xf numFmtId="0" fontId="38" fillId="42" borderId="10" xfId="0" applyFont="1" applyFill="1" applyBorder="1" applyAlignment="1">
      <alignment horizontal="center"/>
    </xf>
    <xf numFmtId="0" fontId="38" fillId="42" borderId="19" xfId="0" applyFont="1" applyFill="1" applyBorder="1" applyAlignment="1">
      <alignment horizontal="center"/>
    </xf>
    <xf numFmtId="164" fontId="38" fillId="42" borderId="21" xfId="0" applyNumberFormat="1" applyFont="1" applyFill="1" applyBorder="1" applyAlignment="1">
      <alignment horizontal="center"/>
    </xf>
    <xf numFmtId="0" fontId="38" fillId="42" borderId="21" xfId="0" applyFont="1" applyFill="1" applyBorder="1" applyAlignment="1">
      <alignment horizontal="center"/>
    </xf>
    <xf numFmtId="0" fontId="38" fillId="42" borderId="22" xfId="0" applyFont="1" applyFill="1" applyBorder="1" applyAlignment="1">
      <alignment horizontal="center"/>
    </xf>
    <xf numFmtId="0" fontId="38" fillId="33" borderId="11" xfId="0" applyFont="1" applyFill="1" applyBorder="1"/>
    <xf numFmtId="0" fontId="37" fillId="33" borderId="23" xfId="0" applyFont="1" applyFill="1" applyBorder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/>
    <xf numFmtId="164" fontId="37" fillId="41" borderId="21" xfId="18" applyNumberFormat="1" applyFont="1" applyFill="1" applyBorder="1" applyAlignment="1">
      <alignment horizontal="center"/>
    </xf>
    <xf numFmtId="164" fontId="37" fillId="41" borderId="21" xfId="0" applyNumberFormat="1" applyFont="1" applyFill="1" applyBorder="1" applyAlignment="1">
      <alignment horizontal="center"/>
    </xf>
    <xf numFmtId="0" fontId="37" fillId="41" borderId="21" xfId="18" applyFont="1" applyFill="1" applyBorder="1" applyAlignment="1">
      <alignment horizontal="center"/>
    </xf>
    <xf numFmtId="0" fontId="37" fillId="41" borderId="22" xfId="18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/>
    </xf>
    <xf numFmtId="0" fontId="38" fillId="36" borderId="25" xfId="0" applyFont="1" applyFill="1" applyBorder="1" applyAlignment="1">
      <alignment horizontal="left"/>
    </xf>
    <xf numFmtId="0" fontId="38" fillId="36" borderId="11" xfId="0" applyFont="1" applyFill="1" applyBorder="1"/>
    <xf numFmtId="164" fontId="38" fillId="36" borderId="11" xfId="0" applyNumberFormat="1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 vertical="center" wrapText="1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left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37" borderId="10" xfId="0" applyFont="1" applyFill="1" applyBorder="1" applyAlignment="1">
      <alignment vertical="top" wrapText="1"/>
    </xf>
    <xf numFmtId="164" fontId="37" fillId="41" borderId="10" xfId="18" applyNumberFormat="1" applyFont="1" applyFill="1" applyBorder="1" applyAlignment="1">
      <alignment horizontal="center"/>
    </xf>
    <xf numFmtId="164" fontId="37" fillId="41" borderId="10" xfId="0" applyNumberFormat="1" applyFont="1" applyFill="1" applyBorder="1" applyAlignment="1">
      <alignment horizontal="center"/>
    </xf>
    <xf numFmtId="0" fontId="37" fillId="41" borderId="10" xfId="18" applyFont="1" applyFill="1" applyBorder="1" applyAlignment="1">
      <alignment horizontal="center"/>
    </xf>
    <xf numFmtId="0" fontId="37" fillId="41" borderId="10" xfId="0" applyFont="1" applyFill="1" applyBorder="1" applyAlignment="1">
      <alignment horizontal="center"/>
    </xf>
    <xf numFmtId="0" fontId="37" fillId="41" borderId="19" xfId="18" applyFont="1" applyFill="1" applyBorder="1" applyAlignment="1">
      <alignment horizontal="center"/>
    </xf>
    <xf numFmtId="164" fontId="38" fillId="42" borderId="28" xfId="0" applyNumberFormat="1" applyFont="1" applyFill="1" applyBorder="1" applyAlignment="1">
      <alignment horizontal="center"/>
    </xf>
    <xf numFmtId="0" fontId="38" fillId="42" borderId="28" xfId="0" applyFont="1" applyFill="1" applyBorder="1" applyAlignment="1">
      <alignment horizontal="center"/>
    </xf>
    <xf numFmtId="0" fontId="38" fillId="42" borderId="29" xfId="0" applyFont="1" applyFill="1" applyBorder="1" applyAlignment="1">
      <alignment horizontal="center"/>
    </xf>
    <xf numFmtId="164" fontId="37" fillId="41" borderId="31" xfId="0" applyNumberFormat="1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37" fillId="41" borderId="32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wrapText="1"/>
    </xf>
    <xf numFmtId="0" fontId="38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9" fillId="33" borderId="12" xfId="0" applyFont="1" applyFill="1" applyBorder="1"/>
    <xf numFmtId="0" fontId="30" fillId="33" borderId="10" xfId="0" applyFont="1" applyFill="1" applyBorder="1" applyAlignment="1">
      <alignment horizontal="center"/>
    </xf>
    <xf numFmtId="0" fontId="37" fillId="33" borderId="12" xfId="0" applyFont="1" applyFill="1" applyBorder="1"/>
    <xf numFmtId="0" fontId="38" fillId="33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left"/>
    </xf>
    <xf numFmtId="0" fontId="29" fillId="38" borderId="0" xfId="0" applyFont="1" applyFill="1" applyBorder="1" applyAlignment="1">
      <alignment horizontal="center"/>
    </xf>
    <xf numFmtId="0" fontId="29" fillId="39" borderId="0" xfId="0" applyFont="1" applyFill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 applyAlignment="1">
      <alignment horizontal="center"/>
    </xf>
    <xf numFmtId="0" fontId="30" fillId="40" borderId="0" xfId="0" applyFont="1" applyFill="1" applyBorder="1" applyAlignment="1">
      <alignment horizontal="center"/>
    </xf>
    <xf numFmtId="0" fontId="29" fillId="41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4" fillId="41" borderId="0" xfId="18" applyFont="1" applyFill="1" applyBorder="1" applyAlignment="1">
      <alignment horizontal="center"/>
    </xf>
    <xf numFmtId="0" fontId="30" fillId="42" borderId="0" xfId="0" applyFont="1" applyFill="1" applyBorder="1" applyAlignment="1">
      <alignment horizontal="center"/>
    </xf>
    <xf numFmtId="0" fontId="29" fillId="33" borderId="0" xfId="0" applyFont="1" applyFill="1" applyBorder="1" applyAlignment="1"/>
    <xf numFmtId="0" fontId="30" fillId="33" borderId="0" xfId="0" applyFont="1" applyFill="1" applyBorder="1" applyAlignment="1">
      <alignment horizontal="center" wrapText="1"/>
    </xf>
    <xf numFmtId="0" fontId="29" fillId="33" borderId="0" xfId="0" applyFont="1" applyFill="1" applyBorder="1"/>
    <xf numFmtId="0" fontId="29" fillId="3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41" borderId="0" xfId="18" applyFont="1" applyFill="1" applyBorder="1" applyAlignment="1">
      <alignment horizontal="center"/>
    </xf>
    <xf numFmtId="0" fontId="29" fillId="35" borderId="0" xfId="0" applyFont="1" applyFill="1" applyBorder="1"/>
    <xf numFmtId="0" fontId="29" fillId="33" borderId="0" xfId="0" applyFont="1" applyFill="1" applyBorder="1" applyAlignment="1">
      <alignment horizontal="left" vertical="center"/>
    </xf>
    <xf numFmtId="0" fontId="30" fillId="33" borderId="0" xfId="0" applyNumberFormat="1" applyFont="1" applyFill="1" applyBorder="1"/>
    <xf numFmtId="0" fontId="29" fillId="41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0" fillId="33" borderId="10" xfId="0" applyFont="1" applyFill="1" applyBorder="1" applyAlignment="1">
      <alignment horizontal="center" wrapText="1"/>
    </xf>
    <xf numFmtId="164" fontId="30" fillId="0" borderId="19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164" fontId="38" fillId="0" borderId="19" xfId="0" applyNumberFormat="1" applyFont="1" applyBorder="1" applyAlignment="1">
      <alignment horizontal="center"/>
    </xf>
    <xf numFmtId="0" fontId="30" fillId="42" borderId="27" xfId="0" applyFont="1" applyFill="1" applyBorder="1" applyAlignment="1"/>
    <xf numFmtId="0" fontId="30" fillId="42" borderId="28" xfId="0" applyFont="1" applyFill="1" applyBorder="1" applyAlignment="1"/>
    <xf numFmtId="0" fontId="29" fillId="38" borderId="23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/>
    </xf>
    <xf numFmtId="0" fontId="29" fillId="38" borderId="24" xfId="0" applyFont="1" applyFill="1" applyBorder="1" applyAlignment="1">
      <alignment horizontal="center"/>
    </xf>
    <xf numFmtId="0" fontId="29" fillId="39" borderId="18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/>
    </xf>
    <xf numFmtId="0" fontId="29" fillId="39" borderId="19" xfId="0" applyFont="1" applyFill="1" applyBorder="1" applyAlignment="1">
      <alignment horizontal="center"/>
    </xf>
    <xf numFmtId="0" fontId="29" fillId="33" borderId="12" xfId="0" applyFont="1" applyFill="1" applyBorder="1"/>
    <xf numFmtId="0" fontId="29" fillId="33" borderId="24" xfId="0" applyFont="1" applyFill="1" applyBorder="1"/>
    <xf numFmtId="0" fontId="30" fillId="42" borderId="15" xfId="0" applyFont="1" applyFill="1" applyBorder="1" applyAlignment="1"/>
    <xf numFmtId="0" fontId="30" fillId="42" borderId="16" xfId="0" applyFont="1" applyFill="1" applyBorder="1" applyAlignment="1"/>
    <xf numFmtId="0" fontId="30" fillId="42" borderId="18" xfId="0" applyFont="1" applyFill="1" applyBorder="1" applyAlignment="1"/>
    <xf numFmtId="0" fontId="30" fillId="42" borderId="10" xfId="0" applyFont="1" applyFill="1" applyBorder="1" applyAlignment="1"/>
    <xf numFmtId="0" fontId="30" fillId="42" borderId="20" xfId="0" applyFont="1" applyFill="1" applyBorder="1" applyAlignment="1"/>
    <xf numFmtId="0" fontId="30" fillId="42" borderId="21" xfId="0" applyFont="1" applyFill="1" applyBorder="1" applyAlignment="1"/>
    <xf numFmtId="0" fontId="29" fillId="41" borderId="30" xfId="0" applyFont="1" applyFill="1" applyBorder="1" applyAlignment="1">
      <alignment horizontal="left" wrapText="1"/>
    </xf>
    <xf numFmtId="0" fontId="29" fillId="41" borderId="31" xfId="0" applyFont="1" applyFill="1" applyBorder="1" applyAlignment="1">
      <alignment horizontal="left" wrapText="1"/>
    </xf>
    <xf numFmtId="0" fontId="29" fillId="41" borderId="15" xfId="0" applyFont="1" applyFill="1" applyBorder="1" applyAlignment="1">
      <alignment horizontal="left"/>
    </xf>
    <xf numFmtId="0" fontId="29" fillId="41" borderId="16" xfId="0" applyFont="1" applyFill="1" applyBorder="1" applyAlignment="1">
      <alignment horizontal="left"/>
    </xf>
    <xf numFmtId="0" fontId="29" fillId="41" borderId="18" xfId="18" applyFont="1" applyFill="1" applyBorder="1" applyAlignment="1">
      <alignment horizontal="left"/>
    </xf>
    <xf numFmtId="0" fontId="29" fillId="41" borderId="10" xfId="18" applyFont="1" applyFill="1" applyBorder="1" applyAlignment="1">
      <alignment horizontal="left"/>
    </xf>
    <xf numFmtId="0" fontId="30" fillId="33" borderId="12" xfId="0" applyNumberFormat="1" applyFont="1" applyFill="1" applyBorder="1"/>
    <xf numFmtId="0" fontId="30" fillId="33" borderId="24" xfId="0" applyNumberFormat="1" applyFont="1" applyFill="1" applyBorder="1"/>
    <xf numFmtId="0" fontId="34" fillId="41" borderId="20" xfId="18" applyFont="1" applyFill="1" applyBorder="1" applyAlignment="1">
      <alignment horizontal="left"/>
    </xf>
    <xf numFmtId="0" fontId="34" fillId="41" borderId="21" xfId="18" applyFont="1" applyFill="1" applyBorder="1" applyAlignment="1">
      <alignment horizontal="left"/>
    </xf>
    <xf numFmtId="0" fontId="29" fillId="0" borderId="10" xfId="0" applyFont="1" applyBorder="1"/>
    <xf numFmtId="0" fontId="29" fillId="0" borderId="19" xfId="0" applyFont="1" applyBorder="1"/>
    <xf numFmtId="0" fontId="30" fillId="33" borderId="10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29" fillId="41" borderId="20" xfId="18" applyFont="1" applyFill="1" applyBorder="1" applyAlignment="1">
      <alignment horizontal="left"/>
    </xf>
    <xf numFmtId="0" fontId="29" fillId="41" borderId="21" xfId="18" applyFont="1" applyFill="1" applyBorder="1" applyAlignment="1">
      <alignment horizontal="left"/>
    </xf>
    <xf numFmtId="0" fontId="29" fillId="35" borderId="10" xfId="0" applyFont="1" applyFill="1" applyBorder="1"/>
    <xf numFmtId="0" fontId="29" fillId="35" borderId="19" xfId="0" applyFont="1" applyFill="1" applyBorder="1"/>
    <xf numFmtId="0" fontId="29" fillId="33" borderId="12" xfId="0" applyFont="1" applyFill="1" applyBorder="1" applyAlignment="1">
      <alignment horizontal="left" vertical="center"/>
    </xf>
    <xf numFmtId="0" fontId="29" fillId="33" borderId="24" xfId="0" applyFont="1" applyFill="1" applyBorder="1" applyAlignment="1">
      <alignment horizontal="left" vertical="center"/>
    </xf>
    <xf numFmtId="0" fontId="29" fillId="41" borderId="27" xfId="0" applyFont="1" applyFill="1" applyBorder="1" applyAlignment="1">
      <alignment horizontal="left"/>
    </xf>
    <xf numFmtId="0" fontId="29" fillId="41" borderId="28" xfId="0" applyFont="1" applyFill="1" applyBorder="1" applyAlignment="1">
      <alignment horizontal="left"/>
    </xf>
    <xf numFmtId="0" fontId="29" fillId="39" borderId="23" xfId="0" applyFont="1" applyFill="1" applyBorder="1" applyAlignment="1">
      <alignment horizontal="center"/>
    </xf>
    <xf numFmtId="0" fontId="29" fillId="39" borderId="12" xfId="0" applyFont="1" applyFill="1" applyBorder="1" applyAlignment="1">
      <alignment horizontal="center"/>
    </xf>
    <xf numFmtId="0" fontId="29" fillId="39" borderId="24" xfId="0" applyFont="1" applyFill="1" applyBorder="1" applyAlignment="1">
      <alignment horizontal="center"/>
    </xf>
    <xf numFmtId="0" fontId="29" fillId="33" borderId="10" xfId="0" applyFont="1" applyFill="1" applyBorder="1"/>
    <xf numFmtId="0" fontId="29" fillId="33" borderId="19" xfId="0" applyFont="1" applyFill="1" applyBorder="1"/>
    <xf numFmtId="0" fontId="29" fillId="34" borderId="23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29" fillId="33" borderId="12" xfId="0" applyFont="1" applyFill="1" applyBorder="1" applyAlignment="1"/>
    <xf numFmtId="0" fontId="29" fillId="33" borderId="24" xfId="0" applyFont="1" applyFill="1" applyBorder="1" applyAlignment="1"/>
    <xf numFmtId="0" fontId="29" fillId="0" borderId="12" xfId="0" applyFont="1" applyBorder="1"/>
    <xf numFmtId="0" fontId="29" fillId="0" borderId="24" xfId="0" applyFont="1" applyBorder="1"/>
    <xf numFmtId="0" fontId="30" fillId="40" borderId="20" xfId="0" applyFont="1" applyFill="1" applyBorder="1" applyAlignment="1"/>
    <xf numFmtId="0" fontId="30" fillId="40" borderId="21" xfId="0" applyFont="1" applyFill="1" applyBorder="1" applyAlignment="1"/>
    <xf numFmtId="0" fontId="30" fillId="40" borderId="15" xfId="0" applyFont="1" applyFill="1" applyBorder="1" applyAlignment="1"/>
    <xf numFmtId="0" fontId="30" fillId="40" borderId="16" xfId="0" applyFont="1" applyFill="1" applyBorder="1" applyAlignment="1"/>
    <xf numFmtId="0" fontId="30" fillId="40" borderId="18" xfId="0" applyFont="1" applyFill="1" applyBorder="1" applyAlignment="1"/>
    <xf numFmtId="0" fontId="30" fillId="40" borderId="10" xfId="0" applyFont="1" applyFill="1" applyBorder="1" applyAlignment="1"/>
    <xf numFmtId="0" fontId="30" fillId="40" borderId="27" xfId="0" applyFont="1" applyFill="1" applyBorder="1" applyAlignment="1"/>
    <xf numFmtId="0" fontId="30" fillId="40" borderId="28" xfId="0" applyFont="1" applyFill="1" applyBorder="1" applyAlignment="1"/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33" borderId="21" xfId="0" applyFont="1" applyFill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38" borderId="18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29" fillId="38" borderId="19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center" textRotation="90"/>
    </xf>
    <xf numFmtId="164" fontId="22" fillId="33" borderId="21" xfId="0" applyNumberFormat="1" applyFont="1" applyFill="1" applyBorder="1" applyAlignment="1">
      <alignment horizontal="center" vertical="center" textRotation="90"/>
    </xf>
    <xf numFmtId="164" fontId="22" fillId="33" borderId="10" xfId="0" applyNumberFormat="1" applyFont="1" applyFill="1" applyBorder="1" applyAlignment="1">
      <alignment horizontal="center" vertical="center" textRotation="90" wrapText="1"/>
    </xf>
    <xf numFmtId="164" fontId="22" fillId="33" borderId="21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164" fontId="22" fillId="33" borderId="16" xfId="0" applyNumberFormat="1" applyFont="1" applyFill="1" applyBorder="1" applyAlignment="1">
      <alignment horizontal="center" vertical="center"/>
    </xf>
    <xf numFmtId="0" fontId="38" fillId="42" borderId="20" xfId="0" applyFont="1" applyFill="1" applyBorder="1" applyAlignment="1"/>
    <xf numFmtId="0" fontId="38" fillId="42" borderId="21" xfId="0" applyFont="1" applyFill="1" applyBorder="1" applyAlignment="1"/>
    <xf numFmtId="0" fontId="37" fillId="41" borderId="15" xfId="0" applyFont="1" applyFill="1" applyBorder="1" applyAlignment="1">
      <alignment horizontal="left"/>
    </xf>
    <xf numFmtId="0" fontId="37" fillId="41" borderId="16" xfId="0" applyFont="1" applyFill="1" applyBorder="1" applyAlignment="1">
      <alignment horizontal="left"/>
    </xf>
    <xf numFmtId="0" fontId="37" fillId="41" borderId="18" xfId="18" applyFont="1" applyFill="1" applyBorder="1" applyAlignment="1">
      <alignment horizontal="left"/>
    </xf>
    <xf numFmtId="0" fontId="37" fillId="41" borderId="10" xfId="18" applyFont="1" applyFill="1" applyBorder="1" applyAlignment="1">
      <alignment horizontal="left"/>
    </xf>
    <xf numFmtId="0" fontId="37" fillId="41" borderId="20" xfId="18" applyFont="1" applyFill="1" applyBorder="1" applyAlignment="1">
      <alignment horizontal="left"/>
    </xf>
    <xf numFmtId="0" fontId="37" fillId="41" borderId="21" xfId="18" applyFont="1" applyFill="1" applyBorder="1" applyAlignment="1">
      <alignment horizontal="left"/>
    </xf>
    <xf numFmtId="0" fontId="38" fillId="42" borderId="27" xfId="0" applyFont="1" applyFill="1" applyBorder="1" applyAlignment="1"/>
    <xf numFmtId="0" fontId="38" fillId="42" borderId="28" xfId="0" applyFont="1" applyFill="1" applyBorder="1" applyAlignment="1"/>
    <xf numFmtId="0" fontId="37" fillId="41" borderId="30" xfId="0" applyFont="1" applyFill="1" applyBorder="1" applyAlignment="1">
      <alignment horizontal="left" vertical="center" wrapText="1"/>
    </xf>
    <xf numFmtId="0" fontId="37" fillId="41" borderId="31" xfId="0" applyFont="1" applyFill="1" applyBorder="1" applyAlignment="1">
      <alignment horizontal="left" vertical="center" wrapText="1"/>
    </xf>
    <xf numFmtId="0" fontId="38" fillId="42" borderId="18" xfId="0" applyFont="1" applyFill="1" applyBorder="1" applyAlignment="1"/>
    <xf numFmtId="0" fontId="38" fillId="42" borderId="10" xfId="0" applyFont="1" applyFill="1" applyBorder="1" applyAlignment="1"/>
    <xf numFmtId="0" fontId="37" fillId="33" borderId="12" xfId="0" applyFont="1" applyFill="1" applyBorder="1"/>
    <xf numFmtId="0" fontId="37" fillId="33" borderId="24" xfId="0" applyFont="1" applyFill="1" applyBorder="1"/>
    <xf numFmtId="0" fontId="38" fillId="33" borderId="10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42" borderId="15" xfId="0" applyFont="1" applyFill="1" applyBorder="1" applyAlignment="1"/>
    <xf numFmtId="0" fontId="38" fillId="42" borderId="16" xfId="0" applyFont="1" applyFill="1" applyBorder="1" applyAlignment="1"/>
    <xf numFmtId="0" fontId="40" fillId="41" borderId="20" xfId="18" applyFont="1" applyFill="1" applyBorder="1" applyAlignment="1">
      <alignment horizontal="left"/>
    </xf>
    <xf numFmtId="0" fontId="40" fillId="41" borderId="21" xfId="18" applyFont="1" applyFill="1" applyBorder="1" applyAlignment="1">
      <alignment horizontal="left"/>
    </xf>
    <xf numFmtId="0" fontId="37" fillId="38" borderId="23" xfId="0" applyFont="1" applyFill="1" applyBorder="1" applyAlignment="1">
      <alignment horizontal="center"/>
    </xf>
    <xf numFmtId="0" fontId="37" fillId="38" borderId="12" xfId="0" applyFont="1" applyFill="1" applyBorder="1" applyAlignment="1">
      <alignment horizontal="center"/>
    </xf>
    <xf numFmtId="0" fontId="37" fillId="38" borderId="24" xfId="0" applyFont="1" applyFill="1" applyBorder="1" applyAlignment="1">
      <alignment horizontal="center"/>
    </xf>
    <xf numFmtId="0" fontId="37" fillId="39" borderId="18" xfId="0" applyFont="1" applyFill="1" applyBorder="1" applyAlignment="1">
      <alignment horizontal="center"/>
    </xf>
    <xf numFmtId="0" fontId="37" fillId="39" borderId="10" xfId="0" applyFont="1" applyFill="1" applyBorder="1" applyAlignment="1">
      <alignment horizontal="center"/>
    </xf>
    <xf numFmtId="0" fontId="37" fillId="39" borderId="19" xfId="0" applyFont="1" applyFill="1" applyBorder="1" applyAlignment="1">
      <alignment horizontal="center"/>
    </xf>
    <xf numFmtId="0" fontId="37" fillId="0" borderId="10" xfId="0" applyFont="1" applyBorder="1"/>
    <xf numFmtId="0" fontId="37" fillId="0" borderId="19" xfId="0" applyFont="1" applyBorder="1"/>
    <xf numFmtId="0" fontId="38" fillId="40" borderId="15" xfId="0" applyFont="1" applyFill="1" applyBorder="1" applyAlignment="1"/>
    <xf numFmtId="0" fontId="38" fillId="40" borderId="16" xfId="0" applyFont="1" applyFill="1" applyBorder="1" applyAlignment="1"/>
    <xf numFmtId="0" fontId="38" fillId="40" borderId="18" xfId="0" applyFont="1" applyFill="1" applyBorder="1" applyAlignment="1"/>
    <xf numFmtId="0" fontId="38" fillId="40" borderId="10" xfId="0" applyFont="1" applyFill="1" applyBorder="1" applyAlignment="1"/>
    <xf numFmtId="0" fontId="38" fillId="40" borderId="20" xfId="0" applyFont="1" applyFill="1" applyBorder="1" applyAlignment="1"/>
    <xf numFmtId="0" fontId="38" fillId="40" borderId="21" xfId="0" applyFont="1" applyFill="1" applyBorder="1" applyAlignment="1"/>
    <xf numFmtId="0" fontId="38" fillId="33" borderId="12" xfId="0" applyNumberFormat="1" applyFont="1" applyFill="1" applyBorder="1"/>
    <xf numFmtId="0" fontId="38" fillId="33" borderId="24" xfId="0" applyNumberFormat="1" applyFont="1" applyFill="1" applyBorder="1"/>
    <xf numFmtId="0" fontId="37" fillId="41" borderId="27" xfId="0" applyFont="1" applyFill="1" applyBorder="1" applyAlignment="1">
      <alignment horizontal="left"/>
    </xf>
    <xf numFmtId="0" fontId="37" fillId="41" borderId="28" xfId="0" applyFont="1" applyFill="1" applyBorder="1" applyAlignment="1">
      <alignment horizontal="left"/>
    </xf>
    <xf numFmtId="0" fontId="37" fillId="39" borderId="23" xfId="0" applyFont="1" applyFill="1" applyBorder="1" applyAlignment="1">
      <alignment horizontal="center"/>
    </xf>
    <xf numFmtId="0" fontId="37" fillId="39" borderId="12" xfId="0" applyFont="1" applyFill="1" applyBorder="1" applyAlignment="1">
      <alignment horizontal="center"/>
    </xf>
    <xf numFmtId="0" fontId="37" fillId="39" borderId="24" xfId="0" applyFont="1" applyFill="1" applyBorder="1" applyAlignment="1">
      <alignment horizontal="center"/>
    </xf>
    <xf numFmtId="0" fontId="37" fillId="33" borderId="10" xfId="0" applyFont="1" applyFill="1" applyBorder="1"/>
    <xf numFmtId="0" fontId="37" fillId="33" borderId="19" xfId="0" applyFont="1" applyFill="1" applyBorder="1"/>
    <xf numFmtId="0" fontId="38" fillId="40" borderId="20" xfId="0" applyFont="1" applyFill="1" applyBorder="1" applyAlignment="1">
      <alignment horizontal="left"/>
    </xf>
    <xf numFmtId="0" fontId="38" fillId="40" borderId="2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 vertical="center"/>
    </xf>
    <xf numFmtId="0" fontId="37" fillId="33" borderId="24" xfId="0" applyFont="1" applyFill="1" applyBorder="1" applyAlignment="1">
      <alignment horizontal="left" vertical="center"/>
    </xf>
    <xf numFmtId="0" fontId="37" fillId="35" borderId="10" xfId="0" applyFont="1" applyFill="1" applyBorder="1"/>
    <xf numFmtId="0" fontId="37" fillId="35" borderId="19" xfId="0" applyFont="1" applyFill="1" applyBorder="1"/>
    <xf numFmtId="0" fontId="37" fillId="33" borderId="12" xfId="0" applyFont="1" applyFill="1" applyBorder="1" applyAlignment="1"/>
    <xf numFmtId="0" fontId="37" fillId="33" borderId="24" xfId="0" applyFont="1" applyFill="1" applyBorder="1" applyAlignment="1"/>
    <xf numFmtId="0" fontId="37" fillId="0" borderId="12" xfId="0" applyFont="1" applyBorder="1"/>
    <xf numFmtId="0" fontId="37" fillId="0" borderId="24" xfId="0" applyFont="1" applyBorder="1"/>
    <xf numFmtId="0" fontId="38" fillId="40" borderId="27" xfId="0" applyFont="1" applyFill="1" applyBorder="1" applyAlignment="1"/>
    <xf numFmtId="0" fontId="38" fillId="40" borderId="28" xfId="0" applyFont="1" applyFill="1" applyBorder="1" applyAlignment="1"/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38" borderId="18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37" fillId="38" borderId="19" xfId="0" applyFont="1" applyFill="1" applyBorder="1" applyAlignment="1">
      <alignment horizontal="center"/>
    </xf>
    <xf numFmtId="0" fontId="0" fillId="0" borderId="0" xfId="0" applyFont="1"/>
    <xf numFmtId="164" fontId="36" fillId="33" borderId="10" xfId="0" applyNumberFormat="1" applyFont="1" applyFill="1" applyBorder="1" applyAlignment="1">
      <alignment horizontal="center" vertical="center" textRotation="90"/>
    </xf>
    <xf numFmtId="164" fontId="36" fillId="33" borderId="21" xfId="0" applyNumberFormat="1" applyFont="1" applyFill="1" applyBorder="1" applyAlignment="1">
      <alignment horizontal="center" vertical="center" textRotation="90"/>
    </xf>
    <xf numFmtId="164" fontId="36" fillId="33" borderId="10" xfId="0" applyNumberFormat="1" applyFont="1" applyFill="1" applyBorder="1" applyAlignment="1">
      <alignment horizontal="center" vertical="center" textRotation="90" wrapText="1"/>
    </xf>
    <xf numFmtId="164" fontId="36" fillId="33" borderId="21" xfId="0" applyNumberFormat="1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21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/>
    </xf>
    <xf numFmtId="0" fontId="36" fillId="0" borderId="21" xfId="0" applyFont="1" applyBorder="1" applyAlignment="1">
      <alignment horizontal="center" vertical="center" textRotation="90"/>
    </xf>
    <xf numFmtId="0" fontId="36" fillId="0" borderId="15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164" fontId="36" fillId="33" borderId="16" xfId="0" applyNumberFormat="1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 textRotation="90" wrapText="1"/>
    </xf>
    <xf numFmtId="0" fontId="36" fillId="33" borderId="21" xfId="0" applyFont="1" applyFill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37" fillId="41" borderId="30" xfId="0" applyFont="1" applyFill="1" applyBorder="1" applyAlignment="1">
      <alignment horizontal="left" wrapText="1"/>
    </xf>
    <xf numFmtId="0" fontId="37" fillId="41" borderId="31" xfId="0" applyFont="1" applyFill="1" applyBorder="1" applyAlignment="1">
      <alignment horizontal="left" wrapText="1"/>
    </xf>
    <xf numFmtId="0" fontId="37" fillId="0" borderId="10" xfId="0" applyFont="1" applyBorder="1" applyAlignment="1"/>
    <xf numFmtId="0" fontId="37" fillId="0" borderId="19" xfId="0" applyFont="1" applyBorder="1" applyAlignment="1"/>
    <xf numFmtId="0" fontId="37" fillId="33" borderId="10" xfId="0" applyFont="1" applyFill="1" applyBorder="1" applyAlignment="1"/>
    <xf numFmtId="0" fontId="37" fillId="33" borderId="19" xfId="0" applyFont="1" applyFill="1" applyBorder="1" applyAlignment="1"/>
    <xf numFmtId="0" fontId="37" fillId="0" borderId="12" xfId="0" applyFont="1" applyBorder="1" applyAlignment="1"/>
    <xf numFmtId="0" fontId="37" fillId="0" borderId="24" xfId="0" applyFont="1" applyBorder="1" applyAlignment="1"/>
    <xf numFmtId="164" fontId="36" fillId="33" borderId="10" xfId="0" applyNumberFormat="1" applyFont="1" applyFill="1" applyBorder="1" applyAlignment="1">
      <alignment horizontal="center" vertical="center"/>
    </xf>
    <xf numFmtId="164" fontId="36" fillId="33" borderId="21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41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9" xfId="0" applyFont="1" applyBorder="1" applyAlignment="1">
      <alignment horizontal="left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Normalny 3" xfId="43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57"/>
  <sheetViews>
    <sheetView showGridLines="0" tabSelected="1" view="pageBreakPreview" zoomScale="60" zoomScaleNormal="100" zoomScalePageLayoutView="55" workbookViewId="0">
      <selection sqref="A1:Q1"/>
    </sheetView>
  </sheetViews>
  <sheetFormatPr defaultColWidth="8.77734375" defaultRowHeight="13.2"/>
  <cols>
    <col min="1" max="1" width="3.21875" style="1" customWidth="1"/>
    <col min="2" max="2" width="71.44140625" customWidth="1"/>
    <col min="3" max="3" width="10.44140625" style="2" customWidth="1"/>
    <col min="4" max="4" width="10.77734375" style="3" customWidth="1"/>
    <col min="5" max="5" width="8" style="3" customWidth="1"/>
    <col min="6" max="6" width="9" style="3" customWidth="1"/>
    <col min="7" max="7" width="8" customWidth="1"/>
    <col min="8" max="8" width="10" customWidth="1"/>
    <col min="9" max="9" width="14.5546875" customWidth="1"/>
    <col min="10" max="10" width="15.21875" customWidth="1"/>
    <col min="11" max="11" width="9.44140625" customWidth="1"/>
    <col min="12" max="12" width="8.21875" customWidth="1"/>
    <col min="13" max="13" width="7.77734375" customWidth="1"/>
    <col min="14" max="14" width="8.5546875" customWidth="1"/>
    <col min="15" max="15" width="6.21875" customWidth="1"/>
    <col min="16" max="18" width="9.44140625" style="4" customWidth="1"/>
    <col min="19" max="19" width="5.77734375" customWidth="1"/>
  </cols>
  <sheetData>
    <row r="1" spans="1:19" ht="52.5" customHeight="1">
      <c r="A1" s="352" t="s">
        <v>85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255"/>
      <c r="S1" s="6"/>
    </row>
    <row r="2" spans="1:19">
      <c r="A2" s="5"/>
      <c r="B2" s="1" t="s">
        <v>0</v>
      </c>
      <c r="C2" s="12"/>
      <c r="D2" s="13"/>
      <c r="E2" s="13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"/>
    </row>
    <row r="3" spans="1:19">
      <c r="A3" s="5"/>
      <c r="B3" s="10" t="s">
        <v>1</v>
      </c>
      <c r="D3" s="7"/>
      <c r="E3" s="7"/>
      <c r="F3" s="7"/>
      <c r="G3" s="6"/>
      <c r="H3" s="6"/>
      <c r="I3" s="32"/>
      <c r="J3" s="32"/>
      <c r="K3" s="32"/>
      <c r="L3" s="6"/>
      <c r="M3" s="6"/>
      <c r="N3" s="6"/>
      <c r="O3" s="32"/>
      <c r="P3" s="8"/>
      <c r="Q3" s="8"/>
      <c r="R3" s="8"/>
      <c r="S3" s="6"/>
    </row>
    <row r="4" spans="1:19">
      <c r="A4" s="5"/>
      <c r="B4" s="10" t="s">
        <v>2</v>
      </c>
      <c r="D4" s="7"/>
      <c r="E4" s="7"/>
      <c r="F4" s="7"/>
      <c r="G4" s="6"/>
      <c r="H4" s="6"/>
      <c r="I4" s="32"/>
      <c r="J4" s="32"/>
      <c r="K4" s="32"/>
      <c r="L4" s="6"/>
      <c r="M4" s="6"/>
      <c r="N4" s="6"/>
      <c r="O4" s="32"/>
      <c r="P4" s="8"/>
      <c r="Q4" s="8"/>
      <c r="R4" s="8"/>
      <c r="S4" s="6"/>
    </row>
    <row r="5" spans="1:19">
      <c r="A5" s="5"/>
      <c r="B5" s="10" t="s">
        <v>3</v>
      </c>
      <c r="D5" s="7"/>
      <c r="E5" s="7"/>
      <c r="F5" s="7"/>
      <c r="G5" s="6"/>
      <c r="H5" s="6"/>
      <c r="I5" s="32"/>
      <c r="J5" s="32"/>
      <c r="K5" s="32"/>
      <c r="L5" s="6"/>
      <c r="M5" s="6"/>
      <c r="N5" s="6"/>
      <c r="O5" s="32"/>
      <c r="P5" s="8"/>
      <c r="Q5" s="8"/>
      <c r="R5" s="8"/>
      <c r="S5" s="6"/>
    </row>
    <row r="6" spans="1:19">
      <c r="A6" s="5"/>
      <c r="B6" s="10" t="s">
        <v>4</v>
      </c>
      <c r="C6" s="14"/>
      <c r="D6" s="14"/>
      <c r="E6" s="7"/>
      <c r="F6" s="7"/>
      <c r="G6" s="6"/>
      <c r="H6" s="6"/>
      <c r="I6" s="32"/>
      <c r="J6" s="32"/>
      <c r="K6" s="32"/>
      <c r="L6" s="6"/>
      <c r="M6" s="6"/>
      <c r="N6" s="6"/>
      <c r="O6" s="32"/>
      <c r="P6" s="8"/>
      <c r="Q6" s="8"/>
      <c r="R6" s="8"/>
      <c r="S6" s="6"/>
    </row>
    <row r="7" spans="1:19" ht="13.8" thickBot="1">
      <c r="A7" s="5"/>
      <c r="B7" s="15"/>
      <c r="D7" s="2"/>
      <c r="E7" s="7"/>
      <c r="F7" s="7"/>
      <c r="G7" s="6"/>
      <c r="H7" s="6"/>
      <c r="I7" s="32"/>
      <c r="J7" s="32"/>
      <c r="K7" s="32"/>
      <c r="L7" s="6"/>
      <c r="M7" s="6"/>
      <c r="N7" s="6"/>
      <c r="O7" s="32"/>
      <c r="P7" s="8"/>
      <c r="Q7" s="8"/>
      <c r="R7" s="8"/>
      <c r="S7" s="6"/>
    </row>
    <row r="8" spans="1:19" ht="12.75" customHeight="1">
      <c r="A8" s="354" t="s">
        <v>5</v>
      </c>
      <c r="B8" s="357" t="s">
        <v>6</v>
      </c>
      <c r="C8" s="378" t="s">
        <v>7</v>
      </c>
      <c r="D8" s="378"/>
      <c r="E8" s="378"/>
      <c r="F8" s="378"/>
      <c r="G8" s="360" t="s">
        <v>8</v>
      </c>
      <c r="H8" s="363" t="s">
        <v>9</v>
      </c>
      <c r="I8" s="351" t="s">
        <v>10</v>
      </c>
      <c r="J8" s="351"/>
      <c r="K8" s="351"/>
      <c r="L8" s="351"/>
      <c r="M8" s="351"/>
      <c r="N8" s="351"/>
      <c r="O8" s="351"/>
      <c r="P8" s="351"/>
      <c r="Q8" s="348" t="s">
        <v>88</v>
      </c>
      <c r="R8" s="260"/>
      <c r="S8" s="6"/>
    </row>
    <row r="9" spans="1:19" ht="28.5" customHeight="1">
      <c r="A9" s="355"/>
      <c r="B9" s="358"/>
      <c r="C9" s="372" t="s">
        <v>11</v>
      </c>
      <c r="D9" s="374" t="s">
        <v>12</v>
      </c>
      <c r="E9" s="374" t="s">
        <v>13</v>
      </c>
      <c r="F9" s="374" t="s">
        <v>71</v>
      </c>
      <c r="G9" s="361"/>
      <c r="H9" s="364"/>
      <c r="I9" s="364" t="s">
        <v>82</v>
      </c>
      <c r="J9" s="364" t="s">
        <v>81</v>
      </c>
      <c r="K9" s="358" t="s">
        <v>12</v>
      </c>
      <c r="L9" s="358"/>
      <c r="M9" s="358"/>
      <c r="N9" s="358"/>
      <c r="O9" s="358"/>
      <c r="P9" s="364" t="s">
        <v>13</v>
      </c>
      <c r="Q9" s="349"/>
      <c r="R9" s="261"/>
      <c r="S9" s="6"/>
    </row>
    <row r="10" spans="1:19" ht="16.05" customHeight="1">
      <c r="A10" s="355"/>
      <c r="B10" s="358"/>
      <c r="C10" s="372"/>
      <c r="D10" s="374"/>
      <c r="E10" s="374"/>
      <c r="F10" s="374"/>
      <c r="G10" s="361"/>
      <c r="H10" s="364"/>
      <c r="I10" s="364"/>
      <c r="J10" s="364"/>
      <c r="K10" s="376" t="s">
        <v>11</v>
      </c>
      <c r="L10" s="358" t="s">
        <v>72</v>
      </c>
      <c r="M10" s="358"/>
      <c r="N10" s="358"/>
      <c r="O10" s="376" t="s">
        <v>73</v>
      </c>
      <c r="P10" s="364"/>
      <c r="Q10" s="349"/>
      <c r="R10" s="261"/>
      <c r="S10" s="6"/>
    </row>
    <row r="11" spans="1:19" ht="88.5" customHeight="1">
      <c r="A11" s="355"/>
      <c r="B11" s="358"/>
      <c r="C11" s="372"/>
      <c r="D11" s="374"/>
      <c r="E11" s="374"/>
      <c r="F11" s="374"/>
      <c r="G11" s="361"/>
      <c r="H11" s="364"/>
      <c r="I11" s="364"/>
      <c r="J11" s="364"/>
      <c r="K11" s="376"/>
      <c r="L11" s="376" t="s">
        <v>74</v>
      </c>
      <c r="M11" s="376" t="s">
        <v>14</v>
      </c>
      <c r="N11" s="376" t="s">
        <v>67</v>
      </c>
      <c r="O11" s="376"/>
      <c r="P11" s="364"/>
      <c r="Q11" s="349"/>
      <c r="R11" s="261"/>
      <c r="S11" s="6"/>
    </row>
    <row r="12" spans="1:19" ht="31.5" customHeight="1" thickBot="1">
      <c r="A12" s="356"/>
      <c r="B12" s="359"/>
      <c r="C12" s="373"/>
      <c r="D12" s="375"/>
      <c r="E12" s="375"/>
      <c r="F12" s="375"/>
      <c r="G12" s="362"/>
      <c r="H12" s="365"/>
      <c r="I12" s="365"/>
      <c r="J12" s="365"/>
      <c r="K12" s="377"/>
      <c r="L12" s="377"/>
      <c r="M12" s="377"/>
      <c r="N12" s="377"/>
      <c r="O12" s="377"/>
      <c r="P12" s="365"/>
      <c r="Q12" s="350"/>
      <c r="R12" s="261"/>
      <c r="S12" s="6"/>
    </row>
    <row r="13" spans="1:19" ht="20.100000000000001" customHeight="1">
      <c r="A13" s="366" t="s">
        <v>15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8"/>
      <c r="R13" s="262"/>
      <c r="S13" s="6"/>
    </row>
    <row r="14" spans="1:19" ht="20.100000000000001" customHeight="1">
      <c r="A14" s="369" t="s">
        <v>16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  <c r="R14" s="263"/>
      <c r="S14" s="6"/>
    </row>
    <row r="15" spans="1:19" ht="20.100000000000001" customHeight="1">
      <c r="A15" s="295" t="s">
        <v>17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7"/>
      <c r="R15" s="264"/>
      <c r="S15" s="6"/>
    </row>
    <row r="16" spans="1:19" ht="20.100000000000001" customHeight="1">
      <c r="A16" s="40" t="s">
        <v>18</v>
      </c>
      <c r="B16" s="316" t="s">
        <v>19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265"/>
      <c r="S16" s="6"/>
    </row>
    <row r="17" spans="1:19" s="16" customFormat="1" ht="20.100000000000001" customHeight="1">
      <c r="A17" s="41" t="s">
        <v>20</v>
      </c>
      <c r="B17" s="42" t="s">
        <v>89</v>
      </c>
      <c r="C17" s="43">
        <v>2</v>
      </c>
      <c r="D17" s="43">
        <v>1.2</v>
      </c>
      <c r="E17" s="43">
        <v>0.8</v>
      </c>
      <c r="F17" s="43">
        <v>1.6</v>
      </c>
      <c r="G17" s="44" t="s">
        <v>78</v>
      </c>
      <c r="H17" s="44" t="s">
        <v>26</v>
      </c>
      <c r="I17" s="44">
        <v>50</v>
      </c>
      <c r="J17" s="44">
        <v>40</v>
      </c>
      <c r="K17" s="44">
        <v>30</v>
      </c>
      <c r="L17" s="44">
        <v>30</v>
      </c>
      <c r="M17" s="44"/>
      <c r="N17" s="44">
        <v>30</v>
      </c>
      <c r="O17" s="44"/>
      <c r="P17" s="44">
        <v>20</v>
      </c>
      <c r="Q17" s="286">
        <f>+I17/C17</f>
        <v>25</v>
      </c>
      <c r="R17" s="266"/>
    </row>
    <row r="18" spans="1:19" s="16" customFormat="1" ht="39.75" customHeight="1" thickBot="1">
      <c r="A18" s="46" t="s">
        <v>24</v>
      </c>
      <c r="B18" s="47" t="s">
        <v>90</v>
      </c>
      <c r="C18" s="48">
        <v>3</v>
      </c>
      <c r="D18" s="48">
        <v>1.8</v>
      </c>
      <c r="E18" s="48">
        <v>1.2</v>
      </c>
      <c r="F18" s="48"/>
      <c r="G18" s="49" t="s">
        <v>78</v>
      </c>
      <c r="H18" s="49" t="s">
        <v>23</v>
      </c>
      <c r="I18" s="49">
        <v>75</v>
      </c>
      <c r="J18" s="49"/>
      <c r="K18" s="49">
        <v>45</v>
      </c>
      <c r="L18" s="49">
        <v>45</v>
      </c>
      <c r="M18" s="50">
        <v>45</v>
      </c>
      <c r="N18" s="50"/>
      <c r="O18" s="50"/>
      <c r="P18" s="49">
        <v>30</v>
      </c>
      <c r="Q18" s="286">
        <f>+I18/C18</f>
        <v>25</v>
      </c>
      <c r="R18" s="266"/>
    </row>
    <row r="19" spans="1:19" ht="20.100000000000001" customHeight="1">
      <c r="A19" s="342" t="s">
        <v>29</v>
      </c>
      <c r="B19" s="343"/>
      <c r="C19" s="52">
        <v>5</v>
      </c>
      <c r="D19" s="52">
        <v>3</v>
      </c>
      <c r="E19" s="52">
        <v>2</v>
      </c>
      <c r="F19" s="52"/>
      <c r="G19" s="53" t="s">
        <v>30</v>
      </c>
      <c r="H19" s="53" t="s">
        <v>30</v>
      </c>
      <c r="I19" s="53">
        <v>125</v>
      </c>
      <c r="J19" s="53"/>
      <c r="K19" s="53">
        <v>75</v>
      </c>
      <c r="L19" s="53">
        <v>75</v>
      </c>
      <c r="M19" s="53">
        <v>45</v>
      </c>
      <c r="N19" s="53">
        <v>30</v>
      </c>
      <c r="O19" s="53"/>
      <c r="P19" s="53">
        <v>50</v>
      </c>
      <c r="Q19" s="54"/>
      <c r="R19" s="267"/>
      <c r="S19" s="6"/>
    </row>
    <row r="20" spans="1:19" ht="20.100000000000001" customHeight="1">
      <c r="A20" s="344" t="s">
        <v>31</v>
      </c>
      <c r="B20" s="345"/>
      <c r="C20" s="55"/>
      <c r="D20" s="55"/>
      <c r="E20" s="55"/>
      <c r="F20" s="55">
        <v>1.6</v>
      </c>
      <c r="G20" s="56" t="s">
        <v>30</v>
      </c>
      <c r="H20" s="56" t="s">
        <v>30</v>
      </c>
      <c r="I20" s="56"/>
      <c r="J20" s="56">
        <v>40</v>
      </c>
      <c r="K20" s="56"/>
      <c r="L20" s="56"/>
      <c r="M20" s="56"/>
      <c r="N20" s="56"/>
      <c r="O20" s="56"/>
      <c r="P20" s="56"/>
      <c r="Q20" s="57"/>
      <c r="R20" s="267"/>
      <c r="S20" s="6"/>
    </row>
    <row r="21" spans="1:19" ht="20.100000000000001" customHeight="1" thickBot="1">
      <c r="A21" s="340" t="s">
        <v>32</v>
      </c>
      <c r="B21" s="341"/>
      <c r="C21" s="58">
        <v>3</v>
      </c>
      <c r="D21" s="58">
        <v>1.8</v>
      </c>
      <c r="E21" s="58">
        <v>1.2</v>
      </c>
      <c r="F21" s="58"/>
      <c r="G21" s="59" t="s">
        <v>30</v>
      </c>
      <c r="H21" s="59" t="s">
        <v>30</v>
      </c>
      <c r="I21" s="59">
        <v>75</v>
      </c>
      <c r="J21" s="59"/>
      <c r="K21" s="59">
        <v>45</v>
      </c>
      <c r="L21" s="59">
        <v>45</v>
      </c>
      <c r="M21" s="59">
        <v>45</v>
      </c>
      <c r="N21" s="59"/>
      <c r="O21" s="59"/>
      <c r="P21" s="59">
        <v>30</v>
      </c>
      <c r="Q21" s="60"/>
      <c r="R21" s="267"/>
      <c r="S21" s="6"/>
    </row>
    <row r="22" spans="1:19" ht="20.100000000000001" customHeight="1">
      <c r="A22" s="61" t="s">
        <v>33</v>
      </c>
      <c r="B22" s="338" t="s">
        <v>34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9"/>
      <c r="R22" s="265"/>
      <c r="S22" s="6"/>
    </row>
    <row r="23" spans="1:19" ht="20.100000000000001" customHeight="1">
      <c r="A23" s="41" t="s">
        <v>20</v>
      </c>
      <c r="B23" s="62" t="s">
        <v>91</v>
      </c>
      <c r="C23" s="43">
        <v>3.5</v>
      </c>
      <c r="D23" s="43">
        <v>1.9</v>
      </c>
      <c r="E23" s="43">
        <v>1.6</v>
      </c>
      <c r="F23" s="43">
        <v>1.2</v>
      </c>
      <c r="G23" s="44" t="s">
        <v>35</v>
      </c>
      <c r="H23" s="44" t="s">
        <v>26</v>
      </c>
      <c r="I23" s="44">
        <v>88</v>
      </c>
      <c r="J23" s="44">
        <v>30</v>
      </c>
      <c r="K23" s="44">
        <v>48</v>
      </c>
      <c r="L23" s="44">
        <v>45</v>
      </c>
      <c r="M23" s="63">
        <v>15</v>
      </c>
      <c r="N23" s="63">
        <v>30</v>
      </c>
      <c r="O23" s="63">
        <v>3</v>
      </c>
      <c r="P23" s="44">
        <v>40</v>
      </c>
      <c r="Q23" s="286">
        <f>+I23/C23</f>
        <v>25.142857142857142</v>
      </c>
      <c r="R23" s="266"/>
      <c r="S23" s="6"/>
    </row>
    <row r="24" spans="1:19" ht="20.100000000000001" customHeight="1">
      <c r="A24" s="41" t="s">
        <v>24</v>
      </c>
      <c r="B24" s="62" t="s">
        <v>92</v>
      </c>
      <c r="C24" s="43">
        <v>3</v>
      </c>
      <c r="D24" s="43">
        <v>1.6</v>
      </c>
      <c r="E24" s="43">
        <v>1.4</v>
      </c>
      <c r="F24" s="43">
        <v>0.8</v>
      </c>
      <c r="G24" s="44" t="s">
        <v>78</v>
      </c>
      <c r="H24" s="44" t="s">
        <v>26</v>
      </c>
      <c r="I24" s="44">
        <v>75</v>
      </c>
      <c r="J24" s="44">
        <v>20</v>
      </c>
      <c r="K24" s="44">
        <v>39</v>
      </c>
      <c r="L24" s="44">
        <v>30</v>
      </c>
      <c r="M24" s="63">
        <v>10</v>
      </c>
      <c r="N24" s="63">
        <v>20</v>
      </c>
      <c r="O24" s="63">
        <v>9</v>
      </c>
      <c r="P24" s="44">
        <v>36</v>
      </c>
      <c r="Q24" s="286">
        <f>+I24/C24</f>
        <v>25</v>
      </c>
      <c r="R24" s="266"/>
      <c r="S24" s="6"/>
    </row>
    <row r="25" spans="1:19" ht="20.100000000000001" customHeight="1" thickBot="1">
      <c r="A25" s="46" t="s">
        <v>27</v>
      </c>
      <c r="B25" s="47" t="s">
        <v>93</v>
      </c>
      <c r="C25" s="48">
        <v>2.5</v>
      </c>
      <c r="D25" s="48">
        <v>1.3</v>
      </c>
      <c r="E25" s="48">
        <v>1.2</v>
      </c>
      <c r="F25" s="48">
        <v>0.6</v>
      </c>
      <c r="G25" s="49" t="s">
        <v>35</v>
      </c>
      <c r="H25" s="49" t="s">
        <v>26</v>
      </c>
      <c r="I25" s="49">
        <v>63</v>
      </c>
      <c r="J25" s="49">
        <v>30</v>
      </c>
      <c r="K25" s="49">
        <v>32</v>
      </c>
      <c r="L25" s="49">
        <v>30</v>
      </c>
      <c r="M25" s="50"/>
      <c r="N25" s="50">
        <v>30</v>
      </c>
      <c r="O25" s="50">
        <v>2</v>
      </c>
      <c r="P25" s="49">
        <v>31</v>
      </c>
      <c r="Q25" s="286">
        <f>+I25/C25</f>
        <v>25.2</v>
      </c>
      <c r="R25" s="266"/>
      <c r="S25" s="23"/>
    </row>
    <row r="26" spans="1:19" ht="20.100000000000001" customHeight="1">
      <c r="A26" s="342" t="s">
        <v>29</v>
      </c>
      <c r="B26" s="343"/>
      <c r="C26" s="52">
        <v>9</v>
      </c>
      <c r="D26" s="52">
        <v>4.8</v>
      </c>
      <c r="E26" s="52">
        <v>4.2</v>
      </c>
      <c r="F26" s="52"/>
      <c r="G26" s="53" t="s">
        <v>30</v>
      </c>
      <c r="H26" s="53" t="s">
        <v>30</v>
      </c>
      <c r="I26" s="53">
        <v>226</v>
      </c>
      <c r="J26" s="53"/>
      <c r="K26" s="53">
        <v>119</v>
      </c>
      <c r="L26" s="53">
        <v>105</v>
      </c>
      <c r="M26" s="53">
        <v>25</v>
      </c>
      <c r="N26" s="53">
        <v>80</v>
      </c>
      <c r="O26" s="53">
        <v>14</v>
      </c>
      <c r="P26" s="53">
        <v>107</v>
      </c>
      <c r="Q26" s="54"/>
      <c r="R26" s="267"/>
      <c r="S26" s="6"/>
    </row>
    <row r="27" spans="1:19" ht="20.100000000000001" customHeight="1">
      <c r="A27" s="344" t="s">
        <v>31</v>
      </c>
      <c r="B27" s="345"/>
      <c r="C27" s="55"/>
      <c r="D27" s="55"/>
      <c r="E27" s="55"/>
      <c r="F27" s="55">
        <v>2.6</v>
      </c>
      <c r="G27" s="56"/>
      <c r="H27" s="56"/>
      <c r="I27" s="56"/>
      <c r="J27" s="56">
        <v>80</v>
      </c>
      <c r="K27" s="56"/>
      <c r="L27" s="56"/>
      <c r="M27" s="56"/>
      <c r="N27" s="56"/>
      <c r="O27" s="56"/>
      <c r="P27" s="56"/>
      <c r="Q27" s="57"/>
      <c r="R27" s="267"/>
      <c r="S27" s="6"/>
    </row>
    <row r="28" spans="1:19" ht="20.100000000000001" customHeight="1" thickBot="1">
      <c r="A28" s="340" t="s">
        <v>32</v>
      </c>
      <c r="B28" s="341"/>
      <c r="C28" s="58"/>
      <c r="D28" s="58"/>
      <c r="E28" s="58"/>
      <c r="F28" s="58"/>
      <c r="G28" s="59" t="s">
        <v>30</v>
      </c>
      <c r="H28" s="59" t="s">
        <v>30</v>
      </c>
      <c r="I28" s="59"/>
      <c r="J28" s="59"/>
      <c r="K28" s="59"/>
      <c r="L28" s="59"/>
      <c r="M28" s="59"/>
      <c r="N28" s="59"/>
      <c r="O28" s="59"/>
      <c r="P28" s="59"/>
      <c r="Q28" s="60"/>
      <c r="R28" s="267"/>
      <c r="S28" s="6"/>
    </row>
    <row r="29" spans="1:19" ht="20.100000000000001" customHeight="1">
      <c r="A29" s="61" t="s">
        <v>36</v>
      </c>
      <c r="B29" s="338" t="s">
        <v>37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9"/>
      <c r="R29" s="265"/>
      <c r="S29" s="6"/>
    </row>
    <row r="30" spans="1:19" s="16" customFormat="1" ht="20.100000000000001" customHeight="1">
      <c r="A30" s="41" t="s">
        <v>20</v>
      </c>
      <c r="B30" s="62" t="s">
        <v>94</v>
      </c>
      <c r="C30" s="43">
        <v>3</v>
      </c>
      <c r="D30" s="64">
        <v>1.8</v>
      </c>
      <c r="E30" s="43">
        <v>1.2</v>
      </c>
      <c r="F30" s="43">
        <v>0.8</v>
      </c>
      <c r="G30" s="44" t="s">
        <v>78</v>
      </c>
      <c r="H30" s="44" t="s">
        <v>26</v>
      </c>
      <c r="I30" s="44">
        <v>75</v>
      </c>
      <c r="J30" s="44">
        <v>20</v>
      </c>
      <c r="K30" s="44">
        <v>46</v>
      </c>
      <c r="L30" s="44">
        <v>45</v>
      </c>
      <c r="M30" s="44">
        <v>15</v>
      </c>
      <c r="N30" s="44">
        <v>30</v>
      </c>
      <c r="O30" s="44">
        <v>1</v>
      </c>
      <c r="P30" s="44">
        <v>29</v>
      </c>
      <c r="Q30" s="286">
        <f t="shared" ref="Q30:Q34" si="0">+I30/C30</f>
        <v>25</v>
      </c>
      <c r="R30" s="266"/>
    </row>
    <row r="31" spans="1:19" s="16" customFormat="1" ht="20.100000000000001" customHeight="1">
      <c r="A31" s="41">
        <v>2</v>
      </c>
      <c r="B31" s="65" t="s">
        <v>96</v>
      </c>
      <c r="C31" s="43">
        <v>3</v>
      </c>
      <c r="D31" s="64">
        <v>1.8</v>
      </c>
      <c r="E31" s="43">
        <v>1.2</v>
      </c>
      <c r="F31" s="43">
        <v>0.8</v>
      </c>
      <c r="G31" s="44" t="s">
        <v>78</v>
      </c>
      <c r="H31" s="44" t="s">
        <v>26</v>
      </c>
      <c r="I31" s="44">
        <v>75</v>
      </c>
      <c r="J31" s="44">
        <v>20</v>
      </c>
      <c r="K31" s="44">
        <v>46</v>
      </c>
      <c r="L31" s="44">
        <v>45</v>
      </c>
      <c r="M31" s="44">
        <v>15</v>
      </c>
      <c r="N31" s="44">
        <v>30</v>
      </c>
      <c r="O31" s="44">
        <v>1</v>
      </c>
      <c r="P31" s="44">
        <v>29</v>
      </c>
      <c r="Q31" s="286">
        <f t="shared" si="0"/>
        <v>25</v>
      </c>
      <c r="R31" s="266"/>
    </row>
    <row r="32" spans="1:19" s="16" customFormat="1" ht="20.100000000000001" customHeight="1">
      <c r="A32" s="41" t="s">
        <v>27</v>
      </c>
      <c r="B32" s="42" t="s">
        <v>95</v>
      </c>
      <c r="C32" s="43">
        <v>3</v>
      </c>
      <c r="D32" s="43">
        <v>1.4</v>
      </c>
      <c r="E32" s="43">
        <v>1.6</v>
      </c>
      <c r="F32" s="43">
        <v>1.8</v>
      </c>
      <c r="G32" s="44" t="s">
        <v>78</v>
      </c>
      <c r="H32" s="44" t="s">
        <v>26</v>
      </c>
      <c r="I32" s="44">
        <v>75</v>
      </c>
      <c r="J32" s="44">
        <v>45</v>
      </c>
      <c r="K32" s="44">
        <v>34</v>
      </c>
      <c r="L32" s="44">
        <v>30</v>
      </c>
      <c r="M32" s="63">
        <v>15</v>
      </c>
      <c r="N32" s="63">
        <v>15</v>
      </c>
      <c r="O32" s="63">
        <v>4</v>
      </c>
      <c r="P32" s="44">
        <v>41</v>
      </c>
      <c r="Q32" s="286">
        <f t="shared" si="0"/>
        <v>25</v>
      </c>
      <c r="R32" s="266"/>
    </row>
    <row r="33" spans="1:19" s="16" customFormat="1" ht="20.100000000000001" customHeight="1">
      <c r="A33" s="41" t="s">
        <v>28</v>
      </c>
      <c r="B33" s="62" t="s">
        <v>97</v>
      </c>
      <c r="C33" s="43">
        <v>3</v>
      </c>
      <c r="D33" s="64">
        <v>2</v>
      </c>
      <c r="E33" s="43">
        <v>1</v>
      </c>
      <c r="F33" s="43">
        <v>1.2</v>
      </c>
      <c r="G33" s="44" t="s">
        <v>78</v>
      </c>
      <c r="H33" s="44" t="s">
        <v>26</v>
      </c>
      <c r="I33" s="44">
        <v>75</v>
      </c>
      <c r="J33" s="44">
        <v>30</v>
      </c>
      <c r="K33" s="44">
        <v>51</v>
      </c>
      <c r="L33" s="44">
        <v>50</v>
      </c>
      <c r="M33" s="44">
        <v>20</v>
      </c>
      <c r="N33" s="44">
        <v>30</v>
      </c>
      <c r="O33" s="44">
        <v>1</v>
      </c>
      <c r="P33" s="44">
        <v>24</v>
      </c>
      <c r="Q33" s="286">
        <f t="shared" si="0"/>
        <v>25</v>
      </c>
      <c r="R33" s="266"/>
    </row>
    <row r="34" spans="1:19" s="16" customFormat="1" ht="20.100000000000001" customHeight="1" thickBot="1">
      <c r="A34" s="46" t="s">
        <v>48</v>
      </c>
      <c r="B34" s="66" t="s">
        <v>98</v>
      </c>
      <c r="C34" s="48">
        <v>2</v>
      </c>
      <c r="D34" s="48">
        <v>1.3</v>
      </c>
      <c r="E34" s="48">
        <v>0.7</v>
      </c>
      <c r="F34" s="48">
        <v>0.6</v>
      </c>
      <c r="G34" s="49" t="s">
        <v>78</v>
      </c>
      <c r="H34" s="49" t="s">
        <v>26</v>
      </c>
      <c r="I34" s="49">
        <v>50</v>
      </c>
      <c r="J34" s="49">
        <v>15</v>
      </c>
      <c r="K34" s="49">
        <v>33</v>
      </c>
      <c r="L34" s="49">
        <v>30</v>
      </c>
      <c r="M34" s="50"/>
      <c r="N34" s="50">
        <v>30</v>
      </c>
      <c r="O34" s="50">
        <v>3</v>
      </c>
      <c r="P34" s="49">
        <v>17</v>
      </c>
      <c r="Q34" s="286">
        <f t="shared" si="0"/>
        <v>25</v>
      </c>
      <c r="R34" s="266"/>
    </row>
    <row r="35" spans="1:19" ht="20.100000000000001" customHeight="1">
      <c r="A35" s="342" t="s">
        <v>29</v>
      </c>
      <c r="B35" s="343"/>
      <c r="C35" s="52">
        <v>14</v>
      </c>
      <c r="D35" s="52">
        <v>8.3000000000000007</v>
      </c>
      <c r="E35" s="52">
        <v>5.7</v>
      </c>
      <c r="F35" s="52"/>
      <c r="G35" s="53" t="s">
        <v>30</v>
      </c>
      <c r="H35" s="53" t="s">
        <v>30</v>
      </c>
      <c r="I35" s="53">
        <v>350</v>
      </c>
      <c r="J35" s="53"/>
      <c r="K35" s="53">
        <v>210</v>
      </c>
      <c r="L35" s="53">
        <v>200</v>
      </c>
      <c r="M35" s="53">
        <v>65</v>
      </c>
      <c r="N35" s="53">
        <v>135</v>
      </c>
      <c r="O35" s="53">
        <v>10</v>
      </c>
      <c r="P35" s="53">
        <v>140</v>
      </c>
      <c r="Q35" s="54"/>
      <c r="R35" s="267"/>
      <c r="S35" s="6"/>
    </row>
    <row r="36" spans="1:19" ht="20.100000000000001" customHeight="1">
      <c r="A36" s="344" t="s">
        <v>31</v>
      </c>
      <c r="B36" s="345"/>
      <c r="C36" s="55"/>
      <c r="D36" s="55"/>
      <c r="E36" s="55"/>
      <c r="F36" s="55">
        <v>5.2</v>
      </c>
      <c r="G36" s="56"/>
      <c r="H36" s="56"/>
      <c r="I36" s="56"/>
      <c r="J36" s="56">
        <v>130</v>
      </c>
      <c r="K36" s="56"/>
      <c r="L36" s="56"/>
      <c r="M36" s="56"/>
      <c r="N36" s="56"/>
      <c r="O36" s="56"/>
      <c r="P36" s="56"/>
      <c r="Q36" s="57"/>
      <c r="R36" s="267"/>
      <c r="S36" s="6"/>
    </row>
    <row r="37" spans="1:19" ht="20.100000000000001" customHeight="1" thickBot="1">
      <c r="A37" s="340" t="s">
        <v>32</v>
      </c>
      <c r="B37" s="341"/>
      <c r="C37" s="58"/>
      <c r="D37" s="58"/>
      <c r="E37" s="58"/>
      <c r="F37" s="58"/>
      <c r="G37" s="59" t="s">
        <v>30</v>
      </c>
      <c r="H37" s="59" t="s">
        <v>30</v>
      </c>
      <c r="I37" s="59"/>
      <c r="J37" s="59"/>
      <c r="K37" s="59"/>
      <c r="L37" s="59"/>
      <c r="M37" s="59"/>
      <c r="N37" s="59"/>
      <c r="O37" s="59"/>
      <c r="P37" s="59"/>
      <c r="Q37" s="60"/>
      <c r="R37" s="267"/>
      <c r="S37" s="6"/>
    </row>
    <row r="38" spans="1:19" ht="20.100000000000001" customHeight="1">
      <c r="A38" s="61" t="s">
        <v>38</v>
      </c>
      <c r="B38" s="338" t="s">
        <v>39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9"/>
      <c r="R38" s="265"/>
      <c r="S38" s="6"/>
    </row>
    <row r="39" spans="1:19" ht="20.100000000000001" customHeight="1">
      <c r="A39" s="41" t="s">
        <v>20</v>
      </c>
      <c r="B39" s="67" t="s">
        <v>99</v>
      </c>
      <c r="C39" s="43">
        <v>0.5</v>
      </c>
      <c r="D39" s="68">
        <v>0.5</v>
      </c>
      <c r="E39" s="43"/>
      <c r="F39" s="43"/>
      <c r="G39" s="44" t="s">
        <v>22</v>
      </c>
      <c r="H39" s="44" t="s">
        <v>26</v>
      </c>
      <c r="I39" s="44">
        <v>4</v>
      </c>
      <c r="J39" s="44"/>
      <c r="K39" s="44">
        <v>4</v>
      </c>
      <c r="L39" s="44">
        <v>4</v>
      </c>
      <c r="M39" s="69">
        <v>4</v>
      </c>
      <c r="N39" s="44"/>
      <c r="O39" s="44"/>
      <c r="P39" s="44"/>
      <c r="Q39" s="45"/>
      <c r="R39" s="266"/>
      <c r="S39" s="21"/>
    </row>
    <row r="40" spans="1:19" ht="20.100000000000001" customHeight="1">
      <c r="A40" s="41" t="s">
        <v>24</v>
      </c>
      <c r="B40" s="67" t="s">
        <v>100</v>
      </c>
      <c r="C40" s="43">
        <v>0.5</v>
      </c>
      <c r="D40" s="68">
        <v>0.5</v>
      </c>
      <c r="E40" s="70"/>
      <c r="F40" s="43"/>
      <c r="G40" s="44" t="s">
        <v>22</v>
      </c>
      <c r="H40" s="44" t="s">
        <v>26</v>
      </c>
      <c r="I40" s="44">
        <v>4</v>
      </c>
      <c r="J40" s="44"/>
      <c r="K40" s="44">
        <v>4</v>
      </c>
      <c r="L40" s="44">
        <v>4</v>
      </c>
      <c r="M40" s="69">
        <v>4</v>
      </c>
      <c r="N40" s="42"/>
      <c r="O40" s="42"/>
      <c r="P40" s="44"/>
      <c r="Q40" s="45"/>
      <c r="R40" s="266"/>
      <c r="S40" s="21"/>
    </row>
    <row r="41" spans="1:19" ht="20.100000000000001" customHeight="1">
      <c r="A41" s="41" t="s">
        <v>27</v>
      </c>
      <c r="B41" s="67" t="s">
        <v>101</v>
      </c>
      <c r="C41" s="71">
        <v>0.25</v>
      </c>
      <c r="D41" s="72">
        <v>0.25</v>
      </c>
      <c r="E41" s="43"/>
      <c r="F41" s="43"/>
      <c r="G41" s="44" t="s">
        <v>22</v>
      </c>
      <c r="H41" s="44" t="s">
        <v>26</v>
      </c>
      <c r="I41" s="44">
        <v>2</v>
      </c>
      <c r="J41" s="44"/>
      <c r="K41" s="44">
        <v>2</v>
      </c>
      <c r="L41" s="44">
        <v>2</v>
      </c>
      <c r="M41" s="69">
        <v>2</v>
      </c>
      <c r="N41" s="44"/>
      <c r="O41" s="44"/>
      <c r="P41" s="44"/>
      <c r="Q41" s="45"/>
      <c r="R41" s="266"/>
      <c r="S41" s="6"/>
    </row>
    <row r="42" spans="1:19" ht="20.100000000000001" customHeight="1">
      <c r="A42" s="41" t="s">
        <v>28</v>
      </c>
      <c r="B42" s="67" t="s">
        <v>102</v>
      </c>
      <c r="C42" s="71">
        <v>0.25</v>
      </c>
      <c r="D42" s="72">
        <v>0.25</v>
      </c>
      <c r="E42" s="43"/>
      <c r="F42" s="43"/>
      <c r="G42" s="44" t="s">
        <v>22</v>
      </c>
      <c r="H42" s="44" t="s">
        <v>26</v>
      </c>
      <c r="I42" s="44">
        <v>2</v>
      </c>
      <c r="J42" s="44"/>
      <c r="K42" s="44">
        <v>2</v>
      </c>
      <c r="L42" s="44">
        <v>2</v>
      </c>
      <c r="M42" s="69">
        <v>2</v>
      </c>
      <c r="N42" s="44"/>
      <c r="O42" s="44"/>
      <c r="P42" s="44"/>
      <c r="Q42" s="45"/>
      <c r="R42" s="266"/>
      <c r="S42" s="6"/>
    </row>
    <row r="43" spans="1:19" ht="20.100000000000001" customHeight="1" thickBot="1">
      <c r="A43" s="46" t="s">
        <v>68</v>
      </c>
      <c r="B43" s="73" t="s">
        <v>103</v>
      </c>
      <c r="C43" s="74">
        <v>0.5</v>
      </c>
      <c r="D43" s="75">
        <v>0.5</v>
      </c>
      <c r="E43" s="48"/>
      <c r="F43" s="48"/>
      <c r="G43" s="49" t="s">
        <v>22</v>
      </c>
      <c r="H43" s="49" t="s">
        <v>26</v>
      </c>
      <c r="I43" s="49">
        <v>4</v>
      </c>
      <c r="J43" s="49"/>
      <c r="K43" s="49">
        <v>4</v>
      </c>
      <c r="L43" s="49">
        <v>4</v>
      </c>
      <c r="M43" s="76">
        <v>4</v>
      </c>
      <c r="N43" s="49"/>
      <c r="O43" s="49"/>
      <c r="P43" s="49"/>
      <c r="Q43" s="51"/>
      <c r="R43" s="266"/>
      <c r="S43" s="27"/>
    </row>
    <row r="44" spans="1:19" ht="20.100000000000001" customHeight="1" thickBot="1">
      <c r="A44" s="346" t="s">
        <v>29</v>
      </c>
      <c r="B44" s="347"/>
      <c r="C44" s="77">
        <v>2</v>
      </c>
      <c r="D44" s="77">
        <v>2</v>
      </c>
      <c r="E44" s="77"/>
      <c r="F44" s="77"/>
      <c r="G44" s="78" t="s">
        <v>30</v>
      </c>
      <c r="H44" s="78" t="s">
        <v>30</v>
      </c>
      <c r="I44" s="78">
        <v>16</v>
      </c>
      <c r="J44" s="78"/>
      <c r="K44" s="78">
        <v>16</v>
      </c>
      <c r="L44" s="78">
        <v>16</v>
      </c>
      <c r="M44" s="78">
        <v>16</v>
      </c>
      <c r="N44" s="78"/>
      <c r="O44" s="78"/>
      <c r="P44" s="78"/>
      <c r="Q44" s="79"/>
      <c r="R44" s="267"/>
      <c r="S44" s="6"/>
    </row>
    <row r="45" spans="1:19" ht="20.100000000000001" customHeight="1" thickBot="1">
      <c r="A45" s="326" t="s">
        <v>40</v>
      </c>
      <c r="B45" s="327"/>
      <c r="C45" s="80">
        <v>30</v>
      </c>
      <c r="D45" s="80">
        <v>18.100000000000001</v>
      </c>
      <c r="E45" s="80">
        <v>11.9</v>
      </c>
      <c r="F45" s="80">
        <v>9.4</v>
      </c>
      <c r="G45" s="81" t="s">
        <v>30</v>
      </c>
      <c r="H45" s="81" t="s">
        <v>30</v>
      </c>
      <c r="I45" s="81">
        <v>717</v>
      </c>
      <c r="J45" s="81">
        <v>250</v>
      </c>
      <c r="K45" s="81">
        <v>420</v>
      </c>
      <c r="L45" s="81">
        <v>396</v>
      </c>
      <c r="M45" s="81">
        <v>151</v>
      </c>
      <c r="N45" s="81">
        <v>245</v>
      </c>
      <c r="O45" s="81">
        <v>24</v>
      </c>
      <c r="P45" s="81">
        <v>297</v>
      </c>
      <c r="Q45" s="82"/>
      <c r="R45" s="268"/>
      <c r="S45" s="6"/>
    </row>
    <row r="46" spans="1:19" ht="20.100000000000001" customHeight="1">
      <c r="A46" s="328" t="s">
        <v>41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30"/>
      <c r="R46" s="264"/>
      <c r="S46" s="6"/>
    </row>
    <row r="47" spans="1:19" ht="20.100000000000001" customHeight="1">
      <c r="A47" s="40" t="s">
        <v>18</v>
      </c>
      <c r="B47" s="316" t="s">
        <v>19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7"/>
      <c r="R47" s="265"/>
      <c r="S47" s="6"/>
    </row>
    <row r="48" spans="1:19" ht="20.100000000000001" customHeight="1">
      <c r="A48" s="41" t="s">
        <v>20</v>
      </c>
      <c r="B48" s="42" t="s">
        <v>21</v>
      </c>
      <c r="C48" s="43">
        <v>2</v>
      </c>
      <c r="D48" s="43">
        <v>1.2</v>
      </c>
      <c r="E48" s="43">
        <v>0.8</v>
      </c>
      <c r="F48" s="43"/>
      <c r="G48" s="44" t="s">
        <v>78</v>
      </c>
      <c r="H48" s="44" t="s">
        <v>23</v>
      </c>
      <c r="I48" s="44">
        <v>50</v>
      </c>
      <c r="J48" s="44"/>
      <c r="K48" s="44">
        <v>30</v>
      </c>
      <c r="L48" s="44">
        <v>30</v>
      </c>
      <c r="M48" s="44"/>
      <c r="N48" s="44">
        <v>30</v>
      </c>
      <c r="O48" s="44"/>
      <c r="P48" s="44">
        <v>20</v>
      </c>
      <c r="Q48" s="286">
        <f t="shared" ref="Q48:Q49" si="1">+I48/C48</f>
        <v>25</v>
      </c>
      <c r="R48" s="266"/>
      <c r="S48" s="6"/>
    </row>
    <row r="49" spans="1:19" ht="20.100000000000001" customHeight="1" thickBot="1">
      <c r="A49" s="46" t="s">
        <v>24</v>
      </c>
      <c r="B49" s="66" t="s">
        <v>70</v>
      </c>
      <c r="C49" s="48">
        <v>2</v>
      </c>
      <c r="D49" s="48">
        <v>1.2</v>
      </c>
      <c r="E49" s="48">
        <v>0.8</v>
      </c>
      <c r="F49" s="48"/>
      <c r="G49" s="49" t="s">
        <v>78</v>
      </c>
      <c r="H49" s="49" t="s">
        <v>23</v>
      </c>
      <c r="I49" s="49">
        <v>50</v>
      </c>
      <c r="J49" s="49"/>
      <c r="K49" s="49">
        <v>30</v>
      </c>
      <c r="L49" s="49">
        <v>30</v>
      </c>
      <c r="M49" s="49">
        <v>30</v>
      </c>
      <c r="N49" s="49"/>
      <c r="O49" s="49"/>
      <c r="P49" s="283">
        <v>20</v>
      </c>
      <c r="Q49" s="286">
        <f t="shared" si="1"/>
        <v>25</v>
      </c>
      <c r="R49" s="269"/>
      <c r="S49" s="6"/>
    </row>
    <row r="50" spans="1:19" ht="20.100000000000001" customHeight="1">
      <c r="A50" s="342" t="s">
        <v>29</v>
      </c>
      <c r="B50" s="343"/>
      <c r="C50" s="52">
        <v>4</v>
      </c>
      <c r="D50" s="52">
        <v>2.4</v>
      </c>
      <c r="E50" s="52">
        <v>1.6</v>
      </c>
      <c r="F50" s="52"/>
      <c r="G50" s="53" t="s">
        <v>30</v>
      </c>
      <c r="H50" s="53" t="s">
        <v>30</v>
      </c>
      <c r="I50" s="53">
        <v>100</v>
      </c>
      <c r="J50" s="53"/>
      <c r="K50" s="53">
        <v>60</v>
      </c>
      <c r="L50" s="53">
        <v>60</v>
      </c>
      <c r="M50" s="53">
        <v>30</v>
      </c>
      <c r="N50" s="53">
        <v>30</v>
      </c>
      <c r="O50" s="53"/>
      <c r="P50" s="53">
        <v>40</v>
      </c>
      <c r="Q50" s="54"/>
      <c r="R50" s="267"/>
      <c r="S50" s="6"/>
    </row>
    <row r="51" spans="1:19" ht="20.100000000000001" customHeight="1">
      <c r="A51" s="344" t="s">
        <v>31</v>
      </c>
      <c r="B51" s="345"/>
      <c r="C51" s="55"/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267"/>
      <c r="S51" s="6"/>
    </row>
    <row r="52" spans="1:19" ht="20.100000000000001" customHeight="1" thickBot="1">
      <c r="A52" s="340" t="s">
        <v>32</v>
      </c>
      <c r="B52" s="341"/>
      <c r="C52" s="58">
        <v>4</v>
      </c>
      <c r="D52" s="58">
        <v>2.4</v>
      </c>
      <c r="E52" s="58">
        <v>1.6</v>
      </c>
      <c r="F52" s="58"/>
      <c r="G52" s="59" t="s">
        <v>30</v>
      </c>
      <c r="H52" s="59" t="s">
        <v>30</v>
      </c>
      <c r="I52" s="59">
        <v>100</v>
      </c>
      <c r="J52" s="59"/>
      <c r="K52" s="59">
        <v>60</v>
      </c>
      <c r="L52" s="59">
        <v>60</v>
      </c>
      <c r="M52" s="59">
        <v>30</v>
      </c>
      <c r="N52" s="59">
        <v>30</v>
      </c>
      <c r="O52" s="59"/>
      <c r="P52" s="59">
        <v>40</v>
      </c>
      <c r="Q52" s="60"/>
      <c r="R52" s="267"/>
      <c r="S52" s="6"/>
    </row>
    <row r="53" spans="1:19" ht="20.100000000000001" customHeight="1">
      <c r="A53" s="61" t="s">
        <v>33</v>
      </c>
      <c r="B53" s="338" t="s">
        <v>34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9"/>
      <c r="R53" s="265"/>
      <c r="S53" s="6"/>
    </row>
    <row r="54" spans="1:19" ht="20.100000000000001" customHeight="1">
      <c r="A54" s="83" t="s">
        <v>20</v>
      </c>
      <c r="B54" s="42" t="s">
        <v>104</v>
      </c>
      <c r="C54" s="43">
        <v>4</v>
      </c>
      <c r="D54" s="43">
        <v>1.9</v>
      </c>
      <c r="E54" s="43">
        <v>2.1</v>
      </c>
      <c r="F54" s="43">
        <v>1.2</v>
      </c>
      <c r="G54" s="44" t="s">
        <v>35</v>
      </c>
      <c r="H54" s="44" t="s">
        <v>26</v>
      </c>
      <c r="I54" s="44">
        <v>100</v>
      </c>
      <c r="J54" s="44">
        <v>30</v>
      </c>
      <c r="K54" s="44">
        <v>48</v>
      </c>
      <c r="L54" s="44">
        <v>45</v>
      </c>
      <c r="M54" s="44">
        <v>15</v>
      </c>
      <c r="N54" s="44">
        <v>30</v>
      </c>
      <c r="O54" s="44">
        <v>3</v>
      </c>
      <c r="P54" s="44">
        <v>52</v>
      </c>
      <c r="Q54" s="286">
        <f t="shared" ref="Q54:Q57" si="2">+I54/C54</f>
        <v>25</v>
      </c>
      <c r="R54" s="266"/>
      <c r="S54" s="24"/>
    </row>
    <row r="55" spans="1:19" ht="20.100000000000001" customHeight="1">
      <c r="A55" s="41" t="s">
        <v>24</v>
      </c>
      <c r="B55" s="62" t="s">
        <v>105</v>
      </c>
      <c r="C55" s="43">
        <v>3.5</v>
      </c>
      <c r="D55" s="43">
        <v>1.5</v>
      </c>
      <c r="E55" s="43">
        <v>2</v>
      </c>
      <c r="F55" s="43">
        <v>1.2</v>
      </c>
      <c r="G55" s="44" t="s">
        <v>78</v>
      </c>
      <c r="H55" s="44" t="s">
        <v>26</v>
      </c>
      <c r="I55" s="44">
        <v>88</v>
      </c>
      <c r="J55" s="44">
        <v>30</v>
      </c>
      <c r="K55" s="44">
        <v>38</v>
      </c>
      <c r="L55" s="44">
        <v>30</v>
      </c>
      <c r="M55" s="63">
        <v>10</v>
      </c>
      <c r="N55" s="63">
        <v>20</v>
      </c>
      <c r="O55" s="63">
        <v>8</v>
      </c>
      <c r="P55" s="44">
        <v>50</v>
      </c>
      <c r="Q55" s="286">
        <f t="shared" si="2"/>
        <v>25.142857142857142</v>
      </c>
      <c r="R55" s="266"/>
      <c r="S55" s="6"/>
    </row>
    <row r="56" spans="1:19" ht="20.100000000000001" customHeight="1">
      <c r="A56" s="41" t="s">
        <v>27</v>
      </c>
      <c r="B56" s="62" t="s">
        <v>106</v>
      </c>
      <c r="C56" s="43">
        <v>3</v>
      </c>
      <c r="D56" s="64">
        <v>1.8</v>
      </c>
      <c r="E56" s="43">
        <v>1.2</v>
      </c>
      <c r="F56" s="43">
        <v>1.2</v>
      </c>
      <c r="G56" s="44" t="s">
        <v>78</v>
      </c>
      <c r="H56" s="44" t="s">
        <v>26</v>
      </c>
      <c r="I56" s="44">
        <v>75</v>
      </c>
      <c r="J56" s="44">
        <v>30</v>
      </c>
      <c r="K56" s="44">
        <v>46</v>
      </c>
      <c r="L56" s="44">
        <v>45</v>
      </c>
      <c r="M56" s="44">
        <v>15</v>
      </c>
      <c r="N56" s="44">
        <v>30</v>
      </c>
      <c r="O56" s="44">
        <v>1</v>
      </c>
      <c r="P56" s="44">
        <v>29</v>
      </c>
      <c r="Q56" s="286">
        <f t="shared" si="2"/>
        <v>25</v>
      </c>
      <c r="R56" s="266"/>
      <c r="S56" s="25"/>
    </row>
    <row r="57" spans="1:19" ht="20.100000000000001" customHeight="1" thickBot="1">
      <c r="A57" s="46" t="s">
        <v>28</v>
      </c>
      <c r="B57" s="47" t="s">
        <v>107</v>
      </c>
      <c r="C57" s="48">
        <v>3</v>
      </c>
      <c r="D57" s="48">
        <v>1.7</v>
      </c>
      <c r="E57" s="48">
        <v>1.3</v>
      </c>
      <c r="F57" s="48">
        <v>1.2</v>
      </c>
      <c r="G57" s="49" t="s">
        <v>78</v>
      </c>
      <c r="H57" s="49" t="s">
        <v>26</v>
      </c>
      <c r="I57" s="49">
        <v>75</v>
      </c>
      <c r="J57" s="49">
        <v>30</v>
      </c>
      <c r="K57" s="49">
        <v>42</v>
      </c>
      <c r="L57" s="49">
        <v>40</v>
      </c>
      <c r="M57" s="50">
        <v>10</v>
      </c>
      <c r="N57" s="50">
        <v>30</v>
      </c>
      <c r="O57" s="50">
        <v>2</v>
      </c>
      <c r="P57" s="49">
        <v>33</v>
      </c>
      <c r="Q57" s="286">
        <f t="shared" si="2"/>
        <v>25</v>
      </c>
      <c r="R57" s="266"/>
      <c r="S57" s="6"/>
    </row>
    <row r="58" spans="1:19" ht="20.100000000000001" customHeight="1">
      <c r="A58" s="342" t="s">
        <v>29</v>
      </c>
      <c r="B58" s="343"/>
      <c r="C58" s="52">
        <v>13.5</v>
      </c>
      <c r="D58" s="52">
        <v>6.9</v>
      </c>
      <c r="E58" s="52">
        <v>6.6</v>
      </c>
      <c r="F58" s="52"/>
      <c r="G58" s="53" t="s">
        <v>30</v>
      </c>
      <c r="H58" s="53" t="s">
        <v>30</v>
      </c>
      <c r="I58" s="53">
        <v>338</v>
      </c>
      <c r="J58" s="53"/>
      <c r="K58" s="53">
        <v>174</v>
      </c>
      <c r="L58" s="53">
        <v>160</v>
      </c>
      <c r="M58" s="53">
        <v>50</v>
      </c>
      <c r="N58" s="53">
        <v>110</v>
      </c>
      <c r="O58" s="53">
        <v>14</v>
      </c>
      <c r="P58" s="53">
        <v>164</v>
      </c>
      <c r="Q58" s="54"/>
      <c r="R58" s="267"/>
      <c r="S58" s="6"/>
    </row>
    <row r="59" spans="1:19" ht="20.100000000000001" customHeight="1">
      <c r="A59" s="344" t="s">
        <v>31</v>
      </c>
      <c r="B59" s="345"/>
      <c r="C59" s="55"/>
      <c r="D59" s="55"/>
      <c r="E59" s="55"/>
      <c r="F59" s="55">
        <v>4.8</v>
      </c>
      <c r="G59" s="56"/>
      <c r="H59" s="56"/>
      <c r="I59" s="56"/>
      <c r="J59" s="56">
        <v>120</v>
      </c>
      <c r="K59" s="56"/>
      <c r="L59" s="56"/>
      <c r="M59" s="56"/>
      <c r="N59" s="56"/>
      <c r="O59" s="56"/>
      <c r="P59" s="56"/>
      <c r="Q59" s="57"/>
      <c r="R59" s="267"/>
      <c r="S59" s="6"/>
    </row>
    <row r="60" spans="1:19" ht="20.100000000000001" customHeight="1" thickBot="1">
      <c r="A60" s="340" t="s">
        <v>32</v>
      </c>
      <c r="B60" s="341"/>
      <c r="C60" s="58"/>
      <c r="D60" s="58"/>
      <c r="E60" s="58"/>
      <c r="F60" s="58"/>
      <c r="G60" s="59" t="s">
        <v>30</v>
      </c>
      <c r="H60" s="59" t="s">
        <v>30</v>
      </c>
      <c r="I60" s="59"/>
      <c r="J60" s="59"/>
      <c r="K60" s="59"/>
      <c r="L60" s="59"/>
      <c r="M60" s="59"/>
      <c r="N60" s="59"/>
      <c r="O60" s="59"/>
      <c r="P60" s="59"/>
      <c r="Q60" s="60"/>
      <c r="R60" s="267"/>
      <c r="S60" s="6"/>
    </row>
    <row r="61" spans="1:19" ht="20.100000000000001" customHeight="1">
      <c r="A61" s="61" t="s">
        <v>36</v>
      </c>
      <c r="B61" s="338" t="s">
        <v>37</v>
      </c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9"/>
      <c r="R61" s="265"/>
      <c r="S61" s="6"/>
    </row>
    <row r="62" spans="1:19" s="16" customFormat="1" ht="20.100000000000001" customHeight="1">
      <c r="A62" s="41" t="s">
        <v>20</v>
      </c>
      <c r="B62" s="42" t="s">
        <v>108</v>
      </c>
      <c r="C62" s="43">
        <v>3.5</v>
      </c>
      <c r="D62" s="43">
        <v>1.5</v>
      </c>
      <c r="E62" s="43">
        <v>2</v>
      </c>
      <c r="F62" s="43">
        <v>1.2</v>
      </c>
      <c r="G62" s="44" t="s">
        <v>35</v>
      </c>
      <c r="H62" s="44" t="s">
        <v>26</v>
      </c>
      <c r="I62" s="44">
        <v>88</v>
      </c>
      <c r="J62" s="44">
        <v>30</v>
      </c>
      <c r="K62" s="44">
        <v>37</v>
      </c>
      <c r="L62" s="44">
        <v>35</v>
      </c>
      <c r="M62" s="63">
        <v>15</v>
      </c>
      <c r="N62" s="63">
        <v>20</v>
      </c>
      <c r="O62" s="63">
        <v>2</v>
      </c>
      <c r="P62" s="44">
        <v>51</v>
      </c>
      <c r="Q62" s="286">
        <f t="shared" ref="Q62:Q65" si="3">+I62/C62</f>
        <v>25.142857142857142</v>
      </c>
      <c r="R62" s="266"/>
    </row>
    <row r="63" spans="1:19" s="16" customFormat="1" ht="20.100000000000001" customHeight="1">
      <c r="A63" s="41" t="s">
        <v>24</v>
      </c>
      <c r="B63" s="84" t="s">
        <v>109</v>
      </c>
      <c r="C63" s="85">
        <v>2</v>
      </c>
      <c r="D63" s="85">
        <v>1.2</v>
      </c>
      <c r="E63" s="85">
        <v>0.8</v>
      </c>
      <c r="F63" s="85">
        <v>1.2</v>
      </c>
      <c r="G63" s="44" t="s">
        <v>78</v>
      </c>
      <c r="H63" s="257" t="s">
        <v>26</v>
      </c>
      <c r="I63" s="257">
        <v>50</v>
      </c>
      <c r="J63" s="257">
        <v>30</v>
      </c>
      <c r="K63" s="257">
        <v>31</v>
      </c>
      <c r="L63" s="257">
        <v>30</v>
      </c>
      <c r="M63" s="257">
        <v>15</v>
      </c>
      <c r="N63" s="257">
        <v>15</v>
      </c>
      <c r="O63" s="257">
        <v>1</v>
      </c>
      <c r="P63" s="44">
        <v>19</v>
      </c>
      <c r="Q63" s="286">
        <f t="shared" si="3"/>
        <v>25</v>
      </c>
      <c r="R63" s="266"/>
    </row>
    <row r="64" spans="1:19" s="16" customFormat="1" ht="20.100000000000001" customHeight="1">
      <c r="A64" s="41" t="s">
        <v>27</v>
      </c>
      <c r="B64" s="86" t="s">
        <v>110</v>
      </c>
      <c r="C64" s="85">
        <v>2</v>
      </c>
      <c r="D64" s="87">
        <v>1.2</v>
      </c>
      <c r="E64" s="87">
        <v>0.8</v>
      </c>
      <c r="F64" s="85">
        <v>0.6</v>
      </c>
      <c r="G64" s="44" t="s">
        <v>78</v>
      </c>
      <c r="H64" s="257" t="s">
        <v>26</v>
      </c>
      <c r="I64" s="257">
        <v>50</v>
      </c>
      <c r="J64" s="257">
        <v>15</v>
      </c>
      <c r="K64" s="257">
        <v>31</v>
      </c>
      <c r="L64" s="257">
        <v>30</v>
      </c>
      <c r="M64" s="257">
        <v>15</v>
      </c>
      <c r="N64" s="257">
        <v>15</v>
      </c>
      <c r="O64" s="257">
        <v>1</v>
      </c>
      <c r="P64" s="44">
        <v>19</v>
      </c>
      <c r="Q64" s="286">
        <f t="shared" si="3"/>
        <v>25</v>
      </c>
      <c r="R64" s="266"/>
    </row>
    <row r="65" spans="1:19" s="16" customFormat="1" ht="20.100000000000001" customHeight="1" thickBot="1">
      <c r="A65" s="88" t="s">
        <v>28</v>
      </c>
      <c r="B65" s="89" t="s">
        <v>111</v>
      </c>
      <c r="C65" s="90">
        <v>5</v>
      </c>
      <c r="D65" s="91">
        <v>2.6</v>
      </c>
      <c r="E65" s="91">
        <v>2.4</v>
      </c>
      <c r="F65" s="90">
        <v>1.2</v>
      </c>
      <c r="G65" s="92" t="s">
        <v>35</v>
      </c>
      <c r="H65" s="93" t="s">
        <v>26</v>
      </c>
      <c r="I65" s="93">
        <v>125</v>
      </c>
      <c r="J65" s="93">
        <v>30</v>
      </c>
      <c r="K65" s="93">
        <v>64</v>
      </c>
      <c r="L65" s="92">
        <v>60</v>
      </c>
      <c r="M65" s="93">
        <v>30</v>
      </c>
      <c r="N65" s="93">
        <v>30</v>
      </c>
      <c r="O65" s="93">
        <v>4</v>
      </c>
      <c r="P65" s="92">
        <v>61</v>
      </c>
      <c r="Q65" s="286">
        <f t="shared" si="3"/>
        <v>25</v>
      </c>
      <c r="R65" s="270"/>
    </row>
    <row r="66" spans="1:19" ht="20.100000000000001" customHeight="1">
      <c r="A66" s="342" t="s">
        <v>29</v>
      </c>
      <c r="B66" s="343"/>
      <c r="C66" s="52">
        <v>12.5</v>
      </c>
      <c r="D66" s="52">
        <v>6.5</v>
      </c>
      <c r="E66" s="52">
        <v>6</v>
      </c>
      <c r="F66" s="52"/>
      <c r="G66" s="53" t="s">
        <v>30</v>
      </c>
      <c r="H66" s="53" t="s">
        <v>30</v>
      </c>
      <c r="I66" s="53">
        <v>313</v>
      </c>
      <c r="J66" s="53"/>
      <c r="K66" s="53">
        <v>163</v>
      </c>
      <c r="L66" s="53">
        <v>155</v>
      </c>
      <c r="M66" s="53">
        <v>75</v>
      </c>
      <c r="N66" s="53">
        <v>80</v>
      </c>
      <c r="O66" s="53">
        <v>8</v>
      </c>
      <c r="P66" s="53">
        <v>150</v>
      </c>
      <c r="Q66" s="54"/>
      <c r="R66" s="267"/>
      <c r="S66" s="6"/>
    </row>
    <row r="67" spans="1:19" ht="20.100000000000001" customHeight="1">
      <c r="A67" s="344" t="s">
        <v>31</v>
      </c>
      <c r="B67" s="345"/>
      <c r="C67" s="55"/>
      <c r="D67" s="55"/>
      <c r="E67" s="55"/>
      <c r="F67" s="55">
        <v>4.2</v>
      </c>
      <c r="G67" s="56"/>
      <c r="H67" s="56"/>
      <c r="I67" s="56"/>
      <c r="J67" s="56">
        <v>105</v>
      </c>
      <c r="K67" s="56"/>
      <c r="L67" s="56"/>
      <c r="M67" s="56"/>
      <c r="N67" s="56"/>
      <c r="O67" s="56"/>
      <c r="P67" s="56"/>
      <c r="Q67" s="57"/>
      <c r="R67" s="267"/>
      <c r="S67" s="6"/>
    </row>
    <row r="68" spans="1:19" ht="20.100000000000001" customHeight="1" thickBot="1">
      <c r="A68" s="340" t="s">
        <v>32</v>
      </c>
      <c r="B68" s="341"/>
      <c r="C68" s="58"/>
      <c r="D68" s="58"/>
      <c r="E68" s="58"/>
      <c r="F68" s="58"/>
      <c r="G68" s="59" t="s">
        <v>30</v>
      </c>
      <c r="H68" s="59" t="s">
        <v>30</v>
      </c>
      <c r="I68" s="59"/>
      <c r="J68" s="59"/>
      <c r="K68" s="59"/>
      <c r="L68" s="59"/>
      <c r="M68" s="59"/>
      <c r="N68" s="59"/>
      <c r="O68" s="59"/>
      <c r="P68" s="59"/>
      <c r="Q68" s="60"/>
      <c r="R68" s="267"/>
      <c r="S68" s="6"/>
    </row>
    <row r="69" spans="1:19" ht="20.100000000000001" customHeight="1">
      <c r="A69" s="308" t="s">
        <v>44</v>
      </c>
      <c r="B69" s="309"/>
      <c r="C69" s="95">
        <v>30</v>
      </c>
      <c r="D69" s="95">
        <v>15.8</v>
      </c>
      <c r="E69" s="95">
        <v>14.2</v>
      </c>
      <c r="F69" s="95">
        <v>9</v>
      </c>
      <c r="G69" s="96" t="s">
        <v>30</v>
      </c>
      <c r="H69" s="96" t="s">
        <v>30</v>
      </c>
      <c r="I69" s="96">
        <v>751</v>
      </c>
      <c r="J69" s="96">
        <v>225</v>
      </c>
      <c r="K69" s="96">
        <v>397</v>
      </c>
      <c r="L69" s="96">
        <v>375</v>
      </c>
      <c r="M69" s="96">
        <v>155</v>
      </c>
      <c r="N69" s="96">
        <v>220</v>
      </c>
      <c r="O69" s="96">
        <v>22</v>
      </c>
      <c r="P69" s="96">
        <v>354</v>
      </c>
      <c r="Q69" s="97"/>
      <c r="R69" s="268"/>
      <c r="S69" s="6"/>
    </row>
    <row r="70" spans="1:19" ht="20.100000000000001" customHeight="1" thickBot="1">
      <c r="A70" s="314" t="s">
        <v>45</v>
      </c>
      <c r="B70" s="315"/>
      <c r="C70" s="98">
        <v>60</v>
      </c>
      <c r="D70" s="98">
        <v>33.4</v>
      </c>
      <c r="E70" s="98">
        <v>26.6</v>
      </c>
      <c r="F70" s="99">
        <v>17.8</v>
      </c>
      <c r="G70" s="100" t="s">
        <v>30</v>
      </c>
      <c r="H70" s="100" t="s">
        <v>30</v>
      </c>
      <c r="I70" s="100">
        <v>1468</v>
      </c>
      <c r="J70" s="100">
        <v>475</v>
      </c>
      <c r="K70" s="100">
        <v>817</v>
      </c>
      <c r="L70" s="101">
        <v>771</v>
      </c>
      <c r="M70" s="100">
        <v>306</v>
      </c>
      <c r="N70" s="100">
        <v>465</v>
      </c>
      <c r="O70" s="100">
        <v>46</v>
      </c>
      <c r="P70" s="100">
        <v>651</v>
      </c>
      <c r="Q70" s="102"/>
      <c r="R70" s="271"/>
      <c r="S70" s="6"/>
    </row>
    <row r="71" spans="1:19" ht="20.100000000000001" customHeight="1">
      <c r="A71" s="292" t="s">
        <v>46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4"/>
      <c r="R71" s="263"/>
      <c r="S71" s="6"/>
    </row>
    <row r="72" spans="1:19" ht="20.100000000000001" customHeight="1">
      <c r="A72" s="295" t="s">
        <v>47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7"/>
      <c r="R72" s="264"/>
      <c r="S72" s="6"/>
    </row>
    <row r="73" spans="1:19" ht="20.100000000000001" customHeight="1">
      <c r="A73" s="40" t="s">
        <v>18</v>
      </c>
      <c r="B73" s="316" t="s">
        <v>19</v>
      </c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7"/>
      <c r="R73" s="265"/>
      <c r="S73" s="6"/>
    </row>
    <row r="74" spans="1:19" ht="20.100000000000001" customHeight="1" thickBot="1">
      <c r="A74" s="46" t="s">
        <v>20</v>
      </c>
      <c r="B74" s="66" t="s">
        <v>21</v>
      </c>
      <c r="C74" s="48">
        <v>2</v>
      </c>
      <c r="D74" s="48">
        <v>1.2</v>
      </c>
      <c r="E74" s="48">
        <v>0.8</v>
      </c>
      <c r="F74" s="48"/>
      <c r="G74" s="49" t="s">
        <v>78</v>
      </c>
      <c r="H74" s="49" t="s">
        <v>23</v>
      </c>
      <c r="I74" s="49">
        <v>50</v>
      </c>
      <c r="J74" s="49"/>
      <c r="K74" s="49">
        <v>30</v>
      </c>
      <c r="L74" s="49">
        <v>30</v>
      </c>
      <c r="M74" s="49"/>
      <c r="N74" s="49">
        <v>30</v>
      </c>
      <c r="O74" s="49"/>
      <c r="P74" s="49">
        <v>20</v>
      </c>
      <c r="Q74" s="286">
        <f>+I74/C74</f>
        <v>25</v>
      </c>
      <c r="R74" s="266"/>
      <c r="S74" s="6"/>
    </row>
    <row r="75" spans="1:19" ht="20.100000000000001" customHeight="1">
      <c r="A75" s="300" t="s">
        <v>29</v>
      </c>
      <c r="B75" s="301"/>
      <c r="C75" s="103">
        <v>2</v>
      </c>
      <c r="D75" s="103">
        <v>1.2</v>
      </c>
      <c r="E75" s="103">
        <v>0.8</v>
      </c>
      <c r="F75" s="103"/>
      <c r="G75" s="104" t="s">
        <v>30</v>
      </c>
      <c r="H75" s="104" t="s">
        <v>30</v>
      </c>
      <c r="I75" s="104">
        <v>50</v>
      </c>
      <c r="J75" s="104"/>
      <c r="K75" s="104">
        <v>30</v>
      </c>
      <c r="L75" s="104">
        <v>30</v>
      </c>
      <c r="M75" s="104"/>
      <c r="N75" s="104">
        <v>30</v>
      </c>
      <c r="O75" s="104"/>
      <c r="P75" s="104">
        <v>20</v>
      </c>
      <c r="Q75" s="105"/>
      <c r="R75" s="272"/>
      <c r="S75" s="6"/>
    </row>
    <row r="76" spans="1:19" ht="20.100000000000001" customHeight="1">
      <c r="A76" s="302" t="s">
        <v>31</v>
      </c>
      <c r="B76" s="303"/>
      <c r="C76" s="106"/>
      <c r="D76" s="106"/>
      <c r="E76" s="106"/>
      <c r="F76" s="106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8"/>
      <c r="R76" s="272"/>
      <c r="S76" s="6"/>
    </row>
    <row r="77" spans="1:19" ht="20.100000000000001" customHeight="1" thickBot="1">
      <c r="A77" s="304" t="s">
        <v>32</v>
      </c>
      <c r="B77" s="305"/>
      <c r="C77" s="109">
        <v>2</v>
      </c>
      <c r="D77" s="109">
        <v>1.2</v>
      </c>
      <c r="E77" s="109">
        <v>0.8</v>
      </c>
      <c r="F77" s="109"/>
      <c r="G77" s="110" t="s">
        <v>30</v>
      </c>
      <c r="H77" s="110" t="s">
        <v>30</v>
      </c>
      <c r="I77" s="110">
        <v>50</v>
      </c>
      <c r="J77" s="110"/>
      <c r="K77" s="110">
        <v>30</v>
      </c>
      <c r="L77" s="110">
        <v>30</v>
      </c>
      <c r="M77" s="110"/>
      <c r="N77" s="110">
        <v>30</v>
      </c>
      <c r="O77" s="110"/>
      <c r="P77" s="110">
        <v>20</v>
      </c>
      <c r="Q77" s="111"/>
      <c r="R77" s="272"/>
      <c r="S77" s="6"/>
    </row>
    <row r="78" spans="1:19" ht="20.100000000000001" customHeight="1">
      <c r="A78" s="61" t="s">
        <v>33</v>
      </c>
      <c r="B78" s="338" t="s">
        <v>34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9"/>
      <c r="R78" s="265"/>
      <c r="S78" s="25"/>
    </row>
    <row r="79" spans="1:19" ht="20.100000000000001" customHeight="1">
      <c r="A79" s="83" t="s">
        <v>20</v>
      </c>
      <c r="B79" s="86" t="s">
        <v>112</v>
      </c>
      <c r="C79" s="85">
        <v>4</v>
      </c>
      <c r="D79" s="85">
        <v>2</v>
      </c>
      <c r="E79" s="85">
        <v>2</v>
      </c>
      <c r="F79" s="85">
        <v>1.2</v>
      </c>
      <c r="G79" s="257" t="s">
        <v>35</v>
      </c>
      <c r="H79" s="257" t="s">
        <v>26</v>
      </c>
      <c r="I79" s="257">
        <v>100</v>
      </c>
      <c r="J79" s="257">
        <v>30</v>
      </c>
      <c r="K79" s="257">
        <v>50</v>
      </c>
      <c r="L79" s="257">
        <v>45</v>
      </c>
      <c r="M79" s="257">
        <v>15</v>
      </c>
      <c r="N79" s="257">
        <v>30</v>
      </c>
      <c r="O79" s="257">
        <v>5</v>
      </c>
      <c r="P79" s="257">
        <v>50</v>
      </c>
      <c r="Q79" s="286">
        <f>+I79/C79</f>
        <v>25</v>
      </c>
      <c r="R79" s="270"/>
      <c r="S79" s="25"/>
    </row>
    <row r="80" spans="1:19" ht="20.100000000000001" customHeight="1" thickBot="1">
      <c r="A80" s="88" t="s">
        <v>24</v>
      </c>
      <c r="B80" s="112" t="s">
        <v>113</v>
      </c>
      <c r="C80" s="90">
        <v>3</v>
      </c>
      <c r="D80" s="90">
        <v>1.8</v>
      </c>
      <c r="E80" s="90">
        <v>1.2</v>
      </c>
      <c r="F80" s="90">
        <v>1.2</v>
      </c>
      <c r="G80" s="49" t="s">
        <v>78</v>
      </c>
      <c r="H80" s="92" t="s">
        <v>26</v>
      </c>
      <c r="I80" s="92">
        <v>75</v>
      </c>
      <c r="J80" s="92">
        <v>30</v>
      </c>
      <c r="K80" s="92">
        <v>46</v>
      </c>
      <c r="L80" s="92">
        <v>45</v>
      </c>
      <c r="M80" s="92">
        <v>15</v>
      </c>
      <c r="N80" s="92">
        <v>30</v>
      </c>
      <c r="O80" s="92">
        <v>1</v>
      </c>
      <c r="P80" s="92">
        <v>29</v>
      </c>
      <c r="Q80" s="286">
        <f>+I80/C80</f>
        <v>25</v>
      </c>
      <c r="R80" s="270"/>
      <c r="S80" s="25"/>
    </row>
    <row r="81" spans="1:19" ht="20.100000000000001" customHeight="1">
      <c r="A81" s="342" t="s">
        <v>29</v>
      </c>
      <c r="B81" s="343"/>
      <c r="C81" s="52">
        <v>7</v>
      </c>
      <c r="D81" s="52">
        <v>3.8</v>
      </c>
      <c r="E81" s="52">
        <v>3.2</v>
      </c>
      <c r="F81" s="52"/>
      <c r="G81" s="53"/>
      <c r="H81" s="53"/>
      <c r="I81" s="53">
        <v>175</v>
      </c>
      <c r="J81" s="53"/>
      <c r="K81" s="53">
        <v>96</v>
      </c>
      <c r="L81" s="53">
        <v>90</v>
      </c>
      <c r="M81" s="53">
        <v>30</v>
      </c>
      <c r="N81" s="53">
        <v>60</v>
      </c>
      <c r="O81" s="53">
        <v>6</v>
      </c>
      <c r="P81" s="53">
        <v>79</v>
      </c>
      <c r="Q81" s="54"/>
      <c r="R81" s="267"/>
      <c r="S81" s="25"/>
    </row>
    <row r="82" spans="1:19" ht="20.100000000000001" customHeight="1">
      <c r="A82" s="344" t="s">
        <v>31</v>
      </c>
      <c r="B82" s="345"/>
      <c r="C82" s="55"/>
      <c r="D82" s="55"/>
      <c r="E82" s="55"/>
      <c r="F82" s="55">
        <v>2.4</v>
      </c>
      <c r="G82" s="56"/>
      <c r="H82" s="56"/>
      <c r="I82" s="56"/>
      <c r="J82" s="56">
        <v>60</v>
      </c>
      <c r="K82" s="56"/>
      <c r="L82" s="56"/>
      <c r="M82" s="56"/>
      <c r="N82" s="56"/>
      <c r="O82" s="56"/>
      <c r="P82" s="56"/>
      <c r="Q82" s="57"/>
      <c r="R82" s="267"/>
      <c r="S82" s="26"/>
    </row>
    <row r="83" spans="1:19" ht="20.100000000000001" customHeight="1" thickBot="1">
      <c r="A83" s="340" t="s">
        <v>32</v>
      </c>
      <c r="B83" s="341"/>
      <c r="C83" s="109"/>
      <c r="D83" s="109"/>
      <c r="E83" s="109"/>
      <c r="F83" s="109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272"/>
      <c r="S83" s="26"/>
    </row>
    <row r="84" spans="1:19" s="17" customFormat="1" ht="20.100000000000001" customHeight="1">
      <c r="A84" s="113" t="s">
        <v>36</v>
      </c>
      <c r="B84" s="336" t="s">
        <v>37</v>
      </c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7"/>
      <c r="R84" s="273"/>
      <c r="S84" s="19"/>
    </row>
    <row r="85" spans="1:19" ht="20.100000000000001" customHeight="1">
      <c r="A85" s="83" t="s">
        <v>20</v>
      </c>
      <c r="B85" s="86" t="s">
        <v>114</v>
      </c>
      <c r="C85" s="85">
        <v>4.5</v>
      </c>
      <c r="D85" s="87">
        <v>2.5</v>
      </c>
      <c r="E85" s="87">
        <v>2</v>
      </c>
      <c r="F85" s="85">
        <v>1.2</v>
      </c>
      <c r="G85" s="257" t="s">
        <v>35</v>
      </c>
      <c r="H85" s="257" t="s">
        <v>26</v>
      </c>
      <c r="I85" s="257">
        <v>113</v>
      </c>
      <c r="J85" s="257">
        <v>30</v>
      </c>
      <c r="K85" s="257">
        <v>62</v>
      </c>
      <c r="L85" s="257">
        <v>60</v>
      </c>
      <c r="M85" s="257">
        <v>30</v>
      </c>
      <c r="N85" s="257">
        <v>30</v>
      </c>
      <c r="O85" s="257">
        <v>2</v>
      </c>
      <c r="P85" s="257">
        <v>51</v>
      </c>
      <c r="Q85" s="286">
        <f t="shared" ref="Q85:Q87" si="4">+I85/C85</f>
        <v>25.111111111111111</v>
      </c>
      <c r="R85" s="270"/>
      <c r="S85" s="6"/>
    </row>
    <row r="86" spans="1:19" ht="20.100000000000001" customHeight="1">
      <c r="A86" s="83" t="s">
        <v>24</v>
      </c>
      <c r="B86" s="86" t="s">
        <v>115</v>
      </c>
      <c r="C86" s="85">
        <v>4.5</v>
      </c>
      <c r="D86" s="87">
        <v>2.7</v>
      </c>
      <c r="E86" s="87">
        <v>1.8</v>
      </c>
      <c r="F86" s="85">
        <v>1.8</v>
      </c>
      <c r="G86" s="257" t="s">
        <v>35</v>
      </c>
      <c r="H86" s="257" t="s">
        <v>26</v>
      </c>
      <c r="I86" s="257">
        <v>113</v>
      </c>
      <c r="J86" s="257">
        <v>45</v>
      </c>
      <c r="K86" s="257">
        <v>68</v>
      </c>
      <c r="L86" s="257">
        <v>60</v>
      </c>
      <c r="M86" s="257">
        <v>30</v>
      </c>
      <c r="N86" s="257">
        <v>30</v>
      </c>
      <c r="O86" s="257">
        <v>8</v>
      </c>
      <c r="P86" s="257">
        <v>45</v>
      </c>
      <c r="Q86" s="286">
        <f t="shared" si="4"/>
        <v>25.111111111111111</v>
      </c>
      <c r="R86" s="270"/>
      <c r="S86" s="6"/>
    </row>
    <row r="87" spans="1:19" ht="20.100000000000001" customHeight="1" thickBot="1">
      <c r="A87" s="88" t="s">
        <v>27</v>
      </c>
      <c r="B87" s="89" t="s">
        <v>116</v>
      </c>
      <c r="C87" s="90">
        <v>3</v>
      </c>
      <c r="D87" s="91">
        <v>1.8</v>
      </c>
      <c r="E87" s="91">
        <v>1.2</v>
      </c>
      <c r="F87" s="90">
        <v>1.6</v>
      </c>
      <c r="G87" s="49" t="s">
        <v>78</v>
      </c>
      <c r="H87" s="93" t="s">
        <v>26</v>
      </c>
      <c r="I87" s="93">
        <v>75</v>
      </c>
      <c r="J87" s="93">
        <v>40</v>
      </c>
      <c r="K87" s="93">
        <v>46</v>
      </c>
      <c r="L87" s="92">
        <v>45</v>
      </c>
      <c r="M87" s="93">
        <v>15</v>
      </c>
      <c r="N87" s="93">
        <v>30</v>
      </c>
      <c r="O87" s="93">
        <v>1</v>
      </c>
      <c r="P87" s="93">
        <v>29</v>
      </c>
      <c r="Q87" s="286">
        <f t="shared" si="4"/>
        <v>25</v>
      </c>
      <c r="R87" s="274"/>
      <c r="S87" s="35"/>
    </row>
    <row r="88" spans="1:19" ht="20.100000000000001" customHeight="1">
      <c r="A88" s="300" t="s">
        <v>29</v>
      </c>
      <c r="B88" s="301"/>
      <c r="C88" s="103">
        <v>12</v>
      </c>
      <c r="D88" s="103">
        <v>7</v>
      </c>
      <c r="E88" s="103">
        <v>5</v>
      </c>
      <c r="F88" s="103"/>
      <c r="G88" s="104" t="s">
        <v>30</v>
      </c>
      <c r="H88" s="104" t="s">
        <v>30</v>
      </c>
      <c r="I88" s="104">
        <v>301</v>
      </c>
      <c r="J88" s="104"/>
      <c r="K88" s="104">
        <v>176</v>
      </c>
      <c r="L88" s="104">
        <v>165</v>
      </c>
      <c r="M88" s="104">
        <v>75</v>
      </c>
      <c r="N88" s="104">
        <v>90</v>
      </c>
      <c r="O88" s="104">
        <v>11</v>
      </c>
      <c r="P88" s="104">
        <v>125</v>
      </c>
      <c r="Q88" s="105"/>
      <c r="R88" s="272"/>
      <c r="S88" s="6"/>
    </row>
    <row r="89" spans="1:19" ht="20.100000000000001" customHeight="1">
      <c r="A89" s="302" t="s">
        <v>31</v>
      </c>
      <c r="B89" s="303"/>
      <c r="C89" s="106"/>
      <c r="D89" s="106"/>
      <c r="E89" s="106"/>
      <c r="F89" s="106">
        <v>4.5999999999999996</v>
      </c>
      <c r="G89" s="107"/>
      <c r="H89" s="107"/>
      <c r="I89" s="107"/>
      <c r="J89" s="107">
        <v>115</v>
      </c>
      <c r="K89" s="107"/>
      <c r="L89" s="107"/>
      <c r="M89" s="107"/>
      <c r="N89" s="107"/>
      <c r="O89" s="107"/>
      <c r="P89" s="107"/>
      <c r="Q89" s="108"/>
      <c r="R89" s="272"/>
      <c r="S89" s="6"/>
    </row>
    <row r="90" spans="1:19" ht="20.100000000000001" customHeight="1" thickBot="1">
      <c r="A90" s="304" t="s">
        <v>32</v>
      </c>
      <c r="B90" s="305"/>
      <c r="C90" s="109"/>
      <c r="D90" s="109"/>
      <c r="E90" s="109"/>
      <c r="F90" s="109"/>
      <c r="G90" s="110" t="s">
        <v>30</v>
      </c>
      <c r="H90" s="110" t="s">
        <v>30</v>
      </c>
      <c r="I90" s="110"/>
      <c r="J90" s="110"/>
      <c r="K90" s="110"/>
      <c r="L90" s="110"/>
      <c r="M90" s="110"/>
      <c r="N90" s="110"/>
      <c r="O90" s="110"/>
      <c r="P90" s="110"/>
      <c r="Q90" s="111"/>
      <c r="R90" s="272"/>
      <c r="S90" s="6"/>
    </row>
    <row r="91" spans="1:19" ht="20.100000000000001" customHeight="1">
      <c r="A91" s="113" t="s">
        <v>42</v>
      </c>
      <c r="B91" s="298" t="s">
        <v>43</v>
      </c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9"/>
      <c r="R91" s="275"/>
      <c r="S91" s="6"/>
    </row>
    <row r="92" spans="1:19" ht="36.450000000000003" customHeight="1">
      <c r="A92" s="83" t="s">
        <v>20</v>
      </c>
      <c r="B92" s="127" t="s">
        <v>117</v>
      </c>
      <c r="C92" s="85">
        <v>3</v>
      </c>
      <c r="D92" s="85">
        <v>1.8</v>
      </c>
      <c r="E92" s="85">
        <v>1.2</v>
      </c>
      <c r="F92" s="85">
        <v>1.2</v>
      </c>
      <c r="G92" s="44" t="s">
        <v>78</v>
      </c>
      <c r="H92" s="257" t="s">
        <v>23</v>
      </c>
      <c r="I92" s="257">
        <v>75</v>
      </c>
      <c r="J92" s="257">
        <v>30</v>
      </c>
      <c r="K92" s="257">
        <v>46</v>
      </c>
      <c r="L92" s="257">
        <v>45</v>
      </c>
      <c r="M92" s="257">
        <v>15</v>
      </c>
      <c r="N92" s="257">
        <v>30</v>
      </c>
      <c r="O92" s="257">
        <v>1</v>
      </c>
      <c r="P92" s="257">
        <v>29</v>
      </c>
      <c r="Q92" s="286">
        <f t="shared" ref="Q92:Q95" si="5">+I92/C92</f>
        <v>25</v>
      </c>
      <c r="R92" s="270"/>
      <c r="S92" s="6"/>
    </row>
    <row r="93" spans="1:19" ht="20.100000000000001" customHeight="1">
      <c r="A93" s="83" t="s">
        <v>24</v>
      </c>
      <c r="B93" s="114" t="s">
        <v>118</v>
      </c>
      <c r="C93" s="85">
        <v>2</v>
      </c>
      <c r="D93" s="85">
        <v>1.2</v>
      </c>
      <c r="E93" s="85">
        <v>0.8</v>
      </c>
      <c r="F93" s="85">
        <v>0.4</v>
      </c>
      <c r="G93" s="44" t="s">
        <v>78</v>
      </c>
      <c r="H93" s="257" t="s">
        <v>23</v>
      </c>
      <c r="I93" s="257">
        <v>50</v>
      </c>
      <c r="J93" s="257">
        <v>10</v>
      </c>
      <c r="K93" s="257">
        <v>31</v>
      </c>
      <c r="L93" s="257">
        <v>30</v>
      </c>
      <c r="M93" s="257">
        <v>15</v>
      </c>
      <c r="N93" s="257">
        <v>15</v>
      </c>
      <c r="O93" s="257">
        <v>1</v>
      </c>
      <c r="P93" s="257">
        <v>19</v>
      </c>
      <c r="Q93" s="286">
        <f t="shared" si="5"/>
        <v>25</v>
      </c>
      <c r="R93" s="270"/>
      <c r="S93" s="22"/>
    </row>
    <row r="94" spans="1:19" ht="20.100000000000001" customHeight="1">
      <c r="A94" s="83" t="s">
        <v>27</v>
      </c>
      <c r="B94" s="86" t="s">
        <v>119</v>
      </c>
      <c r="C94" s="85">
        <v>2</v>
      </c>
      <c r="D94" s="85">
        <v>1.3</v>
      </c>
      <c r="E94" s="85">
        <v>0.7</v>
      </c>
      <c r="F94" s="85">
        <v>1.2</v>
      </c>
      <c r="G94" s="44" t="s">
        <v>78</v>
      </c>
      <c r="H94" s="257" t="s">
        <v>23</v>
      </c>
      <c r="I94" s="257">
        <v>50</v>
      </c>
      <c r="J94" s="257">
        <v>30</v>
      </c>
      <c r="K94" s="257">
        <v>32</v>
      </c>
      <c r="L94" s="257">
        <v>30</v>
      </c>
      <c r="M94" s="257"/>
      <c r="N94" s="257">
        <v>30</v>
      </c>
      <c r="O94" s="257">
        <v>2</v>
      </c>
      <c r="P94" s="257">
        <v>18</v>
      </c>
      <c r="Q94" s="286">
        <f t="shared" si="5"/>
        <v>25</v>
      </c>
      <c r="R94" s="270"/>
      <c r="S94" s="24"/>
    </row>
    <row r="95" spans="1:19" ht="20.100000000000001" customHeight="1" thickBot="1">
      <c r="A95" s="88" t="s">
        <v>28</v>
      </c>
      <c r="B95" s="112" t="s">
        <v>120</v>
      </c>
      <c r="C95" s="90">
        <v>2</v>
      </c>
      <c r="D95" s="90">
        <v>1.2</v>
      </c>
      <c r="E95" s="90">
        <v>0.8</v>
      </c>
      <c r="F95" s="90">
        <v>0.6</v>
      </c>
      <c r="G95" s="49" t="s">
        <v>78</v>
      </c>
      <c r="H95" s="92" t="s">
        <v>23</v>
      </c>
      <c r="I95" s="92">
        <v>50</v>
      </c>
      <c r="J95" s="92">
        <v>15</v>
      </c>
      <c r="K95" s="92">
        <v>31</v>
      </c>
      <c r="L95" s="92">
        <v>30</v>
      </c>
      <c r="M95" s="92">
        <v>15</v>
      </c>
      <c r="N95" s="92">
        <v>15</v>
      </c>
      <c r="O95" s="92">
        <v>1</v>
      </c>
      <c r="P95" s="92">
        <v>19</v>
      </c>
      <c r="Q95" s="286">
        <f t="shared" si="5"/>
        <v>25</v>
      </c>
      <c r="R95" s="270"/>
      <c r="S95" s="26"/>
    </row>
    <row r="96" spans="1:19" ht="20.100000000000001" customHeight="1">
      <c r="A96" s="300" t="s">
        <v>29</v>
      </c>
      <c r="B96" s="301"/>
      <c r="C96" s="103">
        <v>9</v>
      </c>
      <c r="D96" s="103">
        <v>5.5</v>
      </c>
      <c r="E96" s="103">
        <v>3.5</v>
      </c>
      <c r="F96" s="103"/>
      <c r="G96" s="104" t="s">
        <v>30</v>
      </c>
      <c r="H96" s="104" t="s">
        <v>30</v>
      </c>
      <c r="I96" s="104">
        <v>225</v>
      </c>
      <c r="J96" s="104"/>
      <c r="K96" s="104">
        <v>140</v>
      </c>
      <c r="L96" s="104">
        <v>135</v>
      </c>
      <c r="M96" s="104">
        <v>45</v>
      </c>
      <c r="N96" s="104">
        <v>90</v>
      </c>
      <c r="O96" s="104">
        <v>5</v>
      </c>
      <c r="P96" s="104">
        <v>85</v>
      </c>
      <c r="Q96" s="105"/>
      <c r="R96" s="272"/>
      <c r="S96" s="6"/>
    </row>
    <row r="97" spans="1:19" ht="20.100000000000001" customHeight="1">
      <c r="A97" s="302" t="s">
        <v>31</v>
      </c>
      <c r="B97" s="303"/>
      <c r="C97" s="106"/>
      <c r="D97" s="106"/>
      <c r="E97" s="106"/>
      <c r="F97" s="106">
        <v>3.4</v>
      </c>
      <c r="G97" s="107"/>
      <c r="H97" s="107"/>
      <c r="I97" s="107"/>
      <c r="J97" s="107">
        <v>85</v>
      </c>
      <c r="K97" s="107"/>
      <c r="L97" s="107"/>
      <c r="M97" s="107"/>
      <c r="N97" s="107"/>
      <c r="O97" s="107"/>
      <c r="P97" s="107"/>
      <c r="Q97" s="108"/>
      <c r="R97" s="272"/>
      <c r="S97" s="6"/>
    </row>
    <row r="98" spans="1:19" ht="20.100000000000001" customHeight="1" thickBot="1">
      <c r="A98" s="304" t="s">
        <v>32</v>
      </c>
      <c r="B98" s="305"/>
      <c r="C98" s="109">
        <v>10</v>
      </c>
      <c r="D98" s="109">
        <v>5.5</v>
      </c>
      <c r="E98" s="109">
        <v>3.5</v>
      </c>
      <c r="F98" s="109"/>
      <c r="G98" s="110" t="s">
        <v>30</v>
      </c>
      <c r="H98" s="110" t="s">
        <v>30</v>
      </c>
      <c r="I98" s="110">
        <v>225</v>
      </c>
      <c r="J98" s="110"/>
      <c r="K98" s="110">
        <v>140</v>
      </c>
      <c r="L98" s="110">
        <v>135</v>
      </c>
      <c r="M98" s="110">
        <v>45</v>
      </c>
      <c r="N98" s="110">
        <v>90</v>
      </c>
      <c r="O98" s="110">
        <v>5</v>
      </c>
      <c r="P98" s="110">
        <v>85</v>
      </c>
      <c r="Q98" s="111"/>
      <c r="R98" s="272"/>
      <c r="S98" s="6"/>
    </row>
    <row r="99" spans="1:19" ht="20.100000000000001" customHeight="1" thickBot="1">
      <c r="A99" s="326" t="s">
        <v>49</v>
      </c>
      <c r="B99" s="327"/>
      <c r="C99" s="80">
        <v>30</v>
      </c>
      <c r="D99" s="80">
        <v>17.5</v>
      </c>
      <c r="E99" s="80">
        <v>12.5</v>
      </c>
      <c r="F99" s="80">
        <v>10.4</v>
      </c>
      <c r="G99" s="81" t="s">
        <v>30</v>
      </c>
      <c r="H99" s="81" t="s">
        <v>30</v>
      </c>
      <c r="I99" s="81">
        <v>751</v>
      </c>
      <c r="J99" s="81">
        <v>260</v>
      </c>
      <c r="K99" s="81">
        <v>442</v>
      </c>
      <c r="L99" s="81">
        <v>420</v>
      </c>
      <c r="M99" s="81">
        <v>150</v>
      </c>
      <c r="N99" s="81">
        <v>270</v>
      </c>
      <c r="O99" s="81">
        <v>22</v>
      </c>
      <c r="P99" s="81">
        <v>309</v>
      </c>
      <c r="Q99" s="82"/>
      <c r="R99" s="268"/>
      <c r="S99" s="6"/>
    </row>
    <row r="100" spans="1:19" ht="20.100000000000001" customHeight="1">
      <c r="A100" s="333" t="s">
        <v>50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5"/>
      <c r="R100" s="276"/>
      <c r="S100" s="6"/>
    </row>
    <row r="101" spans="1:19" ht="20.100000000000001" customHeight="1">
      <c r="A101" s="40" t="s">
        <v>18</v>
      </c>
      <c r="B101" s="316" t="s">
        <v>19</v>
      </c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7"/>
      <c r="R101" s="265"/>
      <c r="S101" s="6"/>
    </row>
    <row r="102" spans="1:19" ht="20.100000000000001" customHeight="1">
      <c r="A102" s="83" t="s">
        <v>20</v>
      </c>
      <c r="B102" s="86" t="s">
        <v>21</v>
      </c>
      <c r="C102" s="85">
        <v>2</v>
      </c>
      <c r="D102" s="85">
        <v>1.2</v>
      </c>
      <c r="E102" s="85">
        <v>0.8</v>
      </c>
      <c r="F102" s="85"/>
      <c r="G102" s="44" t="s">
        <v>78</v>
      </c>
      <c r="H102" s="257" t="s">
        <v>23</v>
      </c>
      <c r="I102" s="44">
        <v>50</v>
      </c>
      <c r="J102" s="44"/>
      <c r="K102" s="44">
        <v>30</v>
      </c>
      <c r="L102" s="44">
        <v>30</v>
      </c>
      <c r="M102" s="44"/>
      <c r="N102" s="44">
        <v>30</v>
      </c>
      <c r="O102" s="44"/>
      <c r="P102" s="44">
        <v>20</v>
      </c>
      <c r="Q102" s="286">
        <f t="shared" ref="Q102:Q103" si="6">+I102/C102</f>
        <v>25</v>
      </c>
      <c r="R102" s="266"/>
      <c r="S102" s="35"/>
    </row>
    <row r="103" spans="1:19" s="16" customFormat="1" ht="20.100000000000001" customHeight="1" thickBot="1">
      <c r="A103" s="46" t="s">
        <v>24</v>
      </c>
      <c r="B103" s="66" t="s">
        <v>25</v>
      </c>
      <c r="C103" s="48">
        <v>1</v>
      </c>
      <c r="D103" s="48">
        <v>1</v>
      </c>
      <c r="E103" s="48"/>
      <c r="F103" s="48">
        <v>1</v>
      </c>
      <c r="G103" s="49" t="s">
        <v>78</v>
      </c>
      <c r="H103" s="49" t="s">
        <v>23</v>
      </c>
      <c r="I103" s="49">
        <v>30</v>
      </c>
      <c r="J103" s="49">
        <v>30</v>
      </c>
      <c r="K103" s="49">
        <v>30</v>
      </c>
      <c r="L103" s="49">
        <v>30</v>
      </c>
      <c r="M103" s="49"/>
      <c r="N103" s="49">
        <v>30</v>
      </c>
      <c r="O103" s="49"/>
      <c r="P103" s="284"/>
      <c r="Q103" s="286">
        <f t="shared" si="6"/>
        <v>30</v>
      </c>
      <c r="R103" s="277"/>
    </row>
    <row r="104" spans="1:19" s="16" customFormat="1" ht="20.100000000000001" customHeight="1">
      <c r="A104" s="300" t="s">
        <v>29</v>
      </c>
      <c r="B104" s="301"/>
      <c r="C104" s="103">
        <v>3</v>
      </c>
      <c r="D104" s="103">
        <v>2.2000000000000002</v>
      </c>
      <c r="E104" s="103">
        <v>0.8</v>
      </c>
      <c r="F104" s="103"/>
      <c r="G104" s="104"/>
      <c r="H104" s="104" t="s">
        <v>30</v>
      </c>
      <c r="I104" s="104">
        <v>80</v>
      </c>
      <c r="J104" s="104"/>
      <c r="K104" s="104">
        <v>60</v>
      </c>
      <c r="L104" s="104">
        <v>60</v>
      </c>
      <c r="M104" s="104"/>
      <c r="N104" s="104">
        <v>60</v>
      </c>
      <c r="O104" s="104"/>
      <c r="P104" s="104">
        <v>20</v>
      </c>
      <c r="Q104" s="105"/>
      <c r="R104" s="272"/>
    </row>
    <row r="105" spans="1:19" s="16" customFormat="1" ht="20.100000000000001" customHeight="1">
      <c r="A105" s="302" t="s">
        <v>31</v>
      </c>
      <c r="B105" s="303"/>
      <c r="C105" s="106"/>
      <c r="D105" s="106"/>
      <c r="E105" s="106"/>
      <c r="F105" s="106">
        <v>1</v>
      </c>
      <c r="G105" s="107"/>
      <c r="H105" s="107"/>
      <c r="I105" s="107"/>
      <c r="J105" s="107">
        <v>30</v>
      </c>
      <c r="K105" s="107"/>
      <c r="L105" s="107"/>
      <c r="M105" s="107"/>
      <c r="N105" s="107"/>
      <c r="O105" s="107"/>
      <c r="P105" s="107"/>
      <c r="Q105" s="108"/>
      <c r="R105" s="272"/>
    </row>
    <row r="106" spans="1:19" ht="20.100000000000001" customHeight="1" thickBot="1">
      <c r="A106" s="304" t="s">
        <v>32</v>
      </c>
      <c r="B106" s="305"/>
      <c r="C106" s="109">
        <v>3</v>
      </c>
      <c r="D106" s="109">
        <v>2.2000000000000002</v>
      </c>
      <c r="E106" s="109">
        <v>0.8</v>
      </c>
      <c r="F106" s="109"/>
      <c r="G106" s="110" t="s">
        <v>30</v>
      </c>
      <c r="H106" s="110" t="s">
        <v>30</v>
      </c>
      <c r="I106" s="110">
        <v>80</v>
      </c>
      <c r="J106" s="110"/>
      <c r="K106" s="110">
        <v>60</v>
      </c>
      <c r="L106" s="110">
        <v>60</v>
      </c>
      <c r="M106" s="110"/>
      <c r="N106" s="110">
        <v>60</v>
      </c>
      <c r="O106" s="110"/>
      <c r="P106" s="110">
        <v>20</v>
      </c>
      <c r="Q106" s="111"/>
      <c r="R106" s="272"/>
      <c r="S106" s="6"/>
    </row>
    <row r="107" spans="1:19" s="17" customFormat="1" ht="20.100000000000001" customHeight="1">
      <c r="A107" s="113" t="s">
        <v>33</v>
      </c>
      <c r="B107" s="336" t="s">
        <v>37</v>
      </c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7"/>
      <c r="R107" s="273"/>
      <c r="S107" s="19"/>
    </row>
    <row r="108" spans="1:19" s="20" customFormat="1" ht="20.100000000000001" customHeight="1">
      <c r="A108" s="83" t="s">
        <v>20</v>
      </c>
      <c r="B108" s="115" t="s">
        <v>121</v>
      </c>
      <c r="C108" s="85">
        <v>3.5</v>
      </c>
      <c r="D108" s="85">
        <v>1.9</v>
      </c>
      <c r="E108" s="85">
        <v>1.6</v>
      </c>
      <c r="F108" s="85">
        <v>2.4</v>
      </c>
      <c r="G108" s="257" t="s">
        <v>35</v>
      </c>
      <c r="H108" s="257" t="s">
        <v>26</v>
      </c>
      <c r="I108" s="257">
        <v>88</v>
      </c>
      <c r="J108" s="257">
        <v>60</v>
      </c>
      <c r="K108" s="257">
        <v>47</v>
      </c>
      <c r="L108" s="257">
        <v>45</v>
      </c>
      <c r="M108" s="257">
        <v>15</v>
      </c>
      <c r="N108" s="257">
        <v>30</v>
      </c>
      <c r="O108" s="257">
        <v>2</v>
      </c>
      <c r="P108" s="257">
        <v>41</v>
      </c>
      <c r="Q108" s="286">
        <f t="shared" ref="Q108:Q113" si="7">+I108/C108</f>
        <v>25.142857142857142</v>
      </c>
      <c r="R108" s="270"/>
      <c r="S108" s="18"/>
    </row>
    <row r="109" spans="1:19" ht="20.100000000000001" customHeight="1">
      <c r="A109" s="83" t="s">
        <v>24</v>
      </c>
      <c r="B109" s="86" t="s">
        <v>122</v>
      </c>
      <c r="C109" s="85">
        <v>3.5</v>
      </c>
      <c r="D109" s="85">
        <v>2</v>
      </c>
      <c r="E109" s="85">
        <v>1.5</v>
      </c>
      <c r="F109" s="85">
        <v>1.2</v>
      </c>
      <c r="G109" s="257" t="s">
        <v>35</v>
      </c>
      <c r="H109" s="257" t="s">
        <v>26</v>
      </c>
      <c r="I109" s="257">
        <v>88</v>
      </c>
      <c r="J109" s="257">
        <v>30</v>
      </c>
      <c r="K109" s="257">
        <v>51</v>
      </c>
      <c r="L109" s="257">
        <v>45</v>
      </c>
      <c r="M109" s="257">
        <v>15</v>
      </c>
      <c r="N109" s="257">
        <v>30</v>
      </c>
      <c r="O109" s="257">
        <v>6</v>
      </c>
      <c r="P109" s="285">
        <v>37</v>
      </c>
      <c r="Q109" s="286">
        <f t="shared" si="7"/>
        <v>25.142857142857142</v>
      </c>
      <c r="R109" s="274"/>
      <c r="S109" s="6"/>
    </row>
    <row r="110" spans="1:19" ht="20.100000000000001" customHeight="1">
      <c r="A110" s="83" t="s">
        <v>27</v>
      </c>
      <c r="B110" s="86" t="s">
        <v>123</v>
      </c>
      <c r="C110" s="85">
        <v>3.5</v>
      </c>
      <c r="D110" s="85">
        <v>2.6</v>
      </c>
      <c r="E110" s="85">
        <v>0.9</v>
      </c>
      <c r="F110" s="85">
        <v>1.4</v>
      </c>
      <c r="G110" s="44" t="s">
        <v>78</v>
      </c>
      <c r="H110" s="257" t="s">
        <v>26</v>
      </c>
      <c r="I110" s="257">
        <v>88</v>
      </c>
      <c r="J110" s="257">
        <v>35</v>
      </c>
      <c r="K110" s="257">
        <v>66</v>
      </c>
      <c r="L110" s="257">
        <v>60</v>
      </c>
      <c r="M110" s="257">
        <v>30</v>
      </c>
      <c r="N110" s="257">
        <v>30</v>
      </c>
      <c r="O110" s="257">
        <v>6</v>
      </c>
      <c r="P110" s="285">
        <v>22</v>
      </c>
      <c r="Q110" s="286">
        <f t="shared" si="7"/>
        <v>25.142857142857142</v>
      </c>
      <c r="R110" s="274"/>
      <c r="S110" s="6"/>
    </row>
    <row r="111" spans="1:19" ht="20.100000000000001" customHeight="1">
      <c r="A111" s="83" t="s">
        <v>28</v>
      </c>
      <c r="B111" s="86" t="s">
        <v>124</v>
      </c>
      <c r="C111" s="85">
        <v>5</v>
      </c>
      <c r="D111" s="85">
        <v>3.2</v>
      </c>
      <c r="E111" s="85">
        <v>1.8</v>
      </c>
      <c r="F111" s="85">
        <v>2.4</v>
      </c>
      <c r="G111" s="257" t="s">
        <v>35</v>
      </c>
      <c r="H111" s="257" t="s">
        <v>26</v>
      </c>
      <c r="I111" s="257">
        <v>125</v>
      </c>
      <c r="J111" s="257">
        <v>60</v>
      </c>
      <c r="K111" s="257">
        <v>80</v>
      </c>
      <c r="L111" s="257">
        <v>75</v>
      </c>
      <c r="M111" s="257">
        <v>30</v>
      </c>
      <c r="N111" s="257">
        <v>45</v>
      </c>
      <c r="O111" s="257">
        <v>5</v>
      </c>
      <c r="P111" s="257">
        <v>45</v>
      </c>
      <c r="Q111" s="286">
        <f t="shared" si="7"/>
        <v>25</v>
      </c>
      <c r="R111" s="270"/>
      <c r="S111" s="6"/>
    </row>
    <row r="112" spans="1:19" ht="20.100000000000001" customHeight="1">
      <c r="A112" s="83" t="s">
        <v>48</v>
      </c>
      <c r="B112" s="86" t="s">
        <v>125</v>
      </c>
      <c r="C112" s="85">
        <v>5</v>
      </c>
      <c r="D112" s="85">
        <v>3.6</v>
      </c>
      <c r="E112" s="85">
        <v>1.4</v>
      </c>
      <c r="F112" s="85">
        <v>1.8</v>
      </c>
      <c r="G112" s="44" t="s">
        <v>78</v>
      </c>
      <c r="H112" s="257" t="s">
        <v>26</v>
      </c>
      <c r="I112" s="257">
        <v>125</v>
      </c>
      <c r="J112" s="257">
        <v>45</v>
      </c>
      <c r="K112" s="257">
        <v>93</v>
      </c>
      <c r="L112" s="257">
        <v>90</v>
      </c>
      <c r="M112" s="257">
        <v>45</v>
      </c>
      <c r="N112" s="257">
        <v>45</v>
      </c>
      <c r="O112" s="257">
        <v>3</v>
      </c>
      <c r="P112" s="257">
        <v>32</v>
      </c>
      <c r="Q112" s="286">
        <f t="shared" si="7"/>
        <v>25</v>
      </c>
      <c r="R112" s="270"/>
      <c r="S112" s="25"/>
    </row>
    <row r="113" spans="1:19" s="16" customFormat="1" ht="20.100000000000001" customHeight="1" thickBot="1">
      <c r="A113" s="88" t="s">
        <v>66</v>
      </c>
      <c r="B113" s="116" t="s">
        <v>126</v>
      </c>
      <c r="C113" s="90">
        <v>4.5</v>
      </c>
      <c r="D113" s="90">
        <v>2.6</v>
      </c>
      <c r="E113" s="90">
        <v>1.9</v>
      </c>
      <c r="F113" s="90">
        <v>2.4</v>
      </c>
      <c r="G113" s="92" t="s">
        <v>35</v>
      </c>
      <c r="H113" s="92" t="s">
        <v>26</v>
      </c>
      <c r="I113" s="92">
        <v>113</v>
      </c>
      <c r="J113" s="92">
        <v>60</v>
      </c>
      <c r="K113" s="92">
        <v>66</v>
      </c>
      <c r="L113" s="92">
        <v>60</v>
      </c>
      <c r="M113" s="92">
        <v>15</v>
      </c>
      <c r="N113" s="92">
        <v>45</v>
      </c>
      <c r="O113" s="92">
        <v>6</v>
      </c>
      <c r="P113" s="93">
        <v>47</v>
      </c>
      <c r="Q113" s="286">
        <f t="shared" si="7"/>
        <v>25.111111111111111</v>
      </c>
      <c r="R113" s="274"/>
    </row>
    <row r="114" spans="1:19" s="16" customFormat="1" ht="20.100000000000001" customHeight="1">
      <c r="A114" s="300" t="s">
        <v>29</v>
      </c>
      <c r="B114" s="301"/>
      <c r="C114" s="103">
        <v>25</v>
      </c>
      <c r="D114" s="103">
        <v>15.899999999999999</v>
      </c>
      <c r="E114" s="103">
        <v>9.1</v>
      </c>
      <c r="F114" s="103"/>
      <c r="G114" s="104" t="s">
        <v>30</v>
      </c>
      <c r="H114" s="104" t="s">
        <v>30</v>
      </c>
      <c r="I114" s="104">
        <v>627</v>
      </c>
      <c r="J114" s="104"/>
      <c r="K114" s="104">
        <v>403</v>
      </c>
      <c r="L114" s="104">
        <v>375</v>
      </c>
      <c r="M114" s="104">
        <v>150</v>
      </c>
      <c r="N114" s="104">
        <v>225</v>
      </c>
      <c r="O114" s="104">
        <v>28</v>
      </c>
      <c r="P114" s="104">
        <v>224</v>
      </c>
      <c r="Q114" s="105"/>
      <c r="R114" s="272"/>
    </row>
    <row r="115" spans="1:19" s="16" customFormat="1" ht="20.100000000000001" customHeight="1">
      <c r="A115" s="302" t="s">
        <v>31</v>
      </c>
      <c r="B115" s="303"/>
      <c r="C115" s="106"/>
      <c r="D115" s="106"/>
      <c r="E115" s="106"/>
      <c r="F115" s="106">
        <v>11.600000000000001</v>
      </c>
      <c r="G115" s="107"/>
      <c r="H115" s="107"/>
      <c r="I115" s="107"/>
      <c r="J115" s="107">
        <v>290</v>
      </c>
      <c r="K115" s="107"/>
      <c r="L115" s="107"/>
      <c r="M115" s="107"/>
      <c r="N115" s="107"/>
      <c r="O115" s="107"/>
      <c r="P115" s="107"/>
      <c r="Q115" s="108"/>
      <c r="R115" s="272"/>
    </row>
    <row r="116" spans="1:19" ht="20.100000000000001" customHeight="1" thickBot="1">
      <c r="A116" s="304" t="s">
        <v>32</v>
      </c>
      <c r="B116" s="305"/>
      <c r="C116" s="109"/>
      <c r="D116" s="109"/>
      <c r="E116" s="109"/>
      <c r="F116" s="109"/>
      <c r="G116" s="110" t="s">
        <v>30</v>
      </c>
      <c r="H116" s="110" t="s">
        <v>30</v>
      </c>
      <c r="I116" s="110"/>
      <c r="J116" s="110"/>
      <c r="K116" s="110"/>
      <c r="L116" s="110"/>
      <c r="M116" s="110"/>
      <c r="N116" s="110"/>
      <c r="O116" s="110"/>
      <c r="P116" s="110"/>
      <c r="Q116" s="111"/>
      <c r="R116" s="272"/>
      <c r="S116" s="6"/>
    </row>
    <row r="117" spans="1:19" ht="20.100000000000001" customHeight="1">
      <c r="A117" s="113" t="s">
        <v>36</v>
      </c>
      <c r="B117" s="298" t="s">
        <v>43</v>
      </c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9"/>
      <c r="R117" s="275"/>
      <c r="S117" s="6"/>
    </row>
    <row r="118" spans="1:19" ht="20.100000000000001" customHeight="1" thickBot="1">
      <c r="A118" s="88" t="s">
        <v>20</v>
      </c>
      <c r="B118" s="112" t="s">
        <v>127</v>
      </c>
      <c r="C118" s="90">
        <v>2</v>
      </c>
      <c r="D118" s="90">
        <v>1</v>
      </c>
      <c r="E118" s="90">
        <v>1</v>
      </c>
      <c r="F118" s="90">
        <v>1.6</v>
      </c>
      <c r="G118" s="49" t="s">
        <v>78</v>
      </c>
      <c r="H118" s="92" t="s">
        <v>23</v>
      </c>
      <c r="I118" s="92">
        <v>50</v>
      </c>
      <c r="J118" s="92">
        <v>40</v>
      </c>
      <c r="K118" s="92">
        <v>26</v>
      </c>
      <c r="L118" s="92">
        <v>25</v>
      </c>
      <c r="M118" s="92"/>
      <c r="N118" s="92">
        <v>25</v>
      </c>
      <c r="O118" s="92">
        <v>1</v>
      </c>
      <c r="P118" s="92">
        <v>24</v>
      </c>
      <c r="Q118" s="286">
        <f>+I118/C118</f>
        <v>25</v>
      </c>
      <c r="R118" s="270"/>
      <c r="S118" s="30"/>
    </row>
    <row r="119" spans="1:19" ht="20.100000000000001" customHeight="1">
      <c r="A119" s="300" t="s">
        <v>29</v>
      </c>
      <c r="B119" s="301"/>
      <c r="C119" s="103">
        <v>2</v>
      </c>
      <c r="D119" s="103">
        <v>1</v>
      </c>
      <c r="E119" s="103">
        <v>1</v>
      </c>
      <c r="F119" s="103"/>
      <c r="G119" s="104" t="s">
        <v>30</v>
      </c>
      <c r="H119" s="104" t="s">
        <v>30</v>
      </c>
      <c r="I119" s="104">
        <v>50</v>
      </c>
      <c r="J119" s="104"/>
      <c r="K119" s="104">
        <v>26</v>
      </c>
      <c r="L119" s="104">
        <v>25</v>
      </c>
      <c r="M119" s="104"/>
      <c r="N119" s="104">
        <v>25</v>
      </c>
      <c r="O119" s="104">
        <v>1</v>
      </c>
      <c r="P119" s="104">
        <v>24</v>
      </c>
      <c r="Q119" s="105"/>
      <c r="R119" s="272"/>
      <c r="S119" s="6"/>
    </row>
    <row r="120" spans="1:19" ht="20.100000000000001" customHeight="1">
      <c r="A120" s="302" t="s">
        <v>31</v>
      </c>
      <c r="B120" s="303"/>
      <c r="C120" s="106"/>
      <c r="D120" s="106"/>
      <c r="E120" s="106"/>
      <c r="F120" s="106">
        <v>1.6</v>
      </c>
      <c r="G120" s="107"/>
      <c r="H120" s="107"/>
      <c r="I120" s="107"/>
      <c r="J120" s="107">
        <v>40</v>
      </c>
      <c r="K120" s="107"/>
      <c r="L120" s="107"/>
      <c r="M120" s="107"/>
      <c r="N120" s="107"/>
      <c r="O120" s="107"/>
      <c r="P120" s="107"/>
      <c r="Q120" s="108"/>
      <c r="R120" s="272"/>
      <c r="S120" s="6"/>
    </row>
    <row r="121" spans="1:19" ht="20.100000000000001" customHeight="1" thickBot="1">
      <c r="A121" s="304" t="s">
        <v>32</v>
      </c>
      <c r="B121" s="305"/>
      <c r="C121" s="109">
        <v>2</v>
      </c>
      <c r="D121" s="109">
        <v>1</v>
      </c>
      <c r="E121" s="109">
        <v>1</v>
      </c>
      <c r="F121" s="109"/>
      <c r="G121" s="110" t="s">
        <v>30</v>
      </c>
      <c r="H121" s="110" t="s">
        <v>30</v>
      </c>
      <c r="I121" s="110">
        <v>50</v>
      </c>
      <c r="J121" s="110"/>
      <c r="K121" s="110">
        <v>26</v>
      </c>
      <c r="L121" s="110">
        <v>25</v>
      </c>
      <c r="M121" s="110"/>
      <c r="N121" s="110">
        <v>25</v>
      </c>
      <c r="O121" s="110">
        <v>1</v>
      </c>
      <c r="P121" s="110">
        <v>24</v>
      </c>
      <c r="Q121" s="111"/>
      <c r="R121" s="272"/>
      <c r="S121" s="6"/>
    </row>
    <row r="122" spans="1:19" s="16" customFormat="1" ht="20.100000000000001" customHeight="1">
      <c r="A122" s="308" t="s">
        <v>51</v>
      </c>
      <c r="B122" s="309"/>
      <c r="C122" s="95">
        <v>30</v>
      </c>
      <c r="D122" s="95">
        <v>19.099999999999998</v>
      </c>
      <c r="E122" s="95">
        <v>10.9</v>
      </c>
      <c r="F122" s="95">
        <v>14.200000000000001</v>
      </c>
      <c r="G122" s="96" t="s">
        <v>30</v>
      </c>
      <c r="H122" s="96" t="s">
        <v>30</v>
      </c>
      <c r="I122" s="96">
        <v>757</v>
      </c>
      <c r="J122" s="96">
        <v>360</v>
      </c>
      <c r="K122" s="96">
        <v>489</v>
      </c>
      <c r="L122" s="96">
        <v>460</v>
      </c>
      <c r="M122" s="96">
        <v>150</v>
      </c>
      <c r="N122" s="96">
        <v>310</v>
      </c>
      <c r="O122" s="96">
        <v>29</v>
      </c>
      <c r="P122" s="96">
        <v>268</v>
      </c>
      <c r="Q122" s="97"/>
      <c r="R122" s="268"/>
    </row>
    <row r="123" spans="1:19" s="16" customFormat="1" ht="20.100000000000001" customHeight="1" thickBot="1">
      <c r="A123" s="320" t="s">
        <v>52</v>
      </c>
      <c r="B123" s="321"/>
      <c r="C123" s="117">
        <v>60</v>
      </c>
      <c r="D123" s="117">
        <v>32.4</v>
      </c>
      <c r="E123" s="117">
        <v>27.6</v>
      </c>
      <c r="F123" s="118">
        <v>24.6</v>
      </c>
      <c r="G123" s="119" t="s">
        <v>30</v>
      </c>
      <c r="H123" s="119" t="s">
        <v>30</v>
      </c>
      <c r="I123" s="119">
        <v>1508</v>
      </c>
      <c r="J123" s="119">
        <v>620</v>
      </c>
      <c r="K123" s="119">
        <v>931</v>
      </c>
      <c r="L123" s="119">
        <v>880</v>
      </c>
      <c r="M123" s="119">
        <v>300</v>
      </c>
      <c r="N123" s="119">
        <v>580</v>
      </c>
      <c r="O123" s="119">
        <v>51</v>
      </c>
      <c r="P123" s="119">
        <v>577</v>
      </c>
      <c r="Q123" s="120"/>
      <c r="R123" s="278"/>
    </row>
    <row r="124" spans="1:19" s="16" customFormat="1" ht="20.100000000000001" customHeight="1">
      <c r="A124" s="292" t="s">
        <v>53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4"/>
      <c r="R124" s="263"/>
    </row>
    <row r="125" spans="1:19" s="16" customFormat="1" ht="20.100000000000001" customHeight="1">
      <c r="A125" s="295" t="s">
        <v>54</v>
      </c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7"/>
      <c r="R125" s="264"/>
    </row>
    <row r="126" spans="1:19" s="16" customFormat="1" ht="20.100000000000001" customHeight="1">
      <c r="A126" s="121" t="s">
        <v>18</v>
      </c>
      <c r="B126" s="322" t="s">
        <v>19</v>
      </c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3"/>
      <c r="R126" s="279"/>
    </row>
    <row r="127" spans="1:19" s="16" customFormat="1" ht="20.100000000000001" customHeight="1" thickBot="1">
      <c r="A127" s="122" t="s">
        <v>20</v>
      </c>
      <c r="B127" s="123" t="s">
        <v>21</v>
      </c>
      <c r="C127" s="124">
        <v>2</v>
      </c>
      <c r="D127" s="124">
        <v>1.2</v>
      </c>
      <c r="E127" s="124">
        <v>0.8</v>
      </c>
      <c r="F127" s="124"/>
      <c r="G127" s="125" t="s">
        <v>35</v>
      </c>
      <c r="H127" s="125" t="s">
        <v>23</v>
      </c>
      <c r="I127" s="49">
        <v>50</v>
      </c>
      <c r="J127" s="49"/>
      <c r="K127" s="49">
        <v>30</v>
      </c>
      <c r="L127" s="49">
        <v>30</v>
      </c>
      <c r="M127" s="49"/>
      <c r="N127" s="49">
        <v>30</v>
      </c>
      <c r="O127" s="49"/>
      <c r="P127" s="49">
        <v>20</v>
      </c>
      <c r="Q127" s="286">
        <f>+I127/C127</f>
        <v>25</v>
      </c>
      <c r="R127" s="266"/>
    </row>
    <row r="128" spans="1:19" s="16" customFormat="1" ht="20.100000000000001" customHeight="1">
      <c r="A128" s="300" t="s">
        <v>29</v>
      </c>
      <c r="B128" s="301"/>
      <c r="C128" s="103">
        <v>2</v>
      </c>
      <c r="D128" s="103">
        <v>1.2</v>
      </c>
      <c r="E128" s="103">
        <v>0.8</v>
      </c>
      <c r="F128" s="103"/>
      <c r="G128" s="104"/>
      <c r="H128" s="104" t="s">
        <v>30</v>
      </c>
      <c r="I128" s="104">
        <v>50</v>
      </c>
      <c r="J128" s="104"/>
      <c r="K128" s="104">
        <v>30</v>
      </c>
      <c r="L128" s="104">
        <v>30</v>
      </c>
      <c r="M128" s="104"/>
      <c r="N128" s="104">
        <v>30</v>
      </c>
      <c r="O128" s="104"/>
      <c r="P128" s="104">
        <v>20</v>
      </c>
      <c r="Q128" s="105"/>
      <c r="R128" s="272"/>
    </row>
    <row r="129" spans="1:19" s="16" customFormat="1" ht="20.100000000000001" customHeight="1">
      <c r="A129" s="302" t="s">
        <v>31</v>
      </c>
      <c r="B129" s="303"/>
      <c r="C129" s="106"/>
      <c r="D129" s="106"/>
      <c r="E129" s="106"/>
      <c r="F129" s="106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8"/>
      <c r="R129" s="272"/>
    </row>
    <row r="130" spans="1:19" s="16" customFormat="1" ht="20.100000000000001" customHeight="1" thickBot="1">
      <c r="A130" s="304" t="s">
        <v>32</v>
      </c>
      <c r="B130" s="305"/>
      <c r="C130" s="109">
        <v>2</v>
      </c>
      <c r="D130" s="109">
        <v>1.2</v>
      </c>
      <c r="E130" s="109">
        <v>0.8</v>
      </c>
      <c r="F130" s="109"/>
      <c r="G130" s="110" t="s">
        <v>30</v>
      </c>
      <c r="H130" s="110" t="s">
        <v>30</v>
      </c>
      <c r="I130" s="110">
        <v>50</v>
      </c>
      <c r="J130" s="110"/>
      <c r="K130" s="110">
        <v>30</v>
      </c>
      <c r="L130" s="110">
        <v>30</v>
      </c>
      <c r="M130" s="110"/>
      <c r="N130" s="110">
        <v>30</v>
      </c>
      <c r="O130" s="110"/>
      <c r="P130" s="110">
        <v>20</v>
      </c>
      <c r="Q130" s="111"/>
      <c r="R130" s="272"/>
    </row>
    <row r="131" spans="1:19" ht="20.100000000000001" customHeight="1">
      <c r="A131" s="113" t="s">
        <v>18</v>
      </c>
      <c r="B131" s="298" t="s">
        <v>37</v>
      </c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9"/>
      <c r="R131" s="275"/>
      <c r="S131" s="6"/>
    </row>
    <row r="132" spans="1:19" ht="20.100000000000001" customHeight="1">
      <c r="A132" s="83" t="s">
        <v>20</v>
      </c>
      <c r="B132" s="86" t="s">
        <v>128</v>
      </c>
      <c r="C132" s="85">
        <v>2</v>
      </c>
      <c r="D132" s="85">
        <v>1.3</v>
      </c>
      <c r="E132" s="85">
        <v>0.7</v>
      </c>
      <c r="F132" s="85">
        <v>0.6</v>
      </c>
      <c r="G132" s="44" t="s">
        <v>78</v>
      </c>
      <c r="H132" s="257" t="s">
        <v>26</v>
      </c>
      <c r="I132" s="257">
        <v>50</v>
      </c>
      <c r="J132" s="257">
        <v>15</v>
      </c>
      <c r="K132" s="257">
        <v>32</v>
      </c>
      <c r="L132" s="257">
        <v>30</v>
      </c>
      <c r="M132" s="257">
        <v>15</v>
      </c>
      <c r="N132" s="257">
        <v>15</v>
      </c>
      <c r="O132" s="257">
        <v>2</v>
      </c>
      <c r="P132" s="257">
        <v>18</v>
      </c>
      <c r="Q132" s="286">
        <f t="shared" ref="Q132:Q136" si="8">+I132/C132</f>
        <v>25</v>
      </c>
      <c r="R132" s="270"/>
      <c r="S132" s="24"/>
    </row>
    <row r="133" spans="1:19" ht="20.100000000000001" customHeight="1">
      <c r="A133" s="83" t="s">
        <v>24</v>
      </c>
      <c r="B133" s="126" t="s">
        <v>129</v>
      </c>
      <c r="C133" s="85">
        <v>4.5</v>
      </c>
      <c r="D133" s="85">
        <v>2.6</v>
      </c>
      <c r="E133" s="85">
        <v>1.9</v>
      </c>
      <c r="F133" s="85">
        <v>1.8</v>
      </c>
      <c r="G133" s="257" t="s">
        <v>35</v>
      </c>
      <c r="H133" s="257" t="s">
        <v>26</v>
      </c>
      <c r="I133" s="257">
        <v>113</v>
      </c>
      <c r="J133" s="257">
        <v>45</v>
      </c>
      <c r="K133" s="257">
        <v>66</v>
      </c>
      <c r="L133" s="257">
        <v>60</v>
      </c>
      <c r="M133" s="257">
        <v>30</v>
      </c>
      <c r="N133" s="257">
        <v>30</v>
      </c>
      <c r="O133" s="257">
        <v>6</v>
      </c>
      <c r="P133" s="257">
        <v>47</v>
      </c>
      <c r="Q133" s="286">
        <f t="shared" si="8"/>
        <v>25.111111111111111</v>
      </c>
      <c r="R133" s="270"/>
      <c r="S133" s="6"/>
    </row>
    <row r="134" spans="1:19" ht="20.100000000000001" customHeight="1">
      <c r="A134" s="83" t="s">
        <v>27</v>
      </c>
      <c r="B134" s="126" t="s">
        <v>130</v>
      </c>
      <c r="C134" s="85">
        <v>3.5</v>
      </c>
      <c r="D134" s="85">
        <v>2.1</v>
      </c>
      <c r="E134" s="85">
        <v>1.4</v>
      </c>
      <c r="F134" s="85">
        <v>1.3</v>
      </c>
      <c r="G134" s="44" t="s">
        <v>78</v>
      </c>
      <c r="H134" s="257" t="s">
        <v>26</v>
      </c>
      <c r="I134" s="257">
        <v>105</v>
      </c>
      <c r="J134" s="257">
        <v>40</v>
      </c>
      <c r="K134" s="257">
        <v>62</v>
      </c>
      <c r="L134" s="257">
        <v>60</v>
      </c>
      <c r="M134" s="257">
        <v>30</v>
      </c>
      <c r="N134" s="257">
        <v>30</v>
      </c>
      <c r="O134" s="257">
        <v>2</v>
      </c>
      <c r="P134" s="257">
        <v>43</v>
      </c>
      <c r="Q134" s="286">
        <f t="shared" si="8"/>
        <v>30</v>
      </c>
      <c r="R134" s="270"/>
      <c r="S134" s="6"/>
    </row>
    <row r="135" spans="1:19" ht="20.100000000000001" customHeight="1">
      <c r="A135" s="83" t="s">
        <v>28</v>
      </c>
      <c r="B135" s="127" t="s">
        <v>132</v>
      </c>
      <c r="C135" s="85">
        <v>3.5</v>
      </c>
      <c r="D135" s="85">
        <v>1.8</v>
      </c>
      <c r="E135" s="85">
        <v>1.7</v>
      </c>
      <c r="F135" s="85">
        <v>1.6</v>
      </c>
      <c r="G135" s="257" t="s">
        <v>35</v>
      </c>
      <c r="H135" s="257" t="s">
        <v>26</v>
      </c>
      <c r="I135" s="257">
        <v>88</v>
      </c>
      <c r="J135" s="257">
        <v>40</v>
      </c>
      <c r="K135" s="257">
        <v>46</v>
      </c>
      <c r="L135" s="257">
        <v>45</v>
      </c>
      <c r="M135" s="257">
        <v>15</v>
      </c>
      <c r="N135" s="257">
        <v>30</v>
      </c>
      <c r="O135" s="257">
        <v>1</v>
      </c>
      <c r="P135" s="44">
        <v>42</v>
      </c>
      <c r="Q135" s="286">
        <f t="shared" si="8"/>
        <v>25.142857142857142</v>
      </c>
      <c r="R135" s="266"/>
      <c r="S135" s="28"/>
    </row>
    <row r="136" spans="1:19" ht="20.100000000000001" customHeight="1" thickBot="1">
      <c r="A136" s="88" t="s">
        <v>48</v>
      </c>
      <c r="B136" s="128" t="s">
        <v>133</v>
      </c>
      <c r="C136" s="90">
        <v>3.5</v>
      </c>
      <c r="D136" s="90">
        <v>1.8</v>
      </c>
      <c r="E136" s="90">
        <v>1.7</v>
      </c>
      <c r="F136" s="90">
        <v>2</v>
      </c>
      <c r="G136" s="92" t="s">
        <v>35</v>
      </c>
      <c r="H136" s="92" t="s">
        <v>26</v>
      </c>
      <c r="I136" s="92">
        <v>88</v>
      </c>
      <c r="J136" s="92">
        <v>50</v>
      </c>
      <c r="K136" s="92">
        <v>46</v>
      </c>
      <c r="L136" s="92">
        <v>45</v>
      </c>
      <c r="M136" s="92">
        <v>15</v>
      </c>
      <c r="N136" s="92">
        <v>30</v>
      </c>
      <c r="O136" s="92">
        <v>1</v>
      </c>
      <c r="P136" s="92">
        <v>42</v>
      </c>
      <c r="Q136" s="286">
        <f t="shared" si="8"/>
        <v>25.142857142857142</v>
      </c>
      <c r="R136" s="270"/>
      <c r="S136" s="26"/>
    </row>
    <row r="137" spans="1:19" ht="20.100000000000001" customHeight="1">
      <c r="A137" s="300" t="s">
        <v>29</v>
      </c>
      <c r="B137" s="301"/>
      <c r="C137" s="103">
        <v>17</v>
      </c>
      <c r="D137" s="103">
        <v>9.6</v>
      </c>
      <c r="E137" s="103">
        <v>7.3999999999999995</v>
      </c>
      <c r="F137" s="103"/>
      <c r="G137" s="104" t="s">
        <v>30</v>
      </c>
      <c r="H137" s="104" t="s">
        <v>30</v>
      </c>
      <c r="I137" s="104">
        <v>444</v>
      </c>
      <c r="J137" s="104"/>
      <c r="K137" s="104">
        <v>252</v>
      </c>
      <c r="L137" s="104">
        <v>240</v>
      </c>
      <c r="M137" s="104">
        <v>105</v>
      </c>
      <c r="N137" s="104">
        <v>135</v>
      </c>
      <c r="O137" s="104">
        <v>12</v>
      </c>
      <c r="P137" s="104">
        <v>192</v>
      </c>
      <c r="Q137" s="105"/>
      <c r="R137" s="272"/>
      <c r="S137" s="6"/>
    </row>
    <row r="138" spans="1:19" ht="20.100000000000001" customHeight="1">
      <c r="A138" s="302" t="s">
        <v>31</v>
      </c>
      <c r="B138" s="303"/>
      <c r="C138" s="106"/>
      <c r="D138" s="106"/>
      <c r="E138" s="106"/>
      <c r="F138" s="106">
        <v>7.3000000000000007</v>
      </c>
      <c r="G138" s="107"/>
      <c r="H138" s="107"/>
      <c r="I138" s="107"/>
      <c r="J138" s="107">
        <v>190</v>
      </c>
      <c r="K138" s="107"/>
      <c r="L138" s="107"/>
      <c r="M138" s="107"/>
      <c r="N138" s="107"/>
      <c r="O138" s="107"/>
      <c r="P138" s="107"/>
      <c r="Q138" s="108"/>
      <c r="R138" s="272"/>
      <c r="S138" s="6"/>
    </row>
    <row r="139" spans="1:19" ht="20.100000000000001" customHeight="1" thickBot="1">
      <c r="A139" s="304" t="s">
        <v>32</v>
      </c>
      <c r="B139" s="305"/>
      <c r="C139" s="109"/>
      <c r="D139" s="109"/>
      <c r="E139" s="109"/>
      <c r="F139" s="109"/>
      <c r="G139" s="110" t="s">
        <v>30</v>
      </c>
      <c r="H139" s="110" t="s">
        <v>30</v>
      </c>
      <c r="I139" s="110"/>
      <c r="J139" s="110"/>
      <c r="K139" s="110"/>
      <c r="L139" s="110"/>
      <c r="M139" s="110"/>
      <c r="N139" s="110"/>
      <c r="O139" s="110"/>
      <c r="P139" s="110"/>
      <c r="Q139" s="111"/>
      <c r="R139" s="272"/>
      <c r="S139" s="6"/>
    </row>
    <row r="140" spans="1:19" ht="20.100000000000001" customHeight="1">
      <c r="A140" s="113" t="s">
        <v>33</v>
      </c>
      <c r="B140" s="324" t="s">
        <v>43</v>
      </c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5"/>
      <c r="R140" s="280"/>
      <c r="S140" s="6"/>
    </row>
    <row r="141" spans="1:19" ht="20.100000000000001" customHeight="1">
      <c r="A141" s="83" t="s">
        <v>20</v>
      </c>
      <c r="B141" s="86" t="s">
        <v>134</v>
      </c>
      <c r="C141" s="85">
        <v>3</v>
      </c>
      <c r="D141" s="85">
        <v>1.8</v>
      </c>
      <c r="E141" s="85">
        <v>1.2</v>
      </c>
      <c r="F141" s="85">
        <v>1.2</v>
      </c>
      <c r="G141" s="44" t="s">
        <v>78</v>
      </c>
      <c r="H141" s="257" t="s">
        <v>23</v>
      </c>
      <c r="I141" s="257">
        <v>75</v>
      </c>
      <c r="J141" s="257">
        <v>40</v>
      </c>
      <c r="K141" s="257">
        <v>46</v>
      </c>
      <c r="L141" s="257">
        <v>45</v>
      </c>
      <c r="M141" s="257">
        <v>15</v>
      </c>
      <c r="N141" s="257">
        <v>30</v>
      </c>
      <c r="O141" s="257">
        <v>1</v>
      </c>
      <c r="P141" s="257">
        <v>29</v>
      </c>
      <c r="Q141" s="286">
        <f t="shared" ref="Q141:Q144" si="9">+I141/C141</f>
        <v>25</v>
      </c>
      <c r="R141" s="270"/>
      <c r="S141" s="30"/>
    </row>
    <row r="142" spans="1:19" ht="41.55" customHeight="1">
      <c r="A142" s="83" t="s">
        <v>24</v>
      </c>
      <c r="B142" s="127" t="s">
        <v>136</v>
      </c>
      <c r="C142" s="85">
        <v>2</v>
      </c>
      <c r="D142" s="85">
        <v>1.4</v>
      </c>
      <c r="E142" s="85">
        <v>0.6</v>
      </c>
      <c r="F142" s="85">
        <v>1.2</v>
      </c>
      <c r="G142" s="44" t="s">
        <v>78</v>
      </c>
      <c r="H142" s="257" t="s">
        <v>23</v>
      </c>
      <c r="I142" s="257">
        <v>50</v>
      </c>
      <c r="J142" s="257">
        <v>30</v>
      </c>
      <c r="K142" s="257">
        <v>34</v>
      </c>
      <c r="L142" s="257">
        <v>30</v>
      </c>
      <c r="M142" s="257">
        <v>10</v>
      </c>
      <c r="N142" s="257">
        <v>20</v>
      </c>
      <c r="O142" s="257">
        <v>4</v>
      </c>
      <c r="P142" s="257">
        <v>16</v>
      </c>
      <c r="Q142" s="286">
        <f t="shared" si="9"/>
        <v>25</v>
      </c>
      <c r="R142" s="270"/>
      <c r="S142" s="6"/>
    </row>
    <row r="143" spans="1:19" ht="36.450000000000003" customHeight="1">
      <c r="A143" s="83" t="s">
        <v>27</v>
      </c>
      <c r="B143" s="126" t="s">
        <v>137</v>
      </c>
      <c r="C143" s="85">
        <v>2</v>
      </c>
      <c r="D143" s="85">
        <v>1.4</v>
      </c>
      <c r="E143" s="85">
        <v>0.6</v>
      </c>
      <c r="F143" s="85">
        <v>1.2</v>
      </c>
      <c r="G143" s="44" t="s">
        <v>78</v>
      </c>
      <c r="H143" s="257" t="s">
        <v>23</v>
      </c>
      <c r="I143" s="257">
        <v>50</v>
      </c>
      <c r="J143" s="257">
        <v>30</v>
      </c>
      <c r="K143" s="257">
        <v>34</v>
      </c>
      <c r="L143" s="257">
        <v>30</v>
      </c>
      <c r="M143" s="257">
        <v>10</v>
      </c>
      <c r="N143" s="257">
        <v>20</v>
      </c>
      <c r="O143" s="257">
        <v>4</v>
      </c>
      <c r="P143" s="257">
        <v>16</v>
      </c>
      <c r="Q143" s="286">
        <f t="shared" si="9"/>
        <v>25</v>
      </c>
      <c r="R143" s="270"/>
      <c r="S143" s="28"/>
    </row>
    <row r="144" spans="1:19" ht="36.450000000000003" customHeight="1" thickBot="1">
      <c r="A144" s="88" t="s">
        <v>28</v>
      </c>
      <c r="B144" s="128" t="s">
        <v>138</v>
      </c>
      <c r="C144" s="90">
        <v>4</v>
      </c>
      <c r="D144" s="90">
        <v>2.5</v>
      </c>
      <c r="E144" s="90">
        <v>1.5</v>
      </c>
      <c r="F144" s="90">
        <v>1.6</v>
      </c>
      <c r="G144" s="49" t="s">
        <v>78</v>
      </c>
      <c r="H144" s="92" t="s">
        <v>23</v>
      </c>
      <c r="I144" s="92">
        <v>100</v>
      </c>
      <c r="J144" s="92">
        <v>40</v>
      </c>
      <c r="K144" s="92">
        <v>62</v>
      </c>
      <c r="L144" s="92">
        <v>60</v>
      </c>
      <c r="M144" s="92">
        <v>30</v>
      </c>
      <c r="N144" s="92">
        <v>30</v>
      </c>
      <c r="O144" s="92">
        <v>2</v>
      </c>
      <c r="P144" s="92">
        <v>38</v>
      </c>
      <c r="Q144" s="286">
        <f t="shared" si="9"/>
        <v>25</v>
      </c>
      <c r="R144" s="270"/>
      <c r="S144" s="26"/>
    </row>
    <row r="145" spans="1:19" ht="20.100000000000001" customHeight="1">
      <c r="A145" s="300" t="s">
        <v>29</v>
      </c>
      <c r="B145" s="301"/>
      <c r="C145" s="103">
        <v>11</v>
      </c>
      <c r="D145" s="103">
        <v>7.1</v>
      </c>
      <c r="E145" s="103">
        <v>3.9</v>
      </c>
      <c r="F145" s="103"/>
      <c r="G145" s="104" t="s">
        <v>30</v>
      </c>
      <c r="H145" s="104" t="s">
        <v>30</v>
      </c>
      <c r="I145" s="104">
        <v>275</v>
      </c>
      <c r="J145" s="104"/>
      <c r="K145" s="104">
        <v>176</v>
      </c>
      <c r="L145" s="104">
        <v>165</v>
      </c>
      <c r="M145" s="104">
        <v>65</v>
      </c>
      <c r="N145" s="104">
        <v>100</v>
      </c>
      <c r="O145" s="104">
        <v>11</v>
      </c>
      <c r="P145" s="104">
        <v>99</v>
      </c>
      <c r="Q145" s="105"/>
      <c r="R145" s="272"/>
      <c r="S145" s="6"/>
    </row>
    <row r="146" spans="1:19" s="16" customFormat="1" ht="20.100000000000001" customHeight="1">
      <c r="A146" s="302" t="s">
        <v>31</v>
      </c>
      <c r="B146" s="303"/>
      <c r="C146" s="106"/>
      <c r="D146" s="106"/>
      <c r="E146" s="106"/>
      <c r="F146" s="106">
        <v>5.1999999999999993</v>
      </c>
      <c r="G146" s="107"/>
      <c r="H146" s="107"/>
      <c r="I146" s="107"/>
      <c r="J146" s="107">
        <v>140</v>
      </c>
      <c r="K146" s="107"/>
      <c r="L146" s="107"/>
      <c r="M146" s="107"/>
      <c r="N146" s="107"/>
      <c r="O146" s="107"/>
      <c r="P146" s="107"/>
      <c r="Q146" s="108"/>
      <c r="R146" s="272"/>
    </row>
    <row r="147" spans="1:19" s="16" customFormat="1" ht="20.100000000000001" customHeight="1" thickBot="1">
      <c r="A147" s="304" t="s">
        <v>32</v>
      </c>
      <c r="B147" s="305"/>
      <c r="C147" s="109">
        <v>11</v>
      </c>
      <c r="D147" s="109">
        <v>7.1</v>
      </c>
      <c r="E147" s="109">
        <v>3.9</v>
      </c>
      <c r="F147" s="109"/>
      <c r="G147" s="110" t="s">
        <v>30</v>
      </c>
      <c r="H147" s="110" t="s">
        <v>30</v>
      </c>
      <c r="I147" s="110">
        <v>295</v>
      </c>
      <c r="J147" s="110"/>
      <c r="K147" s="110">
        <v>176</v>
      </c>
      <c r="L147" s="110">
        <v>165</v>
      </c>
      <c r="M147" s="110">
        <v>65</v>
      </c>
      <c r="N147" s="110">
        <v>100</v>
      </c>
      <c r="O147" s="110">
        <v>11</v>
      </c>
      <c r="P147" s="110">
        <v>119</v>
      </c>
      <c r="Q147" s="111"/>
      <c r="R147" s="272"/>
    </row>
    <row r="148" spans="1:19" s="10" customFormat="1" ht="20.100000000000001" customHeight="1" thickBot="1">
      <c r="A148" s="326" t="s">
        <v>55</v>
      </c>
      <c r="B148" s="327"/>
      <c r="C148" s="80">
        <v>30</v>
      </c>
      <c r="D148" s="80">
        <v>17.899999999999999</v>
      </c>
      <c r="E148" s="80">
        <v>12.1</v>
      </c>
      <c r="F148" s="80">
        <v>12.5</v>
      </c>
      <c r="G148" s="81" t="s">
        <v>30</v>
      </c>
      <c r="H148" s="81" t="s">
        <v>30</v>
      </c>
      <c r="I148" s="81">
        <v>769</v>
      </c>
      <c r="J148" s="81">
        <v>330</v>
      </c>
      <c r="K148" s="81">
        <v>458</v>
      </c>
      <c r="L148" s="81">
        <v>435</v>
      </c>
      <c r="M148" s="81">
        <v>170</v>
      </c>
      <c r="N148" s="81">
        <v>265</v>
      </c>
      <c r="O148" s="81">
        <v>23</v>
      </c>
      <c r="P148" s="81">
        <v>311</v>
      </c>
      <c r="Q148" s="82"/>
      <c r="R148" s="268"/>
    </row>
    <row r="149" spans="1:19" ht="20.100000000000001" customHeight="1">
      <c r="A149" s="328" t="s">
        <v>56</v>
      </c>
      <c r="B149" s="329"/>
      <c r="C149" s="329"/>
      <c r="D149" s="329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30"/>
      <c r="R149" s="264"/>
      <c r="S149" s="6"/>
    </row>
    <row r="150" spans="1:19" ht="20.100000000000001" customHeight="1">
      <c r="A150" s="129" t="s">
        <v>18</v>
      </c>
      <c r="B150" s="331" t="s">
        <v>37</v>
      </c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2"/>
      <c r="R150" s="275"/>
      <c r="S150" s="6"/>
    </row>
    <row r="151" spans="1:19" ht="20.100000000000001" customHeight="1">
      <c r="A151" s="83" t="s">
        <v>20</v>
      </c>
      <c r="B151" s="84" t="s">
        <v>131</v>
      </c>
      <c r="C151" s="85">
        <v>4.5</v>
      </c>
      <c r="D151" s="85">
        <v>1.9</v>
      </c>
      <c r="E151" s="85">
        <v>2.6</v>
      </c>
      <c r="F151" s="85">
        <v>2</v>
      </c>
      <c r="G151" s="257" t="s">
        <v>35</v>
      </c>
      <c r="H151" s="257" t="s">
        <v>26</v>
      </c>
      <c r="I151" s="257">
        <v>113</v>
      </c>
      <c r="J151" s="257">
        <v>50</v>
      </c>
      <c r="K151" s="257">
        <v>47</v>
      </c>
      <c r="L151" s="257">
        <v>45</v>
      </c>
      <c r="M151" s="257">
        <v>15</v>
      </c>
      <c r="N151" s="257">
        <v>30</v>
      </c>
      <c r="O151" s="257">
        <v>2</v>
      </c>
      <c r="P151" s="257">
        <v>66</v>
      </c>
      <c r="Q151" s="286">
        <f t="shared" ref="Q151:Q154" si="10">+I151/C151</f>
        <v>25.111111111111111</v>
      </c>
      <c r="R151" s="270"/>
      <c r="S151" s="6"/>
    </row>
    <row r="152" spans="1:19" ht="20.100000000000001" customHeight="1">
      <c r="A152" s="83" t="s">
        <v>24</v>
      </c>
      <c r="B152" s="84" t="s">
        <v>135</v>
      </c>
      <c r="C152" s="85">
        <v>2</v>
      </c>
      <c r="D152" s="85">
        <v>1.3</v>
      </c>
      <c r="E152" s="85">
        <v>0.7</v>
      </c>
      <c r="F152" s="85">
        <v>1.8</v>
      </c>
      <c r="G152" s="44" t="s">
        <v>78</v>
      </c>
      <c r="H152" s="257" t="s">
        <v>26</v>
      </c>
      <c r="I152" s="257">
        <v>50</v>
      </c>
      <c r="J152" s="257">
        <v>45</v>
      </c>
      <c r="K152" s="257">
        <v>32</v>
      </c>
      <c r="L152" s="257">
        <v>30</v>
      </c>
      <c r="M152" s="257"/>
      <c r="N152" s="257">
        <v>30</v>
      </c>
      <c r="O152" s="257">
        <v>2</v>
      </c>
      <c r="P152" s="257">
        <v>18</v>
      </c>
      <c r="Q152" s="286">
        <f t="shared" si="10"/>
        <v>25</v>
      </c>
      <c r="R152" s="270"/>
      <c r="S152" s="6"/>
    </row>
    <row r="153" spans="1:19" ht="36" customHeight="1">
      <c r="A153" s="83" t="s">
        <v>27</v>
      </c>
      <c r="B153" s="130" t="s">
        <v>139</v>
      </c>
      <c r="C153" s="85">
        <v>3.5</v>
      </c>
      <c r="D153" s="85">
        <v>2</v>
      </c>
      <c r="E153" s="85">
        <v>1.5</v>
      </c>
      <c r="F153" s="85">
        <v>1.2</v>
      </c>
      <c r="G153" s="257" t="s">
        <v>35</v>
      </c>
      <c r="H153" s="257" t="s">
        <v>26</v>
      </c>
      <c r="I153" s="257">
        <v>88</v>
      </c>
      <c r="J153" s="257">
        <v>30</v>
      </c>
      <c r="K153" s="257">
        <v>51</v>
      </c>
      <c r="L153" s="257">
        <v>45</v>
      </c>
      <c r="M153" s="257">
        <v>15</v>
      </c>
      <c r="N153" s="257">
        <v>30</v>
      </c>
      <c r="O153" s="257">
        <v>6</v>
      </c>
      <c r="P153" s="44">
        <v>37</v>
      </c>
      <c r="Q153" s="286">
        <f t="shared" si="10"/>
        <v>25.142857142857142</v>
      </c>
      <c r="R153" s="266"/>
      <c r="S153" s="28"/>
    </row>
    <row r="154" spans="1:19" s="16" customFormat="1" ht="20.100000000000001" customHeight="1" thickBot="1">
      <c r="A154" s="88" t="s">
        <v>28</v>
      </c>
      <c r="B154" s="131" t="s">
        <v>140</v>
      </c>
      <c r="C154" s="90">
        <v>2</v>
      </c>
      <c r="D154" s="90">
        <v>1.2</v>
      </c>
      <c r="E154" s="90">
        <v>0.8</v>
      </c>
      <c r="F154" s="90">
        <v>0.8</v>
      </c>
      <c r="G154" s="49" t="s">
        <v>78</v>
      </c>
      <c r="H154" s="92" t="s">
        <v>26</v>
      </c>
      <c r="I154" s="92">
        <v>50</v>
      </c>
      <c r="J154" s="92">
        <v>20</v>
      </c>
      <c r="K154" s="92">
        <v>31</v>
      </c>
      <c r="L154" s="92">
        <v>30</v>
      </c>
      <c r="M154" s="92">
        <v>15</v>
      </c>
      <c r="N154" s="92">
        <v>15</v>
      </c>
      <c r="O154" s="92">
        <v>1</v>
      </c>
      <c r="P154" s="92">
        <v>19</v>
      </c>
      <c r="Q154" s="286">
        <f t="shared" si="10"/>
        <v>25</v>
      </c>
      <c r="R154" s="270"/>
    </row>
    <row r="155" spans="1:19" s="16" customFormat="1" ht="20.100000000000001" customHeight="1">
      <c r="A155" s="300" t="s">
        <v>29</v>
      </c>
      <c r="B155" s="301"/>
      <c r="C155" s="103">
        <v>12</v>
      </c>
      <c r="D155" s="103">
        <v>6.4</v>
      </c>
      <c r="E155" s="103">
        <v>5.6</v>
      </c>
      <c r="F155" s="103"/>
      <c r="G155" s="104" t="s">
        <v>30</v>
      </c>
      <c r="H155" s="104" t="s">
        <v>30</v>
      </c>
      <c r="I155" s="104">
        <v>301</v>
      </c>
      <c r="J155" s="104"/>
      <c r="K155" s="104">
        <v>161</v>
      </c>
      <c r="L155" s="104">
        <v>150</v>
      </c>
      <c r="M155" s="104">
        <v>45</v>
      </c>
      <c r="N155" s="104">
        <v>105</v>
      </c>
      <c r="O155" s="104">
        <v>11</v>
      </c>
      <c r="P155" s="104">
        <v>140</v>
      </c>
      <c r="Q155" s="105"/>
      <c r="R155" s="272"/>
    </row>
    <row r="156" spans="1:19" s="16" customFormat="1" ht="20.100000000000001" customHeight="1">
      <c r="A156" s="302" t="s">
        <v>31</v>
      </c>
      <c r="B156" s="303"/>
      <c r="C156" s="106"/>
      <c r="D156" s="106"/>
      <c r="E156" s="106"/>
      <c r="F156" s="106">
        <v>5.8</v>
      </c>
      <c r="G156" s="107"/>
      <c r="H156" s="107"/>
      <c r="I156" s="107"/>
      <c r="J156" s="107">
        <v>145</v>
      </c>
      <c r="K156" s="107"/>
      <c r="L156" s="107"/>
      <c r="M156" s="107"/>
      <c r="N156" s="107"/>
      <c r="O156" s="107"/>
      <c r="P156" s="107"/>
      <c r="Q156" s="108"/>
      <c r="R156" s="272"/>
    </row>
    <row r="157" spans="1:19" ht="20.100000000000001" customHeight="1" thickBot="1">
      <c r="A157" s="304" t="s">
        <v>32</v>
      </c>
      <c r="B157" s="305"/>
      <c r="C157" s="109"/>
      <c r="D157" s="109"/>
      <c r="E157" s="109"/>
      <c r="F157" s="109"/>
      <c r="G157" s="110" t="s">
        <v>30</v>
      </c>
      <c r="H157" s="110" t="s">
        <v>30</v>
      </c>
      <c r="I157" s="110"/>
      <c r="J157" s="110"/>
      <c r="K157" s="110"/>
      <c r="L157" s="110"/>
      <c r="M157" s="110"/>
      <c r="N157" s="110"/>
      <c r="O157" s="110"/>
      <c r="P157" s="110"/>
      <c r="Q157" s="111"/>
      <c r="R157" s="272"/>
      <c r="S157" s="6"/>
    </row>
    <row r="158" spans="1:19" ht="20.100000000000001" customHeight="1">
      <c r="A158" s="113" t="s">
        <v>33</v>
      </c>
      <c r="B158" s="298" t="s">
        <v>43</v>
      </c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9"/>
      <c r="R158" s="275"/>
      <c r="S158" s="6"/>
    </row>
    <row r="159" spans="1:19" ht="40.049999999999997" customHeight="1">
      <c r="A159" s="83" t="s">
        <v>20</v>
      </c>
      <c r="B159" s="132" t="s">
        <v>141</v>
      </c>
      <c r="C159" s="85">
        <v>2</v>
      </c>
      <c r="D159" s="85">
        <v>1.3</v>
      </c>
      <c r="E159" s="85">
        <v>0.7</v>
      </c>
      <c r="F159" s="85">
        <v>1.8</v>
      </c>
      <c r="G159" s="44" t="s">
        <v>78</v>
      </c>
      <c r="H159" s="257" t="s">
        <v>23</v>
      </c>
      <c r="I159" s="257">
        <v>50</v>
      </c>
      <c r="J159" s="257">
        <v>45</v>
      </c>
      <c r="K159" s="257">
        <v>32</v>
      </c>
      <c r="L159" s="257">
        <v>30</v>
      </c>
      <c r="M159" s="257"/>
      <c r="N159" s="257">
        <v>30</v>
      </c>
      <c r="O159" s="257">
        <v>2</v>
      </c>
      <c r="P159" s="257">
        <v>18</v>
      </c>
      <c r="Q159" s="286">
        <f t="shared" ref="Q159:Q162" si="11">+I159/C159</f>
        <v>25</v>
      </c>
      <c r="R159" s="270"/>
      <c r="S159" s="25"/>
    </row>
    <row r="160" spans="1:19" ht="20.100000000000001" customHeight="1">
      <c r="A160" s="83" t="s">
        <v>24</v>
      </c>
      <c r="B160" s="126" t="s">
        <v>142</v>
      </c>
      <c r="C160" s="85">
        <v>2</v>
      </c>
      <c r="D160" s="85">
        <v>1.2</v>
      </c>
      <c r="E160" s="85">
        <v>0.8</v>
      </c>
      <c r="F160" s="85">
        <v>1.8</v>
      </c>
      <c r="G160" s="44" t="s">
        <v>78</v>
      </c>
      <c r="H160" s="257" t="s">
        <v>23</v>
      </c>
      <c r="I160" s="257">
        <v>50</v>
      </c>
      <c r="J160" s="257">
        <v>45</v>
      </c>
      <c r="K160" s="257">
        <v>31</v>
      </c>
      <c r="L160" s="257">
        <v>30</v>
      </c>
      <c r="M160" s="257"/>
      <c r="N160" s="257">
        <v>30</v>
      </c>
      <c r="O160" s="257">
        <v>1</v>
      </c>
      <c r="P160" s="257">
        <v>19</v>
      </c>
      <c r="Q160" s="286">
        <f t="shared" si="11"/>
        <v>25</v>
      </c>
      <c r="R160" s="270"/>
      <c r="S160" s="22"/>
    </row>
    <row r="161" spans="1:19" ht="40.5" customHeight="1">
      <c r="A161" s="83" t="s">
        <v>27</v>
      </c>
      <c r="B161" s="126" t="s">
        <v>143</v>
      </c>
      <c r="C161" s="85">
        <v>2</v>
      </c>
      <c r="D161" s="85">
        <v>1.2</v>
      </c>
      <c r="E161" s="85">
        <v>0.8</v>
      </c>
      <c r="F161" s="85">
        <v>1</v>
      </c>
      <c r="G161" s="44" t="s">
        <v>78</v>
      </c>
      <c r="H161" s="257" t="s">
        <v>23</v>
      </c>
      <c r="I161" s="257">
        <v>50</v>
      </c>
      <c r="J161" s="257">
        <v>25</v>
      </c>
      <c r="K161" s="257">
        <v>31</v>
      </c>
      <c r="L161" s="257">
        <v>30</v>
      </c>
      <c r="M161" s="257">
        <v>15</v>
      </c>
      <c r="N161" s="257">
        <v>15</v>
      </c>
      <c r="O161" s="257">
        <v>1</v>
      </c>
      <c r="P161" s="44">
        <v>19</v>
      </c>
      <c r="Q161" s="286">
        <f t="shared" si="11"/>
        <v>25</v>
      </c>
      <c r="R161" s="266"/>
      <c r="S161" s="28"/>
    </row>
    <row r="162" spans="1:19" ht="20.100000000000001" customHeight="1">
      <c r="A162" s="83" t="s">
        <v>28</v>
      </c>
      <c r="B162" s="126" t="s">
        <v>144</v>
      </c>
      <c r="C162" s="85">
        <v>2</v>
      </c>
      <c r="D162" s="85">
        <v>1.2</v>
      </c>
      <c r="E162" s="85">
        <v>0.8</v>
      </c>
      <c r="F162" s="85">
        <v>0.8</v>
      </c>
      <c r="G162" s="257"/>
      <c r="H162" s="257"/>
      <c r="I162" s="257">
        <v>50</v>
      </c>
      <c r="J162" s="257">
        <v>20</v>
      </c>
      <c r="K162" s="257">
        <v>31</v>
      </c>
      <c r="L162" s="257">
        <v>30</v>
      </c>
      <c r="M162" s="257">
        <v>10</v>
      </c>
      <c r="N162" s="257">
        <v>20</v>
      </c>
      <c r="O162" s="257">
        <v>1</v>
      </c>
      <c r="P162" s="257">
        <v>19</v>
      </c>
      <c r="Q162" s="286">
        <f t="shared" si="11"/>
        <v>25</v>
      </c>
      <c r="R162" s="270"/>
      <c r="S162" s="29"/>
    </row>
    <row r="163" spans="1:19" ht="20.100000000000001" customHeight="1">
      <c r="A163" s="83">
        <v>5</v>
      </c>
      <c r="B163" s="86" t="s">
        <v>145</v>
      </c>
      <c r="C163" s="85">
        <v>2</v>
      </c>
      <c r="D163" s="85">
        <v>0.5</v>
      </c>
      <c r="E163" s="85">
        <v>1.5</v>
      </c>
      <c r="F163" s="85">
        <v>2</v>
      </c>
      <c r="G163" s="257" t="s">
        <v>22</v>
      </c>
      <c r="H163" s="257" t="s">
        <v>23</v>
      </c>
      <c r="I163" s="318" t="s">
        <v>75</v>
      </c>
      <c r="J163" s="318"/>
      <c r="K163" s="318"/>
      <c r="L163" s="318"/>
      <c r="M163" s="318"/>
      <c r="N163" s="318"/>
      <c r="O163" s="318"/>
      <c r="P163" s="318"/>
      <c r="Q163" s="319"/>
      <c r="R163" s="270"/>
      <c r="S163" s="26"/>
    </row>
    <row r="164" spans="1:19" ht="20.100000000000001" customHeight="1" thickBot="1">
      <c r="A164" s="88" t="s">
        <v>66</v>
      </c>
      <c r="B164" s="133" t="s">
        <v>146</v>
      </c>
      <c r="C164" s="90">
        <v>2</v>
      </c>
      <c r="D164" s="90">
        <v>1.2</v>
      </c>
      <c r="E164" s="90">
        <v>0.8</v>
      </c>
      <c r="F164" s="90"/>
      <c r="G164" s="49" t="s">
        <v>78</v>
      </c>
      <c r="H164" s="92" t="s">
        <v>23</v>
      </c>
      <c r="I164" s="92">
        <v>50</v>
      </c>
      <c r="J164" s="92"/>
      <c r="K164" s="92">
        <v>30</v>
      </c>
      <c r="L164" s="92">
        <v>30</v>
      </c>
      <c r="M164" s="92"/>
      <c r="N164" s="92">
        <v>30</v>
      </c>
      <c r="O164" s="92"/>
      <c r="P164" s="92">
        <v>20</v>
      </c>
      <c r="Q164" s="286">
        <f>+I164/C164</f>
        <v>25</v>
      </c>
      <c r="R164" s="270"/>
      <c r="S164" s="26"/>
    </row>
    <row r="165" spans="1:19" ht="20.100000000000001" customHeight="1">
      <c r="A165" s="300" t="s">
        <v>29</v>
      </c>
      <c r="B165" s="301"/>
      <c r="C165" s="103">
        <v>12</v>
      </c>
      <c r="D165" s="103">
        <v>6.6000000000000005</v>
      </c>
      <c r="E165" s="103">
        <v>5.3999999999999995</v>
      </c>
      <c r="F165" s="103"/>
      <c r="G165" s="104" t="s">
        <v>30</v>
      </c>
      <c r="H165" s="104" t="s">
        <v>30</v>
      </c>
      <c r="I165" s="104">
        <v>250</v>
      </c>
      <c r="J165" s="104"/>
      <c r="K165" s="104">
        <v>155</v>
      </c>
      <c r="L165" s="104">
        <v>150</v>
      </c>
      <c r="M165" s="104">
        <v>25</v>
      </c>
      <c r="N165" s="104">
        <v>125</v>
      </c>
      <c r="O165" s="104">
        <v>5</v>
      </c>
      <c r="P165" s="104">
        <v>95</v>
      </c>
      <c r="Q165" s="105"/>
      <c r="R165" s="272"/>
      <c r="S165" s="6"/>
    </row>
    <row r="166" spans="1:19" ht="20.100000000000001" customHeight="1">
      <c r="A166" s="302" t="s">
        <v>31</v>
      </c>
      <c r="B166" s="303"/>
      <c r="C166" s="106"/>
      <c r="D166" s="106"/>
      <c r="E166" s="106"/>
      <c r="F166" s="106">
        <v>7.3999999999999995</v>
      </c>
      <c r="G166" s="107"/>
      <c r="H166" s="107"/>
      <c r="I166" s="107"/>
      <c r="J166" s="107">
        <v>135</v>
      </c>
      <c r="K166" s="107"/>
      <c r="L166" s="107"/>
      <c r="M166" s="107"/>
      <c r="N166" s="107"/>
      <c r="O166" s="107"/>
      <c r="P166" s="107"/>
      <c r="Q166" s="108"/>
      <c r="R166" s="272"/>
      <c r="S166" s="6"/>
    </row>
    <row r="167" spans="1:19" ht="20.100000000000001" customHeight="1" thickBot="1">
      <c r="A167" s="304" t="s">
        <v>32</v>
      </c>
      <c r="B167" s="305"/>
      <c r="C167" s="109">
        <v>12</v>
      </c>
      <c r="D167" s="109">
        <v>6.5</v>
      </c>
      <c r="E167" s="109">
        <v>5.5</v>
      </c>
      <c r="F167" s="109"/>
      <c r="G167" s="110" t="s">
        <v>30</v>
      </c>
      <c r="H167" s="110" t="s">
        <v>30</v>
      </c>
      <c r="I167" s="110">
        <v>250</v>
      </c>
      <c r="J167" s="110"/>
      <c r="K167" s="110">
        <v>155</v>
      </c>
      <c r="L167" s="110">
        <v>150</v>
      </c>
      <c r="M167" s="110">
        <v>25</v>
      </c>
      <c r="N167" s="110">
        <v>125</v>
      </c>
      <c r="O167" s="110">
        <v>5</v>
      </c>
      <c r="P167" s="110">
        <v>95</v>
      </c>
      <c r="Q167" s="111"/>
      <c r="R167" s="272"/>
      <c r="S167" s="6"/>
    </row>
    <row r="168" spans="1:19" ht="20.100000000000001" customHeight="1">
      <c r="A168" s="113" t="s">
        <v>79</v>
      </c>
      <c r="B168" s="256" t="s">
        <v>80</v>
      </c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81"/>
      <c r="S168" s="6"/>
    </row>
    <row r="169" spans="1:19" ht="20.100000000000001" customHeight="1" thickBot="1">
      <c r="A169" s="88" t="s">
        <v>20</v>
      </c>
      <c r="B169" s="134" t="s">
        <v>147</v>
      </c>
      <c r="C169" s="90">
        <v>6</v>
      </c>
      <c r="D169" s="90">
        <v>2</v>
      </c>
      <c r="E169" s="90">
        <v>4</v>
      </c>
      <c r="F169" s="90">
        <v>6</v>
      </c>
      <c r="G169" s="92" t="s">
        <v>22</v>
      </c>
      <c r="H169" s="92" t="s">
        <v>23</v>
      </c>
      <c r="I169" s="92"/>
      <c r="J169" s="92"/>
      <c r="K169" s="92"/>
      <c r="L169" s="135" t="s">
        <v>57</v>
      </c>
      <c r="M169" s="92"/>
      <c r="N169" s="92"/>
      <c r="O169" s="92"/>
      <c r="P169" s="92"/>
      <c r="Q169" s="94"/>
      <c r="R169" s="270"/>
      <c r="S169" s="6"/>
    </row>
    <row r="170" spans="1:19" s="16" customFormat="1" ht="20.100000000000001" customHeight="1">
      <c r="A170" s="308" t="s">
        <v>58</v>
      </c>
      <c r="B170" s="309"/>
      <c r="C170" s="95">
        <v>30</v>
      </c>
      <c r="D170" s="95">
        <v>15</v>
      </c>
      <c r="E170" s="95">
        <v>15</v>
      </c>
      <c r="F170" s="95">
        <v>19.2</v>
      </c>
      <c r="G170" s="96" t="s">
        <v>30</v>
      </c>
      <c r="H170" s="96" t="s">
        <v>30</v>
      </c>
      <c r="I170" s="96">
        <v>551</v>
      </c>
      <c r="J170" s="96">
        <v>280</v>
      </c>
      <c r="K170" s="96">
        <v>316</v>
      </c>
      <c r="L170" s="96">
        <v>300</v>
      </c>
      <c r="M170" s="96">
        <v>70</v>
      </c>
      <c r="N170" s="96">
        <v>230</v>
      </c>
      <c r="O170" s="96">
        <v>16</v>
      </c>
      <c r="P170" s="96">
        <v>235</v>
      </c>
      <c r="Q170" s="97"/>
      <c r="R170" s="268"/>
    </row>
    <row r="171" spans="1:19" ht="20.100000000000001" customHeight="1" thickBot="1">
      <c r="A171" s="314" t="s">
        <v>59</v>
      </c>
      <c r="B171" s="315"/>
      <c r="C171" s="98">
        <v>60</v>
      </c>
      <c r="D171" s="98">
        <v>31.4</v>
      </c>
      <c r="E171" s="98">
        <v>28.6</v>
      </c>
      <c r="F171" s="99">
        <v>31.7</v>
      </c>
      <c r="G171" s="100" t="s">
        <v>30</v>
      </c>
      <c r="H171" s="100" t="s">
        <v>30</v>
      </c>
      <c r="I171" s="100">
        <v>1320</v>
      </c>
      <c r="J171" s="100">
        <v>610</v>
      </c>
      <c r="K171" s="100">
        <v>774</v>
      </c>
      <c r="L171" s="100">
        <v>735</v>
      </c>
      <c r="M171" s="100">
        <v>240</v>
      </c>
      <c r="N171" s="100">
        <v>495</v>
      </c>
      <c r="O171" s="100">
        <v>39</v>
      </c>
      <c r="P171" s="119">
        <v>546</v>
      </c>
      <c r="Q171" s="120"/>
      <c r="R171" s="278"/>
      <c r="S171" s="6"/>
    </row>
    <row r="172" spans="1:19" ht="20.100000000000001" customHeight="1">
      <c r="A172" s="292" t="s">
        <v>60</v>
      </c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4"/>
      <c r="R172" s="263"/>
      <c r="S172" s="6"/>
    </row>
    <row r="173" spans="1:19" ht="20.100000000000001" customHeight="1">
      <c r="A173" s="295" t="s">
        <v>61</v>
      </c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7"/>
      <c r="R173" s="264"/>
      <c r="S173" s="6"/>
    </row>
    <row r="174" spans="1:19" ht="20.100000000000001" customHeight="1">
      <c r="A174" s="40" t="s">
        <v>18</v>
      </c>
      <c r="B174" s="316" t="s">
        <v>37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7"/>
      <c r="R174" s="265"/>
      <c r="S174" s="6"/>
    </row>
    <row r="175" spans="1:19" ht="20.100000000000001" customHeight="1">
      <c r="A175" s="41" t="s">
        <v>20</v>
      </c>
      <c r="B175" s="136" t="s">
        <v>148</v>
      </c>
      <c r="C175" s="43">
        <v>2</v>
      </c>
      <c r="D175" s="43">
        <v>1.3</v>
      </c>
      <c r="E175" s="43">
        <v>0.7</v>
      </c>
      <c r="F175" s="43">
        <v>1.2</v>
      </c>
      <c r="G175" s="44" t="s">
        <v>78</v>
      </c>
      <c r="H175" s="44" t="s">
        <v>26</v>
      </c>
      <c r="I175" s="44">
        <v>50</v>
      </c>
      <c r="J175" s="44">
        <v>30</v>
      </c>
      <c r="K175" s="44">
        <v>32</v>
      </c>
      <c r="L175" s="44">
        <v>30</v>
      </c>
      <c r="M175" s="44">
        <v>15</v>
      </c>
      <c r="N175" s="44">
        <v>15</v>
      </c>
      <c r="O175" s="44">
        <v>2</v>
      </c>
      <c r="P175" s="44">
        <v>18</v>
      </c>
      <c r="Q175" s="286">
        <f t="shared" ref="Q175:Q178" si="12">+I175/C175</f>
        <v>25</v>
      </c>
      <c r="R175" s="266"/>
      <c r="S175" s="28"/>
    </row>
    <row r="176" spans="1:19" ht="40.049999999999997" customHeight="1">
      <c r="A176" s="41" t="s">
        <v>27</v>
      </c>
      <c r="B176" s="136" t="s">
        <v>149</v>
      </c>
      <c r="C176" s="43">
        <v>3</v>
      </c>
      <c r="D176" s="43">
        <v>2.1</v>
      </c>
      <c r="E176" s="43">
        <v>0.9</v>
      </c>
      <c r="F176" s="43">
        <v>1.2</v>
      </c>
      <c r="G176" s="44" t="s">
        <v>78</v>
      </c>
      <c r="H176" s="44" t="s">
        <v>26</v>
      </c>
      <c r="I176" s="44">
        <v>75</v>
      </c>
      <c r="J176" s="44">
        <v>30</v>
      </c>
      <c r="K176" s="44">
        <v>53</v>
      </c>
      <c r="L176" s="44">
        <v>45</v>
      </c>
      <c r="M176" s="44">
        <v>15</v>
      </c>
      <c r="N176" s="44">
        <v>30</v>
      </c>
      <c r="O176" s="44">
        <v>8</v>
      </c>
      <c r="P176" s="44">
        <v>22</v>
      </c>
      <c r="Q176" s="286">
        <f t="shared" si="12"/>
        <v>25</v>
      </c>
      <c r="R176" s="266"/>
      <c r="S176" s="6"/>
    </row>
    <row r="177" spans="1:19" s="10" customFormat="1" ht="40.5" customHeight="1">
      <c r="A177" s="83" t="s">
        <v>28</v>
      </c>
      <c r="B177" s="84" t="s">
        <v>150</v>
      </c>
      <c r="C177" s="85">
        <v>3</v>
      </c>
      <c r="D177" s="85">
        <v>2</v>
      </c>
      <c r="E177" s="85">
        <v>1</v>
      </c>
      <c r="F177" s="85">
        <v>1.6</v>
      </c>
      <c r="G177" s="44" t="s">
        <v>78</v>
      </c>
      <c r="H177" s="257" t="s">
        <v>26</v>
      </c>
      <c r="I177" s="257">
        <v>75</v>
      </c>
      <c r="J177" s="257">
        <v>40</v>
      </c>
      <c r="K177" s="257">
        <v>50</v>
      </c>
      <c r="L177" s="257">
        <v>45</v>
      </c>
      <c r="M177" s="257">
        <v>15</v>
      </c>
      <c r="N177" s="257">
        <v>30</v>
      </c>
      <c r="O177" s="257">
        <v>5</v>
      </c>
      <c r="P177" s="257">
        <v>25</v>
      </c>
      <c r="Q177" s="286">
        <f t="shared" si="12"/>
        <v>25</v>
      </c>
      <c r="R177" s="270"/>
      <c r="S177" s="6"/>
    </row>
    <row r="178" spans="1:19" s="10" customFormat="1" ht="20.100000000000001" customHeight="1" thickBot="1">
      <c r="A178" s="88" t="s">
        <v>48</v>
      </c>
      <c r="B178" s="137" t="s">
        <v>76</v>
      </c>
      <c r="C178" s="90">
        <v>1</v>
      </c>
      <c r="D178" s="90">
        <v>0.6</v>
      </c>
      <c r="E178" s="90">
        <v>0.4</v>
      </c>
      <c r="F178" s="90"/>
      <c r="G178" s="49" t="s">
        <v>78</v>
      </c>
      <c r="H178" s="92" t="s">
        <v>23</v>
      </c>
      <c r="I178" s="92">
        <v>25</v>
      </c>
      <c r="J178" s="92"/>
      <c r="K178" s="92">
        <v>16</v>
      </c>
      <c r="L178" s="92">
        <v>15</v>
      </c>
      <c r="M178" s="92">
        <v>15</v>
      </c>
      <c r="N178" s="92"/>
      <c r="O178" s="92">
        <v>1</v>
      </c>
      <c r="P178" s="92">
        <v>9</v>
      </c>
      <c r="Q178" s="286">
        <f t="shared" si="12"/>
        <v>25</v>
      </c>
      <c r="R178" s="270"/>
      <c r="S178" s="28"/>
    </row>
    <row r="179" spans="1:19" ht="20.100000000000001" customHeight="1">
      <c r="A179" s="300" t="s">
        <v>29</v>
      </c>
      <c r="B179" s="301"/>
      <c r="C179" s="103">
        <v>9</v>
      </c>
      <c r="D179" s="103">
        <v>6</v>
      </c>
      <c r="E179" s="103">
        <v>3</v>
      </c>
      <c r="F179" s="103"/>
      <c r="G179" s="104" t="s">
        <v>30</v>
      </c>
      <c r="H179" s="104" t="s">
        <v>30</v>
      </c>
      <c r="I179" s="104">
        <v>225</v>
      </c>
      <c r="J179" s="104"/>
      <c r="K179" s="104">
        <v>151</v>
      </c>
      <c r="L179" s="104">
        <v>135</v>
      </c>
      <c r="M179" s="104">
        <v>60</v>
      </c>
      <c r="N179" s="104">
        <v>75</v>
      </c>
      <c r="O179" s="104">
        <v>16</v>
      </c>
      <c r="P179" s="104">
        <v>74</v>
      </c>
      <c r="Q179" s="105"/>
      <c r="R179" s="272"/>
      <c r="S179" s="6"/>
    </row>
    <row r="180" spans="1:19" ht="20.100000000000001" customHeight="1">
      <c r="A180" s="302" t="s">
        <v>31</v>
      </c>
      <c r="B180" s="303"/>
      <c r="C180" s="106"/>
      <c r="D180" s="106"/>
      <c r="E180" s="106"/>
      <c r="F180" s="106">
        <v>4</v>
      </c>
      <c r="G180" s="107"/>
      <c r="H180" s="107"/>
      <c r="I180" s="107"/>
      <c r="J180" s="107">
        <v>100</v>
      </c>
      <c r="K180" s="107"/>
      <c r="L180" s="107"/>
      <c r="M180" s="107"/>
      <c r="N180" s="107"/>
      <c r="O180" s="107"/>
      <c r="P180" s="107"/>
      <c r="Q180" s="108"/>
      <c r="R180" s="272"/>
      <c r="S180" s="6"/>
    </row>
    <row r="181" spans="1:19" s="16" customFormat="1" ht="20.100000000000001" customHeight="1" thickBot="1">
      <c r="A181" s="304" t="s">
        <v>32</v>
      </c>
      <c r="B181" s="305"/>
      <c r="C181" s="109">
        <v>1</v>
      </c>
      <c r="D181" s="109">
        <v>0.6</v>
      </c>
      <c r="E181" s="109">
        <v>0.4</v>
      </c>
      <c r="F181" s="109"/>
      <c r="G181" s="110" t="s">
        <v>30</v>
      </c>
      <c r="H181" s="110" t="s">
        <v>30</v>
      </c>
      <c r="I181" s="110">
        <v>25</v>
      </c>
      <c r="J181" s="110"/>
      <c r="K181" s="110">
        <v>16</v>
      </c>
      <c r="L181" s="110">
        <v>15</v>
      </c>
      <c r="M181" s="110">
        <v>15</v>
      </c>
      <c r="N181" s="110"/>
      <c r="O181" s="110">
        <v>1</v>
      </c>
      <c r="P181" s="110">
        <v>9</v>
      </c>
      <c r="Q181" s="111"/>
      <c r="R181" s="272"/>
    </row>
    <row r="182" spans="1:19" ht="20.100000000000001" customHeight="1">
      <c r="A182" s="113" t="s">
        <v>33</v>
      </c>
      <c r="B182" s="298" t="s">
        <v>43</v>
      </c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9"/>
      <c r="R182" s="275"/>
      <c r="S182" s="6"/>
    </row>
    <row r="183" spans="1:19" ht="42" customHeight="1">
      <c r="A183" s="83" t="s">
        <v>20</v>
      </c>
      <c r="B183" s="126" t="s">
        <v>151</v>
      </c>
      <c r="C183" s="85">
        <v>2</v>
      </c>
      <c r="D183" s="85">
        <v>1.2</v>
      </c>
      <c r="E183" s="85">
        <v>0.8</v>
      </c>
      <c r="F183" s="85">
        <v>0.8</v>
      </c>
      <c r="G183" s="44" t="s">
        <v>78</v>
      </c>
      <c r="H183" s="257" t="s">
        <v>23</v>
      </c>
      <c r="I183" s="257">
        <v>50</v>
      </c>
      <c r="J183" s="257">
        <v>20</v>
      </c>
      <c r="K183" s="257">
        <v>31</v>
      </c>
      <c r="L183" s="257">
        <v>30</v>
      </c>
      <c r="M183" s="257">
        <v>15</v>
      </c>
      <c r="N183" s="257">
        <v>15</v>
      </c>
      <c r="O183" s="257">
        <v>1</v>
      </c>
      <c r="P183" s="257">
        <v>19</v>
      </c>
      <c r="Q183" s="286">
        <f t="shared" ref="Q183:Q186" si="13">+I183/C183</f>
        <v>25</v>
      </c>
      <c r="R183" s="270"/>
      <c r="S183" s="22"/>
    </row>
    <row r="184" spans="1:19" ht="42" customHeight="1">
      <c r="A184" s="83" t="s">
        <v>24</v>
      </c>
      <c r="B184" s="114" t="s">
        <v>152</v>
      </c>
      <c r="C184" s="85">
        <v>1</v>
      </c>
      <c r="D184" s="85">
        <v>0.6</v>
      </c>
      <c r="E184" s="85">
        <v>0.4</v>
      </c>
      <c r="F184" s="85"/>
      <c r="G184" s="44" t="s">
        <v>78</v>
      </c>
      <c r="H184" s="257" t="s">
        <v>23</v>
      </c>
      <c r="I184" s="257">
        <v>25</v>
      </c>
      <c r="J184" s="257"/>
      <c r="K184" s="257">
        <v>16</v>
      </c>
      <c r="L184" s="257">
        <v>15</v>
      </c>
      <c r="M184" s="257">
        <v>15</v>
      </c>
      <c r="N184" s="257"/>
      <c r="O184" s="257">
        <v>1</v>
      </c>
      <c r="P184" s="257">
        <v>9</v>
      </c>
      <c r="Q184" s="286">
        <f t="shared" si="13"/>
        <v>25</v>
      </c>
      <c r="R184" s="270"/>
      <c r="S184" s="35"/>
    </row>
    <row r="185" spans="1:19" ht="20.100000000000001" customHeight="1">
      <c r="A185" s="83" t="s">
        <v>27</v>
      </c>
      <c r="B185" s="86" t="s">
        <v>153</v>
      </c>
      <c r="C185" s="85">
        <v>2</v>
      </c>
      <c r="D185" s="85">
        <v>1.3</v>
      </c>
      <c r="E185" s="85">
        <v>0.7</v>
      </c>
      <c r="F185" s="85">
        <v>0.8</v>
      </c>
      <c r="G185" s="44" t="s">
        <v>78</v>
      </c>
      <c r="H185" s="257" t="s">
        <v>23</v>
      </c>
      <c r="I185" s="257">
        <v>50</v>
      </c>
      <c r="J185" s="257">
        <v>20</v>
      </c>
      <c r="K185" s="257">
        <v>32</v>
      </c>
      <c r="L185" s="257">
        <v>30</v>
      </c>
      <c r="M185" s="257">
        <v>15</v>
      </c>
      <c r="N185" s="257">
        <v>15</v>
      </c>
      <c r="O185" s="257">
        <v>2</v>
      </c>
      <c r="P185" s="257">
        <v>18</v>
      </c>
      <c r="Q185" s="286">
        <f t="shared" si="13"/>
        <v>25</v>
      </c>
      <c r="R185" s="270"/>
      <c r="S185" s="29"/>
    </row>
    <row r="186" spans="1:19" ht="20.100000000000001" customHeight="1">
      <c r="A186" s="83" t="s">
        <v>28</v>
      </c>
      <c r="B186" s="126" t="s">
        <v>154</v>
      </c>
      <c r="C186" s="85">
        <v>1</v>
      </c>
      <c r="D186" s="85">
        <v>0.8</v>
      </c>
      <c r="E186" s="85">
        <v>0.2</v>
      </c>
      <c r="F186" s="85">
        <v>0.8</v>
      </c>
      <c r="G186" s="44" t="s">
        <v>78</v>
      </c>
      <c r="H186" s="257" t="s">
        <v>23</v>
      </c>
      <c r="I186" s="257">
        <v>30</v>
      </c>
      <c r="J186" s="257">
        <v>20</v>
      </c>
      <c r="K186" s="257">
        <v>23</v>
      </c>
      <c r="L186" s="257">
        <v>20</v>
      </c>
      <c r="M186" s="257"/>
      <c r="N186" s="257">
        <v>20</v>
      </c>
      <c r="O186" s="257">
        <v>3</v>
      </c>
      <c r="P186" s="257">
        <v>7</v>
      </c>
      <c r="Q186" s="286">
        <f t="shared" si="13"/>
        <v>30</v>
      </c>
      <c r="R186" s="270"/>
      <c r="S186" s="29"/>
    </row>
    <row r="187" spans="1:19" s="16" customFormat="1" ht="20.100000000000001" customHeight="1">
      <c r="A187" s="83" t="s">
        <v>48</v>
      </c>
      <c r="B187" s="86" t="s">
        <v>145</v>
      </c>
      <c r="C187" s="85">
        <v>13</v>
      </c>
      <c r="D187" s="85">
        <v>3</v>
      </c>
      <c r="E187" s="85">
        <v>10</v>
      </c>
      <c r="F187" s="85">
        <v>13</v>
      </c>
      <c r="G187" s="257" t="s">
        <v>22</v>
      </c>
      <c r="H187" s="257" t="s">
        <v>23</v>
      </c>
      <c r="I187" s="318" t="s">
        <v>75</v>
      </c>
      <c r="J187" s="318"/>
      <c r="K187" s="318"/>
      <c r="L187" s="318"/>
      <c r="M187" s="318"/>
      <c r="N187" s="318"/>
      <c r="O187" s="318"/>
      <c r="P187" s="318"/>
      <c r="Q187" s="319"/>
      <c r="R187" s="270"/>
    </row>
    <row r="188" spans="1:19" s="16" customFormat="1" ht="20.100000000000001" customHeight="1" thickBot="1">
      <c r="A188" s="88" t="s">
        <v>66</v>
      </c>
      <c r="B188" s="133" t="s">
        <v>146</v>
      </c>
      <c r="C188" s="90">
        <v>2</v>
      </c>
      <c r="D188" s="90">
        <v>1.2</v>
      </c>
      <c r="E188" s="90">
        <v>0.8</v>
      </c>
      <c r="F188" s="90"/>
      <c r="G188" s="49" t="s">
        <v>78</v>
      </c>
      <c r="H188" s="92" t="s">
        <v>23</v>
      </c>
      <c r="I188" s="92">
        <v>50</v>
      </c>
      <c r="J188" s="92"/>
      <c r="K188" s="92">
        <v>30</v>
      </c>
      <c r="L188" s="92">
        <v>30</v>
      </c>
      <c r="M188" s="92"/>
      <c r="N188" s="92">
        <v>30</v>
      </c>
      <c r="O188" s="92"/>
      <c r="P188" s="92">
        <v>20</v>
      </c>
      <c r="Q188" s="286">
        <f>+I188/C188</f>
        <v>25</v>
      </c>
      <c r="R188" s="270"/>
    </row>
    <row r="189" spans="1:19" ht="20.100000000000001" customHeight="1">
      <c r="A189" s="300" t="s">
        <v>29</v>
      </c>
      <c r="B189" s="301"/>
      <c r="C189" s="103">
        <v>21</v>
      </c>
      <c r="D189" s="103">
        <v>8.1</v>
      </c>
      <c r="E189" s="103">
        <v>12.9</v>
      </c>
      <c r="F189" s="103"/>
      <c r="G189" s="104" t="s">
        <v>30</v>
      </c>
      <c r="H189" s="104" t="s">
        <v>30</v>
      </c>
      <c r="I189" s="104">
        <v>205</v>
      </c>
      <c r="J189" s="104"/>
      <c r="K189" s="104">
        <v>132</v>
      </c>
      <c r="L189" s="104">
        <v>125</v>
      </c>
      <c r="M189" s="104">
        <v>45</v>
      </c>
      <c r="N189" s="104">
        <v>80</v>
      </c>
      <c r="O189" s="104">
        <v>7</v>
      </c>
      <c r="P189" s="104">
        <v>73</v>
      </c>
      <c r="Q189" s="105"/>
      <c r="R189" s="272"/>
      <c r="S189" s="6"/>
    </row>
    <row r="190" spans="1:19" ht="20.100000000000001" customHeight="1">
      <c r="A190" s="302" t="s">
        <v>31</v>
      </c>
      <c r="B190" s="303"/>
      <c r="C190" s="106"/>
      <c r="D190" s="106"/>
      <c r="E190" s="106"/>
      <c r="F190" s="106">
        <v>15.4</v>
      </c>
      <c r="G190" s="107"/>
      <c r="H190" s="107"/>
      <c r="I190" s="107"/>
      <c r="J190" s="107">
        <v>60</v>
      </c>
      <c r="K190" s="107"/>
      <c r="L190" s="107"/>
      <c r="M190" s="107"/>
      <c r="N190" s="107"/>
      <c r="O190" s="107"/>
      <c r="P190" s="107"/>
      <c r="Q190" s="108"/>
      <c r="R190" s="272"/>
      <c r="S190" s="6"/>
    </row>
    <row r="191" spans="1:19" ht="20.100000000000001" customHeight="1" thickBot="1">
      <c r="A191" s="304" t="s">
        <v>32</v>
      </c>
      <c r="B191" s="305"/>
      <c r="C191" s="109">
        <v>20</v>
      </c>
      <c r="D191" s="109">
        <v>8.1</v>
      </c>
      <c r="E191" s="109">
        <v>12.9</v>
      </c>
      <c r="F191" s="109"/>
      <c r="G191" s="110" t="s">
        <v>30</v>
      </c>
      <c r="H191" s="110" t="s">
        <v>30</v>
      </c>
      <c r="I191" s="110">
        <v>205</v>
      </c>
      <c r="J191" s="110"/>
      <c r="K191" s="110">
        <v>132</v>
      </c>
      <c r="L191" s="110">
        <v>125</v>
      </c>
      <c r="M191" s="110">
        <v>45</v>
      </c>
      <c r="N191" s="110">
        <v>80</v>
      </c>
      <c r="O191" s="110">
        <v>7</v>
      </c>
      <c r="P191" s="110">
        <v>73</v>
      </c>
      <c r="Q191" s="111"/>
      <c r="R191" s="272"/>
      <c r="S191" s="6"/>
    </row>
    <row r="192" spans="1:19" ht="20.100000000000001" customHeight="1">
      <c r="A192" s="308" t="s">
        <v>62</v>
      </c>
      <c r="B192" s="309"/>
      <c r="C192" s="95">
        <v>30</v>
      </c>
      <c r="D192" s="95">
        <v>14.1</v>
      </c>
      <c r="E192" s="95">
        <v>15.9</v>
      </c>
      <c r="F192" s="95">
        <v>19.399999999999999</v>
      </c>
      <c r="G192" s="96" t="s">
        <v>30</v>
      </c>
      <c r="H192" s="96" t="s">
        <v>30</v>
      </c>
      <c r="I192" s="96">
        <v>430</v>
      </c>
      <c r="J192" s="96">
        <v>160</v>
      </c>
      <c r="K192" s="96">
        <v>283</v>
      </c>
      <c r="L192" s="96">
        <v>260</v>
      </c>
      <c r="M192" s="96">
        <v>105</v>
      </c>
      <c r="N192" s="96">
        <v>155</v>
      </c>
      <c r="O192" s="96">
        <v>23</v>
      </c>
      <c r="P192" s="96">
        <v>147</v>
      </c>
      <c r="Q192" s="97"/>
      <c r="R192" s="268"/>
      <c r="S192" s="6"/>
    </row>
    <row r="193" spans="1:19" ht="20.100000000000001" customHeight="1">
      <c r="A193" s="310" t="s">
        <v>63</v>
      </c>
      <c r="B193" s="311"/>
      <c r="C193" s="138">
        <v>30</v>
      </c>
      <c r="D193" s="138">
        <v>14.1</v>
      </c>
      <c r="E193" s="138">
        <v>15.9</v>
      </c>
      <c r="F193" s="139">
        <v>19.399999999999999</v>
      </c>
      <c r="G193" s="140" t="s">
        <v>30</v>
      </c>
      <c r="H193" s="140" t="s">
        <v>30</v>
      </c>
      <c r="I193" s="140">
        <v>430</v>
      </c>
      <c r="J193" s="140">
        <v>160</v>
      </c>
      <c r="K193" s="140">
        <v>283</v>
      </c>
      <c r="L193" s="141">
        <v>260</v>
      </c>
      <c r="M193" s="140">
        <v>105</v>
      </c>
      <c r="N193" s="140">
        <v>155</v>
      </c>
      <c r="O193" s="140">
        <v>23</v>
      </c>
      <c r="P193" s="140">
        <v>147</v>
      </c>
      <c r="Q193" s="142"/>
      <c r="R193" s="278"/>
      <c r="S193" s="6"/>
    </row>
    <row r="194" spans="1:19" ht="20.100000000000001" customHeight="1" thickBot="1">
      <c r="A194" s="320" t="s">
        <v>64</v>
      </c>
      <c r="B194" s="321"/>
      <c r="C194" s="117">
        <v>210</v>
      </c>
      <c r="D194" s="117">
        <v>111.29999999999998</v>
      </c>
      <c r="E194" s="117">
        <v>98.700000000000017</v>
      </c>
      <c r="F194" s="118">
        <v>93.5</v>
      </c>
      <c r="G194" s="119" t="s">
        <v>30</v>
      </c>
      <c r="H194" s="119" t="s">
        <v>30</v>
      </c>
      <c r="I194" s="119">
        <v>4726</v>
      </c>
      <c r="J194" s="119">
        <v>1865</v>
      </c>
      <c r="K194" s="119">
        <v>2805</v>
      </c>
      <c r="L194" s="101">
        <v>2646</v>
      </c>
      <c r="M194" s="119">
        <v>951</v>
      </c>
      <c r="N194" s="119">
        <v>1695</v>
      </c>
      <c r="O194" s="119">
        <v>159</v>
      </c>
      <c r="P194" s="119">
        <v>1921</v>
      </c>
      <c r="Q194" s="120"/>
      <c r="R194" s="278"/>
      <c r="S194" s="6"/>
    </row>
    <row r="195" spans="1:19" ht="20.100000000000001" customHeight="1" thickBot="1">
      <c r="A195" s="290" t="s">
        <v>31</v>
      </c>
      <c r="B195" s="291"/>
      <c r="C195" s="143"/>
      <c r="D195" s="143"/>
      <c r="E195" s="143"/>
      <c r="F195" s="143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5"/>
      <c r="R195" s="272"/>
      <c r="S195" s="6"/>
    </row>
    <row r="196" spans="1:19" ht="42.6" customHeight="1" thickBot="1">
      <c r="A196" s="306" t="s">
        <v>65</v>
      </c>
      <c r="B196" s="307"/>
      <c r="C196" s="146">
        <v>76</v>
      </c>
      <c r="D196" s="146">
        <v>39.6</v>
      </c>
      <c r="E196" s="146">
        <v>36.4</v>
      </c>
      <c r="F196" s="146"/>
      <c r="G196" s="147" t="s">
        <v>30</v>
      </c>
      <c r="H196" s="147" t="s">
        <v>30</v>
      </c>
      <c r="I196" s="147">
        <v>1405</v>
      </c>
      <c r="J196" s="147"/>
      <c r="K196" s="147">
        <v>870</v>
      </c>
      <c r="L196" s="147">
        <v>840</v>
      </c>
      <c r="M196" s="147">
        <v>270</v>
      </c>
      <c r="N196" s="147">
        <v>570</v>
      </c>
      <c r="O196" s="147">
        <v>30</v>
      </c>
      <c r="P196" s="147">
        <v>535</v>
      </c>
      <c r="Q196" s="148"/>
      <c r="R196" s="282"/>
      <c r="S196" s="6"/>
    </row>
    <row r="197" spans="1:19">
      <c r="A197" s="5"/>
      <c r="B197" s="31"/>
      <c r="D197" s="7"/>
      <c r="E197" s="7"/>
      <c r="F197" s="7"/>
      <c r="G197" s="31"/>
      <c r="H197" s="31"/>
      <c r="I197" s="32"/>
      <c r="J197" s="32"/>
      <c r="K197" s="32"/>
      <c r="L197" s="31"/>
      <c r="M197" s="31"/>
      <c r="N197" s="31"/>
      <c r="O197" s="32"/>
      <c r="P197" s="8"/>
      <c r="Q197" s="8"/>
      <c r="R197" s="8"/>
      <c r="S197" s="31"/>
    </row>
    <row r="198" spans="1:19">
      <c r="A198" s="5"/>
      <c r="B198" s="31"/>
      <c r="D198" s="7"/>
      <c r="E198" s="7"/>
      <c r="F198" s="7"/>
      <c r="G198" s="31"/>
      <c r="H198" s="31"/>
      <c r="I198" s="32"/>
      <c r="J198" s="32"/>
      <c r="K198" s="32"/>
      <c r="L198" s="31"/>
      <c r="M198" s="31"/>
      <c r="N198" s="31"/>
      <c r="O198" s="32"/>
      <c r="P198" s="8"/>
      <c r="Q198" s="8"/>
      <c r="R198" s="8"/>
      <c r="S198" s="31"/>
    </row>
    <row r="199" spans="1:19">
      <c r="A199" s="5"/>
      <c r="B199" s="31"/>
      <c r="D199" s="7"/>
      <c r="E199" s="7"/>
      <c r="F199" s="7"/>
      <c r="G199" s="31"/>
      <c r="H199" s="31"/>
      <c r="I199" s="32"/>
      <c r="J199" s="32"/>
      <c r="K199" s="32"/>
      <c r="L199" s="31"/>
      <c r="M199" s="31"/>
      <c r="N199" s="31"/>
      <c r="O199" s="32"/>
      <c r="P199" s="8"/>
      <c r="Q199" s="8"/>
      <c r="R199" s="8"/>
      <c r="S199" s="31"/>
    </row>
    <row r="200" spans="1:19">
      <c r="A200" s="5"/>
      <c r="B200" s="31"/>
      <c r="D200" s="7"/>
      <c r="E200" s="7"/>
      <c r="F200" s="7"/>
      <c r="G200" s="31"/>
      <c r="H200" s="31"/>
      <c r="I200" s="32"/>
      <c r="J200" s="32"/>
      <c r="K200" s="32"/>
      <c r="L200" s="31"/>
      <c r="M200" s="31"/>
      <c r="N200" s="31"/>
      <c r="O200" s="32"/>
      <c r="P200" s="8"/>
      <c r="Q200" s="8"/>
      <c r="R200" s="8"/>
      <c r="S200" s="31"/>
    </row>
    <row r="201" spans="1:19">
      <c r="A201" s="5"/>
      <c r="B201" s="31"/>
      <c r="D201" s="7"/>
      <c r="E201" s="7"/>
      <c r="F201" s="7"/>
      <c r="G201" s="31"/>
      <c r="H201" s="31"/>
      <c r="I201" s="32"/>
      <c r="J201" s="32"/>
      <c r="K201" s="32"/>
      <c r="L201" s="31"/>
      <c r="M201" s="31"/>
      <c r="N201" s="31"/>
      <c r="O201" s="32"/>
      <c r="P201" s="8"/>
      <c r="Q201" s="8"/>
      <c r="R201" s="8"/>
      <c r="S201" s="31"/>
    </row>
    <row r="202" spans="1:19">
      <c r="A202" s="5"/>
      <c r="B202" s="31"/>
      <c r="D202" s="7"/>
      <c r="E202" s="7"/>
      <c r="F202" s="7"/>
      <c r="G202" s="31"/>
      <c r="H202" s="31"/>
      <c r="I202" s="32"/>
      <c r="J202" s="32"/>
      <c r="K202" s="32"/>
      <c r="L202" s="31"/>
      <c r="M202" s="31"/>
      <c r="N202" s="31"/>
      <c r="O202" s="32"/>
      <c r="P202" s="8"/>
      <c r="Q202" s="8"/>
      <c r="R202" s="8"/>
      <c r="S202" s="31"/>
    </row>
    <row r="203" spans="1:19">
      <c r="A203" s="5"/>
      <c r="B203" s="31"/>
      <c r="D203" s="7"/>
      <c r="E203" s="7"/>
      <c r="F203" s="7"/>
      <c r="G203" s="31"/>
      <c r="H203" s="31"/>
      <c r="I203" s="32"/>
      <c r="J203" s="32"/>
      <c r="K203" s="32"/>
      <c r="L203" s="31"/>
      <c r="M203" s="31"/>
      <c r="N203" s="31"/>
      <c r="O203" s="32"/>
      <c r="P203" s="8"/>
      <c r="Q203" s="8"/>
      <c r="R203" s="8"/>
      <c r="S203" s="31"/>
    </row>
    <row r="204" spans="1:19">
      <c r="A204" s="5"/>
      <c r="B204" s="31"/>
      <c r="D204" s="7"/>
      <c r="E204" s="7"/>
      <c r="F204" s="7"/>
      <c r="G204" s="31"/>
      <c r="H204" s="31"/>
      <c r="I204" s="32"/>
      <c r="J204" s="32"/>
      <c r="K204" s="32"/>
      <c r="L204" s="31"/>
      <c r="M204" s="31"/>
      <c r="N204" s="31"/>
      <c r="O204" s="32"/>
      <c r="P204" s="8"/>
      <c r="Q204" s="8"/>
      <c r="R204" s="8"/>
      <c r="S204" s="31"/>
    </row>
    <row r="205" spans="1:19">
      <c r="A205" s="5"/>
      <c r="B205" s="31"/>
      <c r="D205" s="7"/>
      <c r="E205" s="7"/>
      <c r="F205" s="7"/>
      <c r="G205" s="31"/>
      <c r="H205" s="31"/>
      <c r="I205" s="32"/>
      <c r="J205" s="32"/>
      <c r="K205" s="32"/>
      <c r="L205" s="31"/>
      <c r="M205" s="31"/>
      <c r="N205" s="31"/>
      <c r="O205" s="32"/>
      <c r="P205" s="8"/>
      <c r="Q205" s="8"/>
      <c r="R205" s="8"/>
      <c r="S205" s="31"/>
    </row>
    <row r="206" spans="1:19">
      <c r="A206" s="5"/>
      <c r="B206" s="31"/>
      <c r="D206" s="7"/>
      <c r="E206" s="7"/>
      <c r="F206" s="7"/>
      <c r="G206" s="31"/>
      <c r="H206" s="31"/>
      <c r="I206" s="32"/>
      <c r="J206" s="32"/>
      <c r="K206" s="32"/>
      <c r="L206" s="31"/>
      <c r="M206" s="31"/>
      <c r="N206" s="31"/>
      <c r="O206" s="32"/>
      <c r="P206" s="8"/>
      <c r="Q206" s="8"/>
      <c r="R206" s="8"/>
      <c r="S206" s="31"/>
    </row>
    <row r="207" spans="1:19">
      <c r="A207" s="5"/>
      <c r="B207" s="31"/>
      <c r="D207" s="7"/>
      <c r="E207" s="7"/>
      <c r="F207" s="7"/>
      <c r="G207" s="31"/>
      <c r="H207" s="31"/>
      <c r="I207" s="32"/>
      <c r="J207" s="32"/>
      <c r="K207" s="32"/>
      <c r="L207" s="31"/>
      <c r="M207" s="31"/>
      <c r="N207" s="31"/>
      <c r="O207" s="32"/>
      <c r="P207" s="8"/>
      <c r="Q207" s="8"/>
      <c r="R207" s="8"/>
      <c r="S207" s="31"/>
    </row>
    <row r="208" spans="1:19">
      <c r="A208" s="5"/>
      <c r="B208" s="31"/>
      <c r="D208" s="7"/>
      <c r="E208" s="7"/>
      <c r="F208" s="7"/>
      <c r="G208" s="31"/>
      <c r="H208" s="31"/>
      <c r="I208" s="32"/>
      <c r="J208" s="32"/>
      <c r="K208" s="32"/>
      <c r="L208" s="31"/>
      <c r="M208" s="31"/>
      <c r="N208" s="31"/>
      <c r="O208" s="32"/>
      <c r="P208" s="8"/>
      <c r="Q208" s="8"/>
      <c r="R208" s="8"/>
      <c r="S208" s="31"/>
    </row>
    <row r="209" spans="1:19">
      <c r="A209" s="5"/>
      <c r="B209" s="31"/>
      <c r="D209" s="7"/>
      <c r="E209" s="7"/>
      <c r="F209" s="7"/>
      <c r="G209" s="31"/>
      <c r="H209" s="31"/>
      <c r="I209" s="32"/>
      <c r="J209" s="32"/>
      <c r="K209" s="32"/>
      <c r="L209" s="31"/>
      <c r="M209" s="31"/>
      <c r="N209" s="31"/>
      <c r="O209" s="32"/>
      <c r="P209" s="8"/>
      <c r="Q209" s="8"/>
      <c r="R209" s="8"/>
      <c r="S209" s="31"/>
    </row>
    <row r="210" spans="1:19">
      <c r="A210" s="5"/>
      <c r="B210" s="31"/>
      <c r="D210" s="7"/>
      <c r="E210" s="7"/>
      <c r="F210" s="7"/>
      <c r="G210" s="31"/>
      <c r="H210" s="31"/>
      <c r="I210" s="32"/>
      <c r="J210" s="32"/>
      <c r="K210" s="32"/>
      <c r="L210" s="31"/>
      <c r="M210" s="31"/>
      <c r="N210" s="31"/>
      <c r="O210" s="32"/>
      <c r="P210" s="8"/>
      <c r="Q210" s="8"/>
      <c r="R210" s="8"/>
      <c r="S210" s="31"/>
    </row>
    <row r="211" spans="1:19">
      <c r="A211" s="5"/>
      <c r="B211" s="31"/>
      <c r="D211" s="7"/>
      <c r="E211" s="7"/>
      <c r="F211" s="7"/>
      <c r="G211" s="31"/>
      <c r="H211" s="31"/>
      <c r="I211" s="32"/>
      <c r="J211" s="32"/>
      <c r="K211" s="32"/>
      <c r="L211" s="31"/>
      <c r="M211" s="31"/>
      <c r="N211" s="31"/>
      <c r="O211" s="32"/>
      <c r="P211" s="8"/>
      <c r="Q211" s="8"/>
      <c r="R211" s="8"/>
      <c r="S211" s="31"/>
    </row>
    <row r="212" spans="1:19" ht="15.75" customHeight="1">
      <c r="A212" s="5"/>
      <c r="B212" s="31"/>
      <c r="D212" s="7"/>
      <c r="E212" s="7"/>
      <c r="F212" s="7"/>
      <c r="G212" s="31"/>
      <c r="H212" s="31"/>
      <c r="I212" s="32"/>
      <c r="J212" s="32"/>
      <c r="K212" s="32"/>
      <c r="L212" s="31"/>
      <c r="M212" s="31"/>
      <c r="N212" s="31"/>
      <c r="O212" s="32"/>
      <c r="P212" s="8"/>
      <c r="Q212" s="8"/>
      <c r="R212" s="8"/>
      <c r="S212" s="31"/>
    </row>
    <row r="213" spans="1:19">
      <c r="A213" s="5"/>
      <c r="B213" s="31"/>
      <c r="D213" s="7"/>
      <c r="E213" s="7"/>
      <c r="F213" s="7"/>
      <c r="G213" s="31"/>
      <c r="H213" s="31"/>
      <c r="I213" s="32"/>
      <c r="J213" s="32"/>
      <c r="K213" s="32"/>
      <c r="L213" s="31"/>
      <c r="M213" s="31"/>
      <c r="N213" s="31"/>
      <c r="O213" s="32"/>
      <c r="P213" s="8"/>
      <c r="Q213" s="8"/>
      <c r="R213" s="8"/>
      <c r="S213" s="31"/>
    </row>
    <row r="214" spans="1:19">
      <c r="A214" s="5"/>
      <c r="B214" s="31"/>
      <c r="D214" s="7"/>
      <c r="E214" s="7"/>
      <c r="F214" s="7"/>
      <c r="G214" s="31"/>
      <c r="H214" s="31"/>
      <c r="I214" s="32"/>
      <c r="J214" s="32"/>
      <c r="K214" s="32"/>
      <c r="L214" s="31"/>
      <c r="M214" s="31"/>
      <c r="N214" s="31"/>
      <c r="O214" s="32"/>
      <c r="P214" s="8"/>
      <c r="Q214" s="8"/>
      <c r="R214" s="8"/>
      <c r="S214" s="31"/>
    </row>
    <row r="215" spans="1:19" ht="12.75" customHeight="1">
      <c r="A215" s="5"/>
      <c r="B215" s="31"/>
      <c r="D215" s="7"/>
      <c r="E215" s="7"/>
      <c r="F215" s="7"/>
      <c r="G215" s="31"/>
      <c r="H215" s="31"/>
      <c r="I215" s="32"/>
      <c r="J215" s="32"/>
      <c r="K215" s="32"/>
      <c r="L215" s="31"/>
      <c r="M215" s="31"/>
      <c r="N215" s="31"/>
      <c r="O215" s="32"/>
      <c r="P215" s="8"/>
      <c r="Q215" s="8"/>
      <c r="R215" s="8"/>
      <c r="S215" s="31"/>
    </row>
    <row r="216" spans="1:19" ht="12.75" customHeight="1">
      <c r="A216" s="5"/>
      <c r="B216" s="31"/>
      <c r="D216" s="7"/>
      <c r="E216" s="7"/>
      <c r="F216" s="7"/>
      <c r="G216" s="31"/>
      <c r="H216" s="31"/>
      <c r="I216" s="32"/>
      <c r="J216" s="32"/>
      <c r="K216" s="32"/>
      <c r="L216" s="31"/>
      <c r="M216" s="31"/>
      <c r="N216" s="31"/>
      <c r="O216" s="32"/>
      <c r="P216" s="8"/>
      <c r="Q216" s="8"/>
      <c r="R216" s="8"/>
      <c r="S216" s="31"/>
    </row>
    <row r="217" spans="1:19">
      <c r="A217" s="5"/>
      <c r="B217" s="31"/>
      <c r="D217" s="7"/>
      <c r="E217" s="7"/>
      <c r="F217" s="7"/>
      <c r="G217" s="31"/>
      <c r="H217" s="31"/>
      <c r="I217" s="32"/>
      <c r="J217" s="32"/>
      <c r="K217" s="32"/>
      <c r="L217" s="31"/>
      <c r="M217" s="31"/>
      <c r="N217" s="31"/>
      <c r="O217" s="32"/>
      <c r="P217" s="8"/>
      <c r="Q217" s="8"/>
      <c r="R217" s="8"/>
      <c r="S217" s="31"/>
    </row>
    <row r="218" spans="1:19" ht="12.75" customHeight="1">
      <c r="A218" s="5"/>
      <c r="B218" s="31"/>
      <c r="D218" s="7"/>
      <c r="E218" s="7"/>
      <c r="F218" s="7"/>
      <c r="G218" s="31"/>
      <c r="H218" s="31"/>
      <c r="I218" s="32"/>
      <c r="J218" s="32"/>
      <c r="K218" s="32"/>
      <c r="L218" s="31"/>
      <c r="M218" s="31"/>
      <c r="N218" s="31"/>
      <c r="O218" s="32"/>
      <c r="P218" s="8"/>
      <c r="Q218" s="8"/>
      <c r="R218" s="8"/>
      <c r="S218" s="31"/>
    </row>
    <row r="219" spans="1:19">
      <c r="A219" s="5"/>
      <c r="B219" s="31"/>
      <c r="D219" s="7"/>
      <c r="E219" s="7"/>
      <c r="F219" s="7"/>
      <c r="G219" s="31"/>
      <c r="H219" s="31"/>
      <c r="I219" s="32"/>
      <c r="J219" s="32"/>
      <c r="K219" s="32"/>
      <c r="L219" s="31"/>
      <c r="M219" s="31"/>
      <c r="N219" s="31"/>
      <c r="O219" s="32"/>
      <c r="P219" s="8"/>
      <c r="Q219" s="8"/>
      <c r="R219" s="8"/>
      <c r="S219" s="31"/>
    </row>
    <row r="220" spans="1:19">
      <c r="A220" s="5"/>
      <c r="B220" s="31"/>
      <c r="D220" s="7"/>
      <c r="E220" s="7"/>
      <c r="F220" s="7"/>
      <c r="G220" s="31"/>
      <c r="H220" s="31"/>
      <c r="I220" s="32"/>
      <c r="J220" s="32"/>
      <c r="K220" s="32"/>
      <c r="L220" s="31"/>
      <c r="M220" s="31"/>
      <c r="N220" s="31"/>
      <c r="O220" s="32"/>
      <c r="P220" s="8"/>
      <c r="Q220" s="8"/>
      <c r="R220" s="8"/>
      <c r="S220" s="31"/>
    </row>
    <row r="221" spans="1:19">
      <c r="A221" s="5"/>
      <c r="B221" s="31"/>
      <c r="D221" s="7"/>
      <c r="E221" s="7"/>
      <c r="F221" s="7"/>
      <c r="G221" s="31"/>
      <c r="H221" s="31"/>
      <c r="I221" s="32"/>
      <c r="J221" s="32"/>
      <c r="K221" s="32"/>
      <c r="L221" s="31"/>
      <c r="M221" s="31"/>
      <c r="N221" s="31"/>
      <c r="O221" s="32"/>
      <c r="P221" s="8"/>
      <c r="Q221" s="8"/>
      <c r="R221" s="8"/>
      <c r="S221" s="31"/>
    </row>
    <row r="222" spans="1:19" ht="12.75" customHeight="1">
      <c r="A222" s="5"/>
      <c r="B222" s="31"/>
      <c r="D222" s="7"/>
      <c r="E222" s="7"/>
      <c r="F222" s="7"/>
      <c r="G222" s="31"/>
      <c r="H222" s="31"/>
      <c r="I222" s="32"/>
      <c r="J222" s="32"/>
      <c r="K222" s="32"/>
      <c r="L222" s="31"/>
      <c r="M222" s="31"/>
      <c r="N222" s="31"/>
      <c r="O222" s="32"/>
      <c r="P222" s="8"/>
      <c r="Q222" s="8"/>
      <c r="R222" s="8"/>
      <c r="S222" s="31"/>
    </row>
    <row r="223" spans="1:19">
      <c r="A223" s="5"/>
      <c r="B223" s="31"/>
      <c r="D223" s="7"/>
      <c r="E223" s="7"/>
      <c r="F223" s="7"/>
      <c r="G223" s="31"/>
      <c r="H223" s="31"/>
      <c r="I223" s="32"/>
      <c r="J223" s="32"/>
      <c r="K223" s="32"/>
      <c r="L223" s="31"/>
      <c r="M223" s="31"/>
      <c r="N223" s="31"/>
      <c r="O223" s="32"/>
      <c r="P223" s="8"/>
      <c r="Q223" s="8"/>
      <c r="R223" s="8"/>
      <c r="S223" s="31"/>
    </row>
    <row r="224" spans="1:19" ht="12.75" customHeight="1">
      <c r="A224" s="5"/>
      <c r="B224" s="31"/>
      <c r="D224" s="7"/>
      <c r="E224" s="7"/>
      <c r="F224" s="7"/>
      <c r="G224" s="31"/>
      <c r="H224" s="31"/>
      <c r="I224" s="32"/>
      <c r="J224" s="32"/>
      <c r="K224" s="32"/>
      <c r="L224" s="31"/>
      <c r="M224" s="31"/>
      <c r="N224" s="31"/>
      <c r="O224" s="32"/>
      <c r="P224" s="8"/>
      <c r="Q224" s="8"/>
      <c r="R224" s="8"/>
      <c r="S224" s="31"/>
    </row>
    <row r="225" spans="1:19" ht="12.75" customHeight="1">
      <c r="A225" s="5"/>
      <c r="B225" s="31"/>
      <c r="D225" s="7"/>
      <c r="E225" s="7"/>
      <c r="F225" s="7"/>
      <c r="G225" s="31"/>
      <c r="H225" s="31"/>
      <c r="I225" s="32"/>
      <c r="J225" s="32"/>
      <c r="K225" s="32"/>
      <c r="L225" s="31"/>
      <c r="M225" s="31"/>
      <c r="N225" s="31"/>
      <c r="O225" s="32"/>
      <c r="P225" s="8"/>
      <c r="Q225" s="8"/>
      <c r="R225" s="8"/>
      <c r="S225" s="31"/>
    </row>
    <row r="226" spans="1:19">
      <c r="A226" s="5"/>
      <c r="B226" s="31"/>
      <c r="D226" s="7"/>
      <c r="E226" s="7"/>
      <c r="F226" s="7"/>
      <c r="G226" s="31"/>
      <c r="H226" s="31"/>
      <c r="I226" s="32"/>
      <c r="J226" s="32"/>
      <c r="K226" s="32"/>
      <c r="L226" s="31"/>
      <c r="M226" s="31"/>
      <c r="N226" s="31"/>
      <c r="O226" s="32"/>
      <c r="P226" s="8"/>
      <c r="Q226" s="8"/>
      <c r="R226" s="8"/>
      <c r="S226" s="31"/>
    </row>
    <row r="227" spans="1:19">
      <c r="A227" s="5"/>
      <c r="B227" s="31"/>
      <c r="D227" s="7"/>
      <c r="E227" s="7"/>
      <c r="F227" s="7"/>
      <c r="G227" s="31"/>
      <c r="H227" s="31"/>
      <c r="I227" s="32"/>
      <c r="J227" s="32"/>
      <c r="K227" s="32"/>
      <c r="L227" s="31"/>
      <c r="M227" s="31"/>
      <c r="N227" s="31"/>
      <c r="O227" s="32"/>
      <c r="P227" s="8"/>
      <c r="Q227" s="8"/>
      <c r="R227" s="8"/>
      <c r="S227" s="31"/>
    </row>
    <row r="228" spans="1:19">
      <c r="A228" s="5"/>
      <c r="B228" s="31"/>
      <c r="D228" s="7"/>
      <c r="E228" s="7"/>
      <c r="F228" s="7"/>
      <c r="G228" s="31"/>
      <c r="H228" s="31"/>
      <c r="I228" s="32"/>
      <c r="J228" s="32"/>
      <c r="K228" s="32"/>
      <c r="L228" s="31"/>
      <c r="M228" s="31"/>
      <c r="N228" s="31"/>
      <c r="O228" s="32"/>
      <c r="P228" s="8"/>
      <c r="Q228" s="8"/>
      <c r="R228" s="8"/>
      <c r="S228" s="31"/>
    </row>
    <row r="229" spans="1:19" ht="12.75" customHeight="1">
      <c r="A229" s="5"/>
      <c r="B229" s="31"/>
      <c r="D229" s="7"/>
      <c r="E229" s="7"/>
      <c r="F229" s="7"/>
      <c r="G229" s="31"/>
      <c r="H229" s="31"/>
      <c r="I229" s="32"/>
      <c r="J229" s="32"/>
      <c r="K229" s="32"/>
      <c r="L229" s="31"/>
      <c r="M229" s="31"/>
      <c r="N229" s="31"/>
      <c r="O229" s="32"/>
      <c r="P229" s="8"/>
      <c r="Q229" s="8"/>
      <c r="R229" s="8"/>
      <c r="S229" s="31"/>
    </row>
    <row r="230" spans="1:19" ht="12.75" hidden="1" customHeight="1">
      <c r="A230" s="5"/>
      <c r="B230" s="31"/>
      <c r="D230" s="7"/>
      <c r="E230" s="7"/>
      <c r="F230" s="7"/>
      <c r="G230" s="31"/>
      <c r="H230" s="31"/>
      <c r="I230" s="32"/>
      <c r="J230" s="32"/>
      <c r="K230" s="32"/>
      <c r="L230" s="31"/>
      <c r="M230" s="31"/>
      <c r="N230" s="31"/>
      <c r="O230" s="32"/>
      <c r="P230" s="8"/>
      <c r="Q230" s="8"/>
      <c r="R230" s="8"/>
      <c r="S230" s="31"/>
    </row>
    <row r="231" spans="1:19" ht="12.75" hidden="1" customHeight="1">
      <c r="A231" s="5"/>
      <c r="B231" s="31"/>
      <c r="D231" s="7"/>
      <c r="E231" s="7"/>
      <c r="F231" s="7"/>
      <c r="G231" s="31"/>
      <c r="H231" s="31"/>
      <c r="I231" s="32"/>
      <c r="J231" s="32"/>
      <c r="K231" s="32"/>
      <c r="L231" s="31"/>
      <c r="M231" s="31"/>
      <c r="N231" s="31"/>
      <c r="O231" s="32"/>
      <c r="P231" s="8"/>
      <c r="Q231" s="8"/>
      <c r="R231" s="8"/>
      <c r="S231" s="31"/>
    </row>
    <row r="232" spans="1:19">
      <c r="A232" s="5"/>
      <c r="B232" s="31"/>
      <c r="D232" s="7"/>
      <c r="E232" s="7"/>
      <c r="F232" s="7"/>
      <c r="G232" s="31"/>
      <c r="H232" s="31"/>
      <c r="I232" s="32"/>
      <c r="J232" s="32"/>
      <c r="K232" s="32"/>
      <c r="L232" s="31"/>
      <c r="M232" s="31"/>
      <c r="N232" s="31"/>
      <c r="O232" s="32"/>
      <c r="P232" s="8"/>
      <c r="Q232" s="8"/>
      <c r="R232" s="8"/>
      <c r="S232" s="31"/>
    </row>
    <row r="233" spans="1:19">
      <c r="A233" s="5"/>
      <c r="B233" s="6"/>
      <c r="D233" s="7"/>
      <c r="E233" s="7"/>
      <c r="F233" s="7"/>
      <c r="G233" s="6"/>
      <c r="H233" s="6"/>
      <c r="I233" s="32"/>
      <c r="J233" s="32"/>
      <c r="K233" s="32"/>
      <c r="L233" s="6"/>
      <c r="M233" s="6"/>
      <c r="N233" s="6"/>
      <c r="O233" s="32"/>
      <c r="P233" s="8"/>
      <c r="Q233" s="8"/>
      <c r="R233" s="8"/>
      <c r="S233" s="6"/>
    </row>
    <row r="234" spans="1:19">
      <c r="A234" s="5"/>
      <c r="B234" s="6"/>
      <c r="D234" s="7"/>
      <c r="E234" s="7"/>
      <c r="F234" s="7"/>
      <c r="G234" s="6"/>
      <c r="H234" s="6"/>
      <c r="I234" s="32"/>
      <c r="J234" s="32"/>
      <c r="K234" s="32"/>
      <c r="L234" s="6"/>
      <c r="M234" s="6"/>
      <c r="N234" s="6"/>
      <c r="O234" s="32"/>
      <c r="P234" s="8"/>
      <c r="Q234" s="8"/>
      <c r="R234" s="8"/>
      <c r="S234" s="6"/>
    </row>
    <row r="235" spans="1:19">
      <c r="A235" s="5"/>
      <c r="B235" s="6"/>
      <c r="D235" s="7"/>
      <c r="E235" s="7"/>
      <c r="F235" s="7"/>
      <c r="G235" s="6"/>
      <c r="H235" s="6"/>
      <c r="I235" s="32"/>
      <c r="J235" s="32"/>
      <c r="K235" s="32"/>
      <c r="L235" s="6"/>
      <c r="M235" s="6"/>
      <c r="N235" s="6"/>
      <c r="O235" s="32"/>
      <c r="P235" s="8"/>
      <c r="Q235" s="8"/>
      <c r="R235" s="8"/>
      <c r="S235" s="6"/>
    </row>
    <row r="236" spans="1:19">
      <c r="A236" s="5"/>
      <c r="B236" s="6"/>
      <c r="D236" s="7"/>
      <c r="E236" s="7"/>
      <c r="F236" s="7"/>
      <c r="G236" s="6"/>
      <c r="H236" s="6"/>
      <c r="I236" s="32"/>
      <c r="J236" s="32"/>
      <c r="K236" s="32"/>
      <c r="L236" s="6"/>
      <c r="M236" s="6"/>
      <c r="N236" s="6"/>
      <c r="O236" s="32"/>
      <c r="P236" s="8"/>
      <c r="Q236" s="8"/>
      <c r="R236" s="8"/>
      <c r="S236" s="6"/>
    </row>
    <row r="237" spans="1:19">
      <c r="A237" s="5"/>
      <c r="B237" s="6"/>
      <c r="D237" s="7"/>
      <c r="E237" s="7"/>
      <c r="F237" s="7"/>
      <c r="G237" s="6"/>
      <c r="H237" s="6"/>
      <c r="I237" s="32"/>
      <c r="J237" s="32"/>
      <c r="K237" s="32"/>
      <c r="L237" s="6"/>
      <c r="M237" s="6"/>
      <c r="N237" s="6"/>
      <c r="O237" s="32"/>
      <c r="P237" s="8"/>
      <c r="Q237" s="8"/>
      <c r="R237" s="8"/>
      <c r="S237" s="6"/>
    </row>
    <row r="238" spans="1:19">
      <c r="A238" s="5"/>
      <c r="B238" s="6"/>
      <c r="D238" s="7"/>
      <c r="E238" s="7"/>
      <c r="F238" s="7"/>
      <c r="G238" s="6"/>
      <c r="H238" s="6"/>
      <c r="I238" s="32"/>
      <c r="J238" s="32"/>
      <c r="K238" s="32"/>
      <c r="L238" s="6"/>
      <c r="M238" s="6"/>
      <c r="N238" s="6"/>
      <c r="O238" s="32"/>
      <c r="P238" s="8"/>
      <c r="Q238" s="8"/>
      <c r="R238" s="8"/>
      <c r="S238" s="6"/>
    </row>
    <row r="239" spans="1:19" hidden="1">
      <c r="A239" s="5"/>
      <c r="B239" s="6"/>
      <c r="D239" s="7"/>
      <c r="E239" s="7"/>
      <c r="F239" s="7"/>
      <c r="G239" s="6"/>
      <c r="H239" s="6"/>
      <c r="I239" s="32"/>
      <c r="J239" s="32"/>
      <c r="K239" s="32"/>
      <c r="L239" s="6"/>
      <c r="M239" s="6"/>
      <c r="N239" s="6"/>
      <c r="O239" s="32"/>
      <c r="P239" s="8"/>
      <c r="Q239" s="8"/>
      <c r="R239" s="8"/>
      <c r="S239" s="6"/>
    </row>
    <row r="240" spans="1:19" hidden="1">
      <c r="A240" s="5"/>
      <c r="B240" s="6"/>
      <c r="D240" s="7"/>
      <c r="E240" s="7"/>
      <c r="F240" s="7"/>
      <c r="G240" s="6"/>
      <c r="H240" s="6"/>
      <c r="I240" s="32"/>
      <c r="J240" s="32"/>
      <c r="K240" s="32"/>
      <c r="L240" s="6"/>
      <c r="M240" s="6"/>
      <c r="N240" s="6"/>
      <c r="O240" s="32"/>
      <c r="P240" s="8"/>
      <c r="Q240" s="8"/>
      <c r="R240" s="8"/>
      <c r="S240" s="6"/>
    </row>
    <row r="241" spans="1:19" hidden="1">
      <c r="A241" s="5"/>
      <c r="B241" s="6"/>
      <c r="D241" s="7"/>
      <c r="E241" s="7"/>
      <c r="F241" s="7"/>
      <c r="G241" s="6"/>
      <c r="H241" s="6"/>
      <c r="I241" s="32"/>
      <c r="J241" s="32"/>
      <c r="K241" s="32"/>
      <c r="L241" s="6"/>
      <c r="M241" s="6"/>
      <c r="N241" s="6"/>
      <c r="O241" s="32"/>
      <c r="P241" s="8"/>
      <c r="Q241" s="8"/>
      <c r="R241" s="8"/>
      <c r="S241" s="6"/>
    </row>
    <row r="242" spans="1:19">
      <c r="A242" s="5"/>
      <c r="B242" s="6"/>
      <c r="D242" s="7"/>
      <c r="E242" s="7"/>
      <c r="F242" s="7"/>
      <c r="G242" s="6"/>
      <c r="H242" s="6"/>
      <c r="I242" s="32"/>
      <c r="J242" s="32"/>
      <c r="K242" s="32"/>
      <c r="L242" s="6"/>
      <c r="M242" s="6"/>
      <c r="N242" s="6"/>
      <c r="O242" s="32"/>
      <c r="P242" s="8"/>
      <c r="Q242" s="8"/>
      <c r="R242" s="8"/>
      <c r="S242" s="6"/>
    </row>
    <row r="243" spans="1:19" ht="12.75" customHeight="1">
      <c r="A243" s="5"/>
      <c r="B243" s="6"/>
      <c r="D243" s="7"/>
      <c r="E243" s="7"/>
      <c r="F243" s="7"/>
      <c r="G243" s="6"/>
      <c r="H243" s="6"/>
      <c r="I243" s="32"/>
      <c r="J243" s="32"/>
      <c r="K243" s="32"/>
      <c r="L243" s="6"/>
      <c r="M243" s="6"/>
      <c r="N243" s="6"/>
      <c r="O243" s="32"/>
      <c r="P243" s="8"/>
      <c r="Q243" s="8"/>
      <c r="R243" s="8"/>
      <c r="S243" s="6"/>
    </row>
    <row r="244" spans="1:19" ht="12.75" customHeight="1">
      <c r="A244" s="5"/>
      <c r="B244" s="6"/>
      <c r="D244" s="7"/>
      <c r="E244" s="7"/>
      <c r="F244" s="7"/>
      <c r="G244" s="6"/>
      <c r="H244" s="6"/>
      <c r="I244" s="32"/>
      <c r="J244" s="32"/>
      <c r="K244" s="32"/>
      <c r="L244" s="6"/>
      <c r="M244" s="6"/>
      <c r="N244" s="6"/>
      <c r="O244" s="32"/>
      <c r="P244" s="8"/>
      <c r="Q244" s="8"/>
      <c r="R244" s="8"/>
      <c r="S244" s="6"/>
    </row>
    <row r="245" spans="1:19" ht="12.75" customHeight="1">
      <c r="A245" s="5"/>
      <c r="B245" s="6"/>
      <c r="D245" s="7"/>
      <c r="E245" s="7"/>
      <c r="F245" s="7"/>
      <c r="G245" s="6"/>
      <c r="H245" s="6"/>
      <c r="I245" s="32"/>
      <c r="J245" s="32"/>
      <c r="K245" s="32"/>
      <c r="L245" s="6"/>
      <c r="M245" s="6"/>
      <c r="N245" s="6"/>
      <c r="O245" s="32"/>
      <c r="P245" s="8"/>
      <c r="Q245" s="8"/>
      <c r="R245" s="8"/>
      <c r="S245" s="6"/>
    </row>
    <row r="246" spans="1:19" ht="12.75" customHeight="1">
      <c r="A246" s="5"/>
      <c r="B246" s="6"/>
      <c r="D246" s="7"/>
      <c r="E246" s="7"/>
      <c r="F246" s="7"/>
      <c r="G246" s="6"/>
      <c r="H246" s="6"/>
      <c r="I246" s="32"/>
      <c r="J246" s="32"/>
      <c r="K246" s="32"/>
      <c r="L246" s="6"/>
      <c r="M246" s="6"/>
      <c r="N246" s="6"/>
      <c r="O246" s="32"/>
      <c r="P246" s="8"/>
      <c r="Q246" s="8"/>
      <c r="R246" s="8"/>
      <c r="S246" s="6"/>
    </row>
    <row r="247" spans="1:19" ht="12.75" customHeight="1">
      <c r="A247" s="5"/>
      <c r="B247" s="6"/>
      <c r="D247" s="7"/>
      <c r="E247" s="7"/>
      <c r="F247" s="7"/>
      <c r="G247" s="6"/>
      <c r="H247" s="6"/>
      <c r="I247" s="32"/>
      <c r="J247" s="32"/>
      <c r="K247" s="32"/>
      <c r="L247" s="6"/>
      <c r="M247" s="6"/>
      <c r="N247" s="6"/>
      <c r="O247" s="32"/>
      <c r="P247" s="8"/>
      <c r="Q247" s="8"/>
      <c r="R247" s="8"/>
      <c r="S247" s="6"/>
    </row>
    <row r="248" spans="1:19" ht="12.75" customHeight="1">
      <c r="A248" s="5"/>
      <c r="B248" s="6"/>
      <c r="D248" s="7"/>
      <c r="E248" s="7"/>
      <c r="F248" s="7"/>
      <c r="G248" s="6"/>
      <c r="H248" s="6"/>
      <c r="I248" s="32"/>
      <c r="J248" s="32"/>
      <c r="K248" s="32"/>
      <c r="L248" s="6"/>
      <c r="M248" s="6"/>
      <c r="N248" s="6"/>
      <c r="O248" s="32"/>
      <c r="P248" s="8"/>
      <c r="Q248" s="8"/>
      <c r="R248" s="8"/>
      <c r="S248" s="6"/>
    </row>
    <row r="249" spans="1:19" ht="12.75" customHeight="1">
      <c r="A249" s="5"/>
      <c r="B249" s="6"/>
      <c r="D249" s="7"/>
      <c r="E249" s="7"/>
      <c r="F249" s="7"/>
      <c r="G249" s="6"/>
      <c r="H249" s="6"/>
      <c r="I249" s="32"/>
      <c r="J249" s="32"/>
      <c r="K249" s="32"/>
      <c r="L249" s="6"/>
      <c r="M249" s="6"/>
      <c r="N249" s="6"/>
      <c r="O249" s="32"/>
      <c r="P249" s="8"/>
      <c r="Q249" s="8"/>
      <c r="R249" s="8"/>
      <c r="S249" s="6"/>
    </row>
    <row r="250" spans="1:19" ht="12.75" customHeight="1">
      <c r="A250" s="5"/>
      <c r="B250" s="6"/>
      <c r="D250" s="7"/>
      <c r="E250" s="7"/>
      <c r="F250" s="7"/>
      <c r="G250" s="6"/>
      <c r="H250" s="6"/>
      <c r="I250" s="32"/>
      <c r="J250" s="32"/>
      <c r="K250" s="32"/>
      <c r="L250" s="6"/>
      <c r="M250" s="6"/>
      <c r="N250" s="6"/>
      <c r="O250" s="32"/>
      <c r="P250" s="8"/>
      <c r="Q250" s="8"/>
      <c r="R250" s="8"/>
      <c r="S250" s="6"/>
    </row>
    <row r="251" spans="1:19" ht="12.75" customHeight="1">
      <c r="A251" s="5"/>
      <c r="B251" s="6"/>
      <c r="D251" s="7"/>
      <c r="E251" s="7"/>
      <c r="F251" s="7"/>
      <c r="G251" s="6"/>
      <c r="H251" s="6"/>
      <c r="I251" s="32"/>
      <c r="J251" s="32"/>
      <c r="K251" s="32"/>
      <c r="L251" s="6"/>
      <c r="M251" s="6"/>
      <c r="N251" s="6"/>
      <c r="O251" s="32"/>
      <c r="P251" s="8"/>
      <c r="Q251" s="8"/>
      <c r="R251" s="8"/>
      <c r="S251" s="6"/>
    </row>
    <row r="252" spans="1:19" ht="12.75" customHeight="1">
      <c r="A252" s="5"/>
      <c r="B252" s="6"/>
      <c r="D252" s="7"/>
      <c r="E252" s="7"/>
      <c r="F252" s="7"/>
      <c r="G252" s="6"/>
      <c r="H252" s="6"/>
      <c r="I252" s="32"/>
      <c r="J252" s="32"/>
      <c r="K252" s="32"/>
      <c r="L252" s="6"/>
      <c r="M252" s="6"/>
      <c r="N252" s="6"/>
      <c r="O252" s="32"/>
      <c r="P252" s="8"/>
      <c r="Q252" s="8"/>
      <c r="R252" s="8"/>
      <c r="S252" s="6"/>
    </row>
    <row r="253" spans="1:19" ht="12.75" customHeight="1">
      <c r="A253" s="5"/>
      <c r="B253" s="6"/>
      <c r="D253" s="7"/>
      <c r="E253" s="7"/>
      <c r="F253" s="7"/>
      <c r="G253" s="6"/>
      <c r="H253" s="6"/>
      <c r="I253" s="32"/>
      <c r="J253" s="32"/>
      <c r="K253" s="32"/>
      <c r="L253" s="6"/>
      <c r="M253" s="6"/>
      <c r="N253" s="6"/>
      <c r="O253" s="32"/>
      <c r="P253" s="8"/>
      <c r="Q253" s="8"/>
      <c r="R253" s="8"/>
      <c r="S253" s="6"/>
    </row>
    <row r="254" spans="1:19" ht="12.75" customHeight="1">
      <c r="A254" s="5"/>
      <c r="B254" s="6"/>
      <c r="D254" s="7"/>
      <c r="E254" s="7"/>
      <c r="F254" s="7"/>
      <c r="G254" s="6"/>
      <c r="H254" s="6"/>
      <c r="I254" s="32"/>
      <c r="J254" s="32"/>
      <c r="K254" s="32"/>
      <c r="L254" s="6"/>
      <c r="M254" s="6"/>
      <c r="N254" s="6"/>
      <c r="O254" s="32"/>
      <c r="P254" s="8"/>
      <c r="Q254" s="8"/>
      <c r="R254" s="8"/>
      <c r="S254" s="6"/>
    </row>
    <row r="255" spans="1:19" ht="12.75" customHeight="1">
      <c r="A255" s="5"/>
      <c r="B255" s="6"/>
      <c r="D255" s="7"/>
      <c r="E255" s="7"/>
      <c r="F255" s="7"/>
      <c r="G255" s="6"/>
      <c r="H255" s="6"/>
      <c r="I255" s="32"/>
      <c r="J255" s="32"/>
      <c r="K255" s="32"/>
      <c r="L255" s="6"/>
      <c r="M255" s="6"/>
      <c r="N255" s="6"/>
      <c r="O255" s="32"/>
      <c r="P255" s="8"/>
      <c r="Q255" s="8"/>
      <c r="R255" s="8"/>
      <c r="S255" s="6"/>
    </row>
    <row r="256" spans="1:19" ht="12.75" customHeight="1">
      <c r="A256" s="5"/>
      <c r="B256" s="6"/>
      <c r="D256" s="7"/>
      <c r="E256" s="7"/>
      <c r="F256" s="7"/>
      <c r="G256" s="6"/>
      <c r="H256" s="6"/>
      <c r="I256" s="32"/>
      <c r="J256" s="32"/>
      <c r="K256" s="32"/>
      <c r="L256" s="6"/>
      <c r="M256" s="6"/>
      <c r="N256" s="6"/>
      <c r="O256" s="32"/>
      <c r="P256" s="8"/>
      <c r="Q256" s="8"/>
      <c r="R256" s="8"/>
      <c r="S256" s="6"/>
    </row>
    <row r="257" spans="1:19" ht="12.75" customHeight="1">
      <c r="A257" s="5"/>
      <c r="B257" s="6"/>
      <c r="D257" s="7"/>
      <c r="E257" s="7"/>
      <c r="F257" s="7"/>
      <c r="G257" s="6"/>
      <c r="H257" s="6"/>
      <c r="I257" s="32"/>
      <c r="J257" s="32"/>
      <c r="K257" s="32"/>
      <c r="L257" s="6"/>
      <c r="M257" s="6"/>
      <c r="N257" s="6"/>
      <c r="O257" s="32"/>
      <c r="P257" s="8"/>
      <c r="Q257" s="8"/>
      <c r="R257" s="8"/>
      <c r="S257" s="6"/>
    </row>
  </sheetData>
  <mergeCells count="133">
    <mergeCell ref="Q8:Q12"/>
    <mergeCell ref="I8:P8"/>
    <mergeCell ref="A1:Q1"/>
    <mergeCell ref="A8:A12"/>
    <mergeCell ref="B8:B12"/>
    <mergeCell ref="G8:G12"/>
    <mergeCell ref="H8:H12"/>
    <mergeCell ref="A13:Q13"/>
    <mergeCell ref="A14:Q14"/>
    <mergeCell ref="C9:C12"/>
    <mergeCell ref="D9:D12"/>
    <mergeCell ref="E9:E12"/>
    <mergeCell ref="M11:M12"/>
    <mergeCell ref="N11:N12"/>
    <mergeCell ref="C8:F8"/>
    <mergeCell ref="F9:F12"/>
    <mergeCell ref="K10:K12"/>
    <mergeCell ref="O10:O12"/>
    <mergeCell ref="I9:I12"/>
    <mergeCell ref="J9:J12"/>
    <mergeCell ref="L10:N10"/>
    <mergeCell ref="L11:L12"/>
    <mergeCell ref="K9:O9"/>
    <mergeCell ref="P9:P12"/>
    <mergeCell ref="B38:Q38"/>
    <mergeCell ref="A44:B44"/>
    <mergeCell ref="A45:B45"/>
    <mergeCell ref="A15:Q15"/>
    <mergeCell ref="B16:Q16"/>
    <mergeCell ref="A19:B19"/>
    <mergeCell ref="A20:B20"/>
    <mergeCell ref="A35:B35"/>
    <mergeCell ref="A36:B36"/>
    <mergeCell ref="A37:B37"/>
    <mergeCell ref="A21:B21"/>
    <mergeCell ref="B22:Q22"/>
    <mergeCell ref="A26:B26"/>
    <mergeCell ref="A27:B27"/>
    <mergeCell ref="A28:B28"/>
    <mergeCell ref="B29:Q29"/>
    <mergeCell ref="A67:B67"/>
    <mergeCell ref="A46:Q46"/>
    <mergeCell ref="B47:Q47"/>
    <mergeCell ref="A50:B50"/>
    <mergeCell ref="A51:B51"/>
    <mergeCell ref="A52:B52"/>
    <mergeCell ref="B53:Q53"/>
    <mergeCell ref="A69:B69"/>
    <mergeCell ref="A70:B70"/>
    <mergeCell ref="A58:B58"/>
    <mergeCell ref="A59:B59"/>
    <mergeCell ref="A60:B60"/>
    <mergeCell ref="B61:Q61"/>
    <mergeCell ref="A66:B66"/>
    <mergeCell ref="A72:Q72"/>
    <mergeCell ref="B73:Q73"/>
    <mergeCell ref="A68:B68"/>
    <mergeCell ref="B84:Q84"/>
    <mergeCell ref="A88:B88"/>
    <mergeCell ref="A89:B89"/>
    <mergeCell ref="A81:B81"/>
    <mergeCell ref="A82:B82"/>
    <mergeCell ref="A83:B83"/>
    <mergeCell ref="A71:Q71"/>
    <mergeCell ref="A90:B90"/>
    <mergeCell ref="B91:Q91"/>
    <mergeCell ref="A75:B75"/>
    <mergeCell ref="A76:B76"/>
    <mergeCell ref="A77:B77"/>
    <mergeCell ref="A104:B104"/>
    <mergeCell ref="A105:B105"/>
    <mergeCell ref="A106:B106"/>
    <mergeCell ref="B107:Q107"/>
    <mergeCell ref="B78:Q78"/>
    <mergeCell ref="A114:B114"/>
    <mergeCell ref="A115:B115"/>
    <mergeCell ref="A96:B96"/>
    <mergeCell ref="A97:B97"/>
    <mergeCell ref="A98:B98"/>
    <mergeCell ref="A99:B99"/>
    <mergeCell ref="A100:Q100"/>
    <mergeCell ref="B101:Q101"/>
    <mergeCell ref="A123:B123"/>
    <mergeCell ref="A116:B116"/>
    <mergeCell ref="B117:Q117"/>
    <mergeCell ref="A119:B119"/>
    <mergeCell ref="A120:B120"/>
    <mergeCell ref="A121:B121"/>
    <mergeCell ref="A122:B122"/>
    <mergeCell ref="A194:B194"/>
    <mergeCell ref="A165:B165"/>
    <mergeCell ref="A166:B166"/>
    <mergeCell ref="A167:B167"/>
    <mergeCell ref="B126:Q126"/>
    <mergeCell ref="A128:B128"/>
    <mergeCell ref="A129:B129"/>
    <mergeCell ref="A139:B139"/>
    <mergeCell ref="B140:Q140"/>
    <mergeCell ref="A145:B145"/>
    <mergeCell ref="A146:B146"/>
    <mergeCell ref="A147:B147"/>
    <mergeCell ref="A148:B148"/>
    <mergeCell ref="I163:Q163"/>
    <mergeCell ref="A149:Q149"/>
    <mergeCell ref="B150:Q150"/>
    <mergeCell ref="A155:B155"/>
    <mergeCell ref="A156:B156"/>
    <mergeCell ref="A157:B157"/>
    <mergeCell ref="B158:Q158"/>
    <mergeCell ref="A195:B195"/>
    <mergeCell ref="A124:Q124"/>
    <mergeCell ref="A125:Q125"/>
    <mergeCell ref="B131:Q131"/>
    <mergeCell ref="A137:B137"/>
    <mergeCell ref="A138:B138"/>
    <mergeCell ref="A130:B130"/>
    <mergeCell ref="A196:B196"/>
    <mergeCell ref="B182:Q182"/>
    <mergeCell ref="A189:B189"/>
    <mergeCell ref="A190:B190"/>
    <mergeCell ref="A191:B191"/>
    <mergeCell ref="A192:B192"/>
    <mergeCell ref="A193:B193"/>
    <mergeCell ref="C168:Q168"/>
    <mergeCell ref="A170:B170"/>
    <mergeCell ref="A171:B171"/>
    <mergeCell ref="A172:Q172"/>
    <mergeCell ref="A173:Q173"/>
    <mergeCell ref="B174:Q174"/>
    <mergeCell ref="A179:B179"/>
    <mergeCell ref="A180:B180"/>
    <mergeCell ref="A181:B181"/>
    <mergeCell ref="I187:Q187"/>
  </mergeCells>
  <pageMargins left="0.78740157480314965" right="0.11811023622047245" top="0.78740157480314965" bottom="0.86614173228346458" header="0.94488188976377963" footer="1.0629921259842521"/>
  <pageSetup paperSize="9" scale="43" orientation="portrait" horizontalDpi="200" verticalDpi="200" r:id="rId1"/>
  <rowBreaks count="3" manualBreakCount="3">
    <brk id="45" max="15" man="1"/>
    <brk id="99" max="15" man="1"/>
    <brk id="148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0"/>
  <sheetViews>
    <sheetView showGridLines="0" view="pageBreakPreview" zoomScale="69" zoomScaleNormal="100" zoomScaleSheetLayoutView="69" zoomScalePageLayoutView="55" workbookViewId="0">
      <selection sqref="A1:Q1"/>
    </sheetView>
  </sheetViews>
  <sheetFormatPr defaultColWidth="8.77734375" defaultRowHeight="13.2"/>
  <cols>
    <col min="1" max="1" width="3.21875" style="1" customWidth="1"/>
    <col min="2" max="2" width="64.77734375" customWidth="1"/>
    <col min="3" max="3" width="8" style="2" customWidth="1"/>
    <col min="4" max="4" width="10.77734375" style="3" customWidth="1"/>
    <col min="5" max="5" width="8" style="3" customWidth="1"/>
    <col min="6" max="6" width="9" style="3" customWidth="1"/>
    <col min="7" max="7" width="8" customWidth="1"/>
    <col min="8" max="8" width="10" customWidth="1"/>
    <col min="9" max="9" width="11" customWidth="1"/>
    <col min="10" max="10" width="11.77734375" customWidth="1"/>
    <col min="11" max="14" width="7.21875" customWidth="1"/>
    <col min="15" max="15" width="6.77734375" customWidth="1"/>
    <col min="16" max="17" width="7.77734375" style="4" customWidth="1"/>
    <col min="18" max="19" width="5.77734375" customWidth="1"/>
  </cols>
  <sheetData>
    <row r="1" spans="1:19" ht="53.1" customHeight="1">
      <c r="A1" s="352" t="s">
        <v>86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3"/>
      <c r="S1" s="33"/>
    </row>
    <row r="2" spans="1:19" ht="15.6">
      <c r="A2" s="5"/>
      <c r="B2" s="11" t="s">
        <v>0</v>
      </c>
      <c r="C2" s="12"/>
      <c r="D2" s="13"/>
      <c r="E2" s="13"/>
      <c r="F2" s="13"/>
      <c r="G2" s="8"/>
      <c r="H2" s="8"/>
      <c r="I2" s="8"/>
      <c r="J2" s="34"/>
      <c r="K2" s="9"/>
      <c r="L2" s="9"/>
      <c r="M2" s="9"/>
      <c r="N2" s="34"/>
      <c r="O2" s="8"/>
      <c r="P2" s="8"/>
      <c r="Q2" s="8"/>
      <c r="R2" s="33"/>
      <c r="S2" s="33"/>
    </row>
    <row r="3" spans="1:19">
      <c r="A3" s="5"/>
      <c r="B3" s="10" t="s">
        <v>1</v>
      </c>
      <c r="D3" s="7"/>
      <c r="E3" s="7"/>
      <c r="F3" s="7"/>
      <c r="G3" s="33"/>
      <c r="H3" s="33"/>
      <c r="I3" s="33"/>
      <c r="J3" s="33"/>
      <c r="K3" s="33"/>
      <c r="L3" s="33"/>
      <c r="M3" s="33"/>
      <c r="N3" s="33"/>
      <c r="O3" s="33"/>
      <c r="P3" s="8"/>
      <c r="Q3" s="8"/>
      <c r="R3" s="33"/>
      <c r="S3" s="33"/>
    </row>
    <row r="4" spans="1:19">
      <c r="A4" s="5"/>
      <c r="B4" s="10" t="s">
        <v>2</v>
      </c>
      <c r="D4" s="7"/>
      <c r="E4" s="7"/>
      <c r="F4" s="7"/>
      <c r="G4" s="33"/>
      <c r="H4" s="33"/>
      <c r="I4" s="33"/>
      <c r="J4" s="33"/>
      <c r="K4" s="33"/>
      <c r="L4" s="33"/>
      <c r="M4" s="33"/>
      <c r="N4" s="33"/>
      <c r="O4" s="33"/>
      <c r="P4" s="8"/>
      <c r="Q4" s="8"/>
      <c r="R4" s="33"/>
      <c r="S4" s="33"/>
    </row>
    <row r="5" spans="1:19">
      <c r="A5" s="5"/>
      <c r="B5" s="10" t="s">
        <v>3</v>
      </c>
      <c r="D5" s="7"/>
      <c r="E5" s="7"/>
      <c r="F5" s="7"/>
      <c r="G5" s="33"/>
      <c r="H5" s="33"/>
      <c r="I5" s="33"/>
      <c r="J5" s="33"/>
      <c r="K5" s="33"/>
      <c r="L5" s="33"/>
      <c r="M5" s="33"/>
      <c r="N5" s="33"/>
      <c r="O5" s="33"/>
      <c r="P5" s="8"/>
      <c r="Q5" s="8"/>
      <c r="R5" s="33"/>
      <c r="S5" s="33"/>
    </row>
    <row r="6" spans="1:19">
      <c r="A6" s="5"/>
      <c r="B6" s="10" t="s">
        <v>4</v>
      </c>
      <c r="C6" s="14"/>
      <c r="D6" s="14"/>
      <c r="E6" s="7"/>
      <c r="F6" s="7"/>
      <c r="G6" s="33"/>
      <c r="H6" s="33"/>
      <c r="I6" s="33"/>
      <c r="J6" s="33"/>
      <c r="K6" s="33"/>
      <c r="L6" s="33"/>
      <c r="M6" s="33"/>
      <c r="N6" s="33"/>
      <c r="O6" s="33"/>
      <c r="P6" s="8"/>
      <c r="Q6" s="8"/>
      <c r="R6" s="33"/>
      <c r="S6" s="33"/>
    </row>
    <row r="7" spans="1:19" ht="13.8" thickBot="1">
      <c r="A7" s="5"/>
      <c r="B7" s="15"/>
      <c r="D7" s="2"/>
      <c r="E7" s="7"/>
      <c r="F7" s="7"/>
      <c r="G7" s="33"/>
      <c r="H7" s="33"/>
      <c r="I7" s="33"/>
      <c r="J7" s="33"/>
      <c r="K7" s="33"/>
      <c r="L7" s="33"/>
      <c r="M7" s="33"/>
      <c r="N7" s="33"/>
      <c r="O7" s="33"/>
      <c r="P7" s="8"/>
      <c r="Q7" s="8"/>
      <c r="R7" s="33"/>
      <c r="S7" s="33"/>
    </row>
    <row r="8" spans="1:19" ht="12.75" customHeight="1">
      <c r="A8" s="452" t="s">
        <v>5</v>
      </c>
      <c r="B8" s="455" t="s">
        <v>6</v>
      </c>
      <c r="C8" s="457" t="s">
        <v>7</v>
      </c>
      <c r="D8" s="457"/>
      <c r="E8" s="457"/>
      <c r="F8" s="457"/>
      <c r="G8" s="458" t="s">
        <v>8</v>
      </c>
      <c r="H8" s="461" t="s">
        <v>9</v>
      </c>
      <c r="I8" s="462" t="s">
        <v>10</v>
      </c>
      <c r="J8" s="462"/>
      <c r="K8" s="462"/>
      <c r="L8" s="462"/>
      <c r="M8" s="462"/>
      <c r="N8" s="462"/>
      <c r="O8" s="462"/>
      <c r="P8" s="462"/>
      <c r="Q8" s="463" t="s">
        <v>88</v>
      </c>
      <c r="R8" s="442"/>
      <c r="S8" s="33"/>
    </row>
    <row r="9" spans="1:19" ht="28.5" customHeight="1">
      <c r="A9" s="453"/>
      <c r="B9" s="449"/>
      <c r="C9" s="443" t="s">
        <v>11</v>
      </c>
      <c r="D9" s="445" t="s">
        <v>12</v>
      </c>
      <c r="E9" s="445" t="s">
        <v>13</v>
      </c>
      <c r="F9" s="445" t="s">
        <v>71</v>
      </c>
      <c r="G9" s="459"/>
      <c r="H9" s="447"/>
      <c r="I9" s="447" t="s">
        <v>82</v>
      </c>
      <c r="J9" s="447" t="s">
        <v>83</v>
      </c>
      <c r="K9" s="449" t="s">
        <v>12</v>
      </c>
      <c r="L9" s="449"/>
      <c r="M9" s="449"/>
      <c r="N9" s="449"/>
      <c r="O9" s="449"/>
      <c r="P9" s="447" t="s">
        <v>13</v>
      </c>
      <c r="Q9" s="464"/>
      <c r="R9" s="442"/>
      <c r="S9" s="33"/>
    </row>
    <row r="10" spans="1:19" ht="16.05" customHeight="1">
      <c r="A10" s="453"/>
      <c r="B10" s="449"/>
      <c r="C10" s="443"/>
      <c r="D10" s="445"/>
      <c r="E10" s="445"/>
      <c r="F10" s="445"/>
      <c r="G10" s="459"/>
      <c r="H10" s="447"/>
      <c r="I10" s="447"/>
      <c r="J10" s="447"/>
      <c r="K10" s="450" t="s">
        <v>11</v>
      </c>
      <c r="L10" s="449" t="s">
        <v>72</v>
      </c>
      <c r="M10" s="449"/>
      <c r="N10" s="449"/>
      <c r="O10" s="450" t="s">
        <v>73</v>
      </c>
      <c r="P10" s="447"/>
      <c r="Q10" s="464"/>
      <c r="R10" s="442"/>
      <c r="S10" s="33"/>
    </row>
    <row r="11" spans="1:19" ht="11.25" customHeight="1">
      <c r="A11" s="453"/>
      <c r="B11" s="449"/>
      <c r="C11" s="443"/>
      <c r="D11" s="445"/>
      <c r="E11" s="445"/>
      <c r="F11" s="445"/>
      <c r="G11" s="459"/>
      <c r="H11" s="447"/>
      <c r="I11" s="447"/>
      <c r="J11" s="447"/>
      <c r="K11" s="450"/>
      <c r="L11" s="450" t="s">
        <v>74</v>
      </c>
      <c r="M11" s="450" t="s">
        <v>14</v>
      </c>
      <c r="N11" s="450" t="s">
        <v>67</v>
      </c>
      <c r="O11" s="450"/>
      <c r="P11" s="447"/>
      <c r="Q11" s="464"/>
      <c r="R11" s="442"/>
      <c r="S11" s="33"/>
    </row>
    <row r="12" spans="1:19" ht="73.5" customHeight="1" thickBot="1">
      <c r="A12" s="454"/>
      <c r="B12" s="456"/>
      <c r="C12" s="444"/>
      <c r="D12" s="446"/>
      <c r="E12" s="446"/>
      <c r="F12" s="446"/>
      <c r="G12" s="460"/>
      <c r="H12" s="448"/>
      <c r="I12" s="448"/>
      <c r="J12" s="448"/>
      <c r="K12" s="451"/>
      <c r="L12" s="451"/>
      <c r="M12" s="451"/>
      <c r="N12" s="451"/>
      <c r="O12" s="451"/>
      <c r="P12" s="448"/>
      <c r="Q12" s="465"/>
      <c r="R12" s="442"/>
      <c r="S12" s="33"/>
    </row>
    <row r="13" spans="1:19" ht="20.100000000000001" customHeight="1">
      <c r="A13" s="436" t="s">
        <v>15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8"/>
      <c r="R13" s="33"/>
      <c r="S13" s="33"/>
    </row>
    <row r="14" spans="1:19" ht="20.100000000000001" customHeight="1">
      <c r="A14" s="439" t="s">
        <v>16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1"/>
      <c r="R14" s="33"/>
      <c r="S14" s="33"/>
    </row>
    <row r="15" spans="1:19" ht="20.100000000000001" customHeight="1">
      <c r="A15" s="404" t="s">
        <v>17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6"/>
      <c r="R15" s="33"/>
      <c r="S15" s="33"/>
    </row>
    <row r="16" spans="1:19" ht="20.100000000000001" customHeight="1">
      <c r="A16" s="149" t="s">
        <v>18</v>
      </c>
      <c r="B16" s="407" t="s">
        <v>19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8"/>
      <c r="R16" s="33"/>
      <c r="S16" s="33"/>
    </row>
    <row r="17" spans="1:19" s="16" customFormat="1" ht="20.100000000000001" customHeight="1">
      <c r="A17" s="150" t="s">
        <v>20</v>
      </c>
      <c r="B17" s="151" t="s">
        <v>89</v>
      </c>
      <c r="C17" s="152">
        <v>2</v>
      </c>
      <c r="D17" s="152">
        <v>1.2</v>
      </c>
      <c r="E17" s="152">
        <v>0.8</v>
      </c>
      <c r="F17" s="152">
        <v>1.6</v>
      </c>
      <c r="G17" s="153" t="s">
        <v>78</v>
      </c>
      <c r="H17" s="153" t="s">
        <v>26</v>
      </c>
      <c r="I17" s="153">
        <v>50</v>
      </c>
      <c r="J17" s="153">
        <v>40</v>
      </c>
      <c r="K17" s="153">
        <v>30</v>
      </c>
      <c r="L17" s="153">
        <v>30</v>
      </c>
      <c r="M17" s="153"/>
      <c r="N17" s="153">
        <v>30</v>
      </c>
      <c r="O17" s="153"/>
      <c r="P17" s="153">
        <v>20</v>
      </c>
      <c r="Q17" s="289">
        <f>+I17/C17</f>
        <v>25</v>
      </c>
    </row>
    <row r="18" spans="1:19" s="16" customFormat="1" ht="42" customHeight="1" thickBot="1">
      <c r="A18" s="155" t="s">
        <v>24</v>
      </c>
      <c r="B18" s="156" t="s">
        <v>90</v>
      </c>
      <c r="C18" s="157">
        <v>3</v>
      </c>
      <c r="D18" s="157">
        <v>1.8</v>
      </c>
      <c r="E18" s="157">
        <v>1.2</v>
      </c>
      <c r="F18" s="157"/>
      <c r="G18" s="158" t="s">
        <v>78</v>
      </c>
      <c r="H18" s="158" t="s">
        <v>23</v>
      </c>
      <c r="I18" s="158">
        <v>75</v>
      </c>
      <c r="J18" s="158"/>
      <c r="K18" s="158">
        <v>45</v>
      </c>
      <c r="L18" s="158">
        <v>45</v>
      </c>
      <c r="M18" s="158">
        <v>45</v>
      </c>
      <c r="N18" s="158"/>
      <c r="O18" s="158"/>
      <c r="P18" s="158">
        <v>30</v>
      </c>
      <c r="Q18" s="289">
        <f>+I18/C18</f>
        <v>25</v>
      </c>
    </row>
    <row r="19" spans="1:19" ht="20.100000000000001" customHeight="1">
      <c r="A19" s="409" t="s">
        <v>29</v>
      </c>
      <c r="B19" s="410"/>
      <c r="C19" s="160">
        <f>SUM(C17:C18)</f>
        <v>5</v>
      </c>
      <c r="D19" s="160">
        <v>3</v>
      </c>
      <c r="E19" s="160">
        <v>2</v>
      </c>
      <c r="F19" s="160"/>
      <c r="G19" s="161" t="s">
        <v>30</v>
      </c>
      <c r="H19" s="161" t="s">
        <v>30</v>
      </c>
      <c r="I19" s="161">
        <f>SUM(I17:I18)</f>
        <v>125</v>
      </c>
      <c r="J19" s="161"/>
      <c r="K19" s="161">
        <v>75</v>
      </c>
      <c r="L19" s="161">
        <f>SUM(L17:L18)</f>
        <v>75</v>
      </c>
      <c r="M19" s="161">
        <f>SUM(M17:M18)</f>
        <v>45</v>
      </c>
      <c r="N19" s="161">
        <f>SUM(N17:N18)</f>
        <v>30</v>
      </c>
      <c r="O19" s="161"/>
      <c r="P19" s="161">
        <f>SUM(P17:P18)</f>
        <v>50</v>
      </c>
      <c r="Q19" s="162"/>
      <c r="R19" s="33"/>
      <c r="S19" s="33"/>
    </row>
    <row r="20" spans="1:19" ht="20.100000000000001" customHeight="1">
      <c r="A20" s="411" t="s">
        <v>31</v>
      </c>
      <c r="B20" s="412"/>
      <c r="C20" s="163"/>
      <c r="D20" s="163"/>
      <c r="E20" s="163"/>
      <c r="F20" s="163">
        <f>SUM(F17:F19)</f>
        <v>1.6</v>
      </c>
      <c r="G20" s="164" t="s">
        <v>30</v>
      </c>
      <c r="H20" s="164" t="s">
        <v>30</v>
      </c>
      <c r="I20" s="164"/>
      <c r="J20" s="164">
        <f>SUM(J17:J19)</f>
        <v>40</v>
      </c>
      <c r="K20" s="164"/>
      <c r="L20" s="164"/>
      <c r="M20" s="164"/>
      <c r="N20" s="164"/>
      <c r="O20" s="164"/>
      <c r="P20" s="164"/>
      <c r="Q20" s="165"/>
      <c r="R20" s="33"/>
      <c r="S20" s="33"/>
    </row>
    <row r="21" spans="1:19" ht="20.100000000000001" customHeight="1" thickBot="1">
      <c r="A21" s="413" t="s">
        <v>32</v>
      </c>
      <c r="B21" s="414"/>
      <c r="C21" s="166">
        <v>3</v>
      </c>
      <c r="D21" s="166">
        <v>1.8</v>
      </c>
      <c r="E21" s="166">
        <v>1.2</v>
      </c>
      <c r="F21" s="166"/>
      <c r="G21" s="167" t="s">
        <v>30</v>
      </c>
      <c r="H21" s="167" t="s">
        <v>30</v>
      </c>
      <c r="I21" s="167">
        <v>75</v>
      </c>
      <c r="J21" s="167"/>
      <c r="K21" s="167">
        <v>45</v>
      </c>
      <c r="L21" s="167">
        <v>45</v>
      </c>
      <c r="M21" s="167">
        <v>45</v>
      </c>
      <c r="N21" s="167"/>
      <c r="O21" s="167"/>
      <c r="P21" s="167">
        <v>30</v>
      </c>
      <c r="Q21" s="168"/>
      <c r="R21" s="33"/>
      <c r="S21" s="33"/>
    </row>
    <row r="22" spans="1:19" ht="20.100000000000001" customHeight="1">
      <c r="A22" s="169" t="s">
        <v>33</v>
      </c>
      <c r="B22" s="432" t="s">
        <v>34</v>
      </c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3"/>
      <c r="R22" s="33"/>
      <c r="S22" s="33"/>
    </row>
    <row r="23" spans="1:19" ht="20.100000000000001" customHeight="1">
      <c r="A23" s="150" t="s">
        <v>20</v>
      </c>
      <c r="B23" s="170" t="s">
        <v>91</v>
      </c>
      <c r="C23" s="152">
        <v>3.5</v>
      </c>
      <c r="D23" s="152">
        <v>1.9</v>
      </c>
      <c r="E23" s="152">
        <v>1.6</v>
      </c>
      <c r="F23" s="152">
        <v>1.2</v>
      </c>
      <c r="G23" s="153" t="s">
        <v>35</v>
      </c>
      <c r="H23" s="153" t="s">
        <v>26</v>
      </c>
      <c r="I23" s="153">
        <v>88</v>
      </c>
      <c r="J23" s="153">
        <v>30</v>
      </c>
      <c r="K23" s="153">
        <v>48</v>
      </c>
      <c r="L23" s="153">
        <v>45</v>
      </c>
      <c r="M23" s="153">
        <v>15</v>
      </c>
      <c r="N23" s="153">
        <v>30</v>
      </c>
      <c r="O23" s="153">
        <v>3</v>
      </c>
      <c r="P23" s="153">
        <v>40</v>
      </c>
      <c r="Q23" s="289">
        <f>+I23/C23</f>
        <v>25.142857142857142</v>
      </c>
      <c r="R23" s="33"/>
      <c r="S23" s="33"/>
    </row>
    <row r="24" spans="1:19" ht="20.100000000000001" customHeight="1">
      <c r="A24" s="150" t="s">
        <v>24</v>
      </c>
      <c r="B24" s="170" t="s">
        <v>92</v>
      </c>
      <c r="C24" s="152">
        <v>3</v>
      </c>
      <c r="D24" s="152">
        <v>1.6</v>
      </c>
      <c r="E24" s="152">
        <v>1.4</v>
      </c>
      <c r="F24" s="152">
        <v>0.8</v>
      </c>
      <c r="G24" s="153" t="s">
        <v>78</v>
      </c>
      <c r="H24" s="153" t="s">
        <v>26</v>
      </c>
      <c r="I24" s="153">
        <v>75</v>
      </c>
      <c r="J24" s="153">
        <v>20</v>
      </c>
      <c r="K24" s="153">
        <v>39</v>
      </c>
      <c r="L24" s="153">
        <v>30</v>
      </c>
      <c r="M24" s="153">
        <v>10</v>
      </c>
      <c r="N24" s="153">
        <v>20</v>
      </c>
      <c r="O24" s="153">
        <v>9</v>
      </c>
      <c r="P24" s="153">
        <v>36</v>
      </c>
      <c r="Q24" s="289">
        <f>+I24/C24</f>
        <v>25</v>
      </c>
      <c r="R24" s="33"/>
      <c r="S24" s="33"/>
    </row>
    <row r="25" spans="1:19" ht="20.100000000000001" customHeight="1" thickBot="1">
      <c r="A25" s="155" t="s">
        <v>27</v>
      </c>
      <c r="B25" s="156" t="s">
        <v>93</v>
      </c>
      <c r="C25" s="157">
        <v>2.5</v>
      </c>
      <c r="D25" s="157">
        <v>1.3</v>
      </c>
      <c r="E25" s="157">
        <v>1.2</v>
      </c>
      <c r="F25" s="157">
        <v>0.6</v>
      </c>
      <c r="G25" s="158" t="s">
        <v>35</v>
      </c>
      <c r="H25" s="158" t="s">
        <v>26</v>
      </c>
      <c r="I25" s="158">
        <v>63</v>
      </c>
      <c r="J25" s="158">
        <v>30</v>
      </c>
      <c r="K25" s="158">
        <v>32</v>
      </c>
      <c r="L25" s="158">
        <v>30</v>
      </c>
      <c r="M25" s="158"/>
      <c r="N25" s="158">
        <v>30</v>
      </c>
      <c r="O25" s="158">
        <v>2</v>
      </c>
      <c r="P25" s="158">
        <v>31</v>
      </c>
      <c r="Q25" s="289">
        <f>+I25/C25</f>
        <v>25.2</v>
      </c>
      <c r="R25" s="33"/>
      <c r="S25" s="33"/>
    </row>
    <row r="26" spans="1:19" ht="20.100000000000001" customHeight="1">
      <c r="A26" s="409" t="s">
        <v>29</v>
      </c>
      <c r="B26" s="410"/>
      <c r="C26" s="160">
        <f>SUM(C23:C25)</f>
        <v>9</v>
      </c>
      <c r="D26" s="160">
        <f>SUM(D23:D25)</f>
        <v>4.8</v>
      </c>
      <c r="E26" s="160">
        <f>SUM(E23:E25)</f>
        <v>4.2</v>
      </c>
      <c r="F26" s="160"/>
      <c r="G26" s="161" t="s">
        <v>30</v>
      </c>
      <c r="H26" s="161" t="s">
        <v>30</v>
      </c>
      <c r="I26" s="161">
        <f>SUM(I23:I25)</f>
        <v>226</v>
      </c>
      <c r="J26" s="161"/>
      <c r="K26" s="161">
        <f t="shared" ref="K26:O26" si="0">SUM(K23:K25)</f>
        <v>119</v>
      </c>
      <c r="L26" s="161">
        <f t="shared" si="0"/>
        <v>105</v>
      </c>
      <c r="M26" s="161">
        <f t="shared" si="0"/>
        <v>25</v>
      </c>
      <c r="N26" s="161">
        <f t="shared" si="0"/>
        <v>80</v>
      </c>
      <c r="O26" s="161">
        <f t="shared" si="0"/>
        <v>14</v>
      </c>
      <c r="P26" s="161">
        <f t="shared" ref="P26" si="1">SUM(P23:P25)</f>
        <v>107</v>
      </c>
      <c r="Q26" s="162"/>
      <c r="R26" s="33"/>
      <c r="S26" s="33"/>
    </row>
    <row r="27" spans="1:19" ht="20.100000000000001" customHeight="1">
      <c r="A27" s="411" t="s">
        <v>31</v>
      </c>
      <c r="B27" s="412"/>
      <c r="C27" s="163"/>
      <c r="D27" s="163"/>
      <c r="E27" s="163"/>
      <c r="F27" s="163">
        <f>SUM(F23:F26)</f>
        <v>2.6</v>
      </c>
      <c r="G27" s="164"/>
      <c r="H27" s="164"/>
      <c r="I27" s="164"/>
      <c r="J27" s="164">
        <f>SUM(J23:J26)</f>
        <v>80</v>
      </c>
      <c r="K27" s="164"/>
      <c r="L27" s="164"/>
      <c r="M27" s="164"/>
      <c r="N27" s="164"/>
      <c r="O27" s="164"/>
      <c r="P27" s="164"/>
      <c r="Q27" s="165"/>
      <c r="R27" s="33"/>
      <c r="S27" s="33"/>
    </row>
    <row r="28" spans="1:19" ht="20.100000000000001" customHeight="1" thickBot="1">
      <c r="A28" s="413" t="s">
        <v>32</v>
      </c>
      <c r="B28" s="414"/>
      <c r="C28" s="166"/>
      <c r="D28" s="166"/>
      <c r="E28" s="166"/>
      <c r="F28" s="166"/>
      <c r="G28" s="167" t="s">
        <v>30</v>
      </c>
      <c r="H28" s="167" t="s">
        <v>30</v>
      </c>
      <c r="I28" s="167"/>
      <c r="J28" s="167"/>
      <c r="K28" s="167"/>
      <c r="L28" s="167"/>
      <c r="M28" s="167"/>
      <c r="N28" s="167"/>
      <c r="O28" s="167"/>
      <c r="P28" s="167"/>
      <c r="Q28" s="168"/>
      <c r="R28" s="33"/>
      <c r="S28" s="33"/>
    </row>
    <row r="29" spans="1:19" ht="20.100000000000001" customHeight="1">
      <c r="A29" s="169" t="s">
        <v>36</v>
      </c>
      <c r="B29" s="432" t="s">
        <v>37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3"/>
      <c r="R29" s="33"/>
      <c r="S29" s="33"/>
    </row>
    <row r="30" spans="1:19" s="16" customFormat="1" ht="20.100000000000001" customHeight="1">
      <c r="A30" s="150" t="s">
        <v>20</v>
      </c>
      <c r="B30" s="170" t="s">
        <v>94</v>
      </c>
      <c r="C30" s="152">
        <v>3</v>
      </c>
      <c r="D30" s="171">
        <v>1.8</v>
      </c>
      <c r="E30" s="152">
        <v>1.2</v>
      </c>
      <c r="F30" s="152">
        <v>0.8</v>
      </c>
      <c r="G30" s="153" t="s">
        <v>78</v>
      </c>
      <c r="H30" s="153" t="s">
        <v>26</v>
      </c>
      <c r="I30" s="153">
        <v>75</v>
      </c>
      <c r="J30" s="153">
        <v>20</v>
      </c>
      <c r="K30" s="153">
        <v>46</v>
      </c>
      <c r="L30" s="153">
        <v>45</v>
      </c>
      <c r="M30" s="153">
        <v>15</v>
      </c>
      <c r="N30" s="153">
        <v>30</v>
      </c>
      <c r="O30" s="153">
        <v>1</v>
      </c>
      <c r="P30" s="153">
        <v>29</v>
      </c>
      <c r="Q30" s="289">
        <f t="shared" ref="Q30:Q34" si="2">+I30/C30</f>
        <v>25</v>
      </c>
    </row>
    <row r="31" spans="1:19" s="16" customFormat="1" ht="20.100000000000001" customHeight="1">
      <c r="A31" s="150">
        <v>2</v>
      </c>
      <c r="B31" s="170" t="s">
        <v>155</v>
      </c>
      <c r="C31" s="152">
        <v>3</v>
      </c>
      <c r="D31" s="171">
        <v>1.8</v>
      </c>
      <c r="E31" s="152">
        <v>1.2</v>
      </c>
      <c r="F31" s="152">
        <v>0.8</v>
      </c>
      <c r="G31" s="153" t="s">
        <v>78</v>
      </c>
      <c r="H31" s="153" t="s">
        <v>26</v>
      </c>
      <c r="I31" s="153">
        <v>75</v>
      </c>
      <c r="J31" s="153">
        <v>20</v>
      </c>
      <c r="K31" s="153">
        <v>46</v>
      </c>
      <c r="L31" s="153">
        <v>45</v>
      </c>
      <c r="M31" s="153">
        <v>15</v>
      </c>
      <c r="N31" s="153">
        <v>30</v>
      </c>
      <c r="O31" s="153">
        <v>1</v>
      </c>
      <c r="P31" s="153">
        <v>29</v>
      </c>
      <c r="Q31" s="289">
        <f t="shared" si="2"/>
        <v>25</v>
      </c>
    </row>
    <row r="32" spans="1:19" s="16" customFormat="1" ht="20.100000000000001" customHeight="1">
      <c r="A32" s="150" t="s">
        <v>27</v>
      </c>
      <c r="B32" s="151" t="s">
        <v>95</v>
      </c>
      <c r="C32" s="152">
        <v>3</v>
      </c>
      <c r="D32" s="152">
        <v>1.4</v>
      </c>
      <c r="E32" s="152">
        <v>1.6</v>
      </c>
      <c r="F32" s="152">
        <v>1.8</v>
      </c>
      <c r="G32" s="153" t="s">
        <v>78</v>
      </c>
      <c r="H32" s="153" t="s">
        <v>26</v>
      </c>
      <c r="I32" s="153">
        <v>75</v>
      </c>
      <c r="J32" s="153">
        <v>45</v>
      </c>
      <c r="K32" s="153">
        <v>34</v>
      </c>
      <c r="L32" s="153">
        <v>30</v>
      </c>
      <c r="M32" s="153">
        <v>15</v>
      </c>
      <c r="N32" s="153">
        <v>15</v>
      </c>
      <c r="O32" s="153">
        <v>4</v>
      </c>
      <c r="P32" s="153">
        <v>41</v>
      </c>
      <c r="Q32" s="289">
        <f t="shared" si="2"/>
        <v>25</v>
      </c>
    </row>
    <row r="33" spans="1:19" s="16" customFormat="1" ht="20.100000000000001" customHeight="1">
      <c r="A33" s="150" t="s">
        <v>28</v>
      </c>
      <c r="B33" s="170" t="s">
        <v>156</v>
      </c>
      <c r="C33" s="152">
        <v>3</v>
      </c>
      <c r="D33" s="171">
        <v>2</v>
      </c>
      <c r="E33" s="152">
        <v>1</v>
      </c>
      <c r="F33" s="152">
        <v>1.2</v>
      </c>
      <c r="G33" s="153" t="s">
        <v>78</v>
      </c>
      <c r="H33" s="153" t="s">
        <v>26</v>
      </c>
      <c r="I33" s="153">
        <v>75</v>
      </c>
      <c r="J33" s="153">
        <v>30</v>
      </c>
      <c r="K33" s="153">
        <v>51</v>
      </c>
      <c r="L33" s="153">
        <v>50</v>
      </c>
      <c r="M33" s="153">
        <v>20</v>
      </c>
      <c r="N33" s="153">
        <v>30</v>
      </c>
      <c r="O33" s="153">
        <v>1</v>
      </c>
      <c r="P33" s="153">
        <v>24</v>
      </c>
      <c r="Q33" s="289">
        <f t="shared" si="2"/>
        <v>25</v>
      </c>
    </row>
    <row r="34" spans="1:19" s="16" customFormat="1" ht="20.100000000000001" customHeight="1" thickBot="1">
      <c r="A34" s="155" t="s">
        <v>48</v>
      </c>
      <c r="B34" s="172" t="s">
        <v>98</v>
      </c>
      <c r="C34" s="157">
        <v>2</v>
      </c>
      <c r="D34" s="157">
        <v>1.3</v>
      </c>
      <c r="E34" s="157">
        <v>0.7</v>
      </c>
      <c r="F34" s="157">
        <v>0.6</v>
      </c>
      <c r="G34" s="158" t="s">
        <v>78</v>
      </c>
      <c r="H34" s="158" t="s">
        <v>26</v>
      </c>
      <c r="I34" s="158">
        <v>50</v>
      </c>
      <c r="J34" s="158">
        <v>15</v>
      </c>
      <c r="K34" s="158">
        <v>33</v>
      </c>
      <c r="L34" s="158">
        <v>30</v>
      </c>
      <c r="M34" s="158"/>
      <c r="N34" s="158">
        <v>30</v>
      </c>
      <c r="O34" s="158">
        <v>3</v>
      </c>
      <c r="P34" s="158">
        <v>17</v>
      </c>
      <c r="Q34" s="289">
        <f t="shared" si="2"/>
        <v>25</v>
      </c>
    </row>
    <row r="35" spans="1:19" ht="20.100000000000001" customHeight="1">
      <c r="A35" s="409" t="s">
        <v>29</v>
      </c>
      <c r="B35" s="410"/>
      <c r="C35" s="160">
        <f>SUM(C30:C34)</f>
        <v>14</v>
      </c>
      <c r="D35" s="160">
        <f>SUM(D30:D34)</f>
        <v>8.3000000000000007</v>
      </c>
      <c r="E35" s="160">
        <f>SUM(E30:E34)</f>
        <v>5.7</v>
      </c>
      <c r="F35" s="160"/>
      <c r="G35" s="161" t="s">
        <v>30</v>
      </c>
      <c r="H35" s="161" t="s">
        <v>30</v>
      </c>
      <c r="I35" s="161">
        <f>SUM(I30:I34)</f>
        <v>350</v>
      </c>
      <c r="J35" s="161"/>
      <c r="K35" s="161">
        <f t="shared" ref="K35:O35" si="3">SUM(K30:K34)</f>
        <v>210</v>
      </c>
      <c r="L35" s="161">
        <f t="shared" si="3"/>
        <v>200</v>
      </c>
      <c r="M35" s="161">
        <f t="shared" si="3"/>
        <v>65</v>
      </c>
      <c r="N35" s="161">
        <f t="shared" si="3"/>
        <v>135</v>
      </c>
      <c r="O35" s="161">
        <f t="shared" si="3"/>
        <v>10</v>
      </c>
      <c r="P35" s="161">
        <f t="shared" ref="P35" si="4">SUM(P30:P34)</f>
        <v>140</v>
      </c>
      <c r="Q35" s="162"/>
      <c r="R35" s="33"/>
      <c r="S35" s="33"/>
    </row>
    <row r="36" spans="1:19" ht="20.100000000000001" customHeight="1">
      <c r="A36" s="411" t="s">
        <v>31</v>
      </c>
      <c r="B36" s="412"/>
      <c r="C36" s="163"/>
      <c r="D36" s="163"/>
      <c r="E36" s="163"/>
      <c r="F36" s="163">
        <f>SUM(F30:F35)</f>
        <v>5.2</v>
      </c>
      <c r="G36" s="164"/>
      <c r="H36" s="164"/>
      <c r="I36" s="164"/>
      <c r="J36" s="164">
        <f>SUM(J30:J35)</f>
        <v>130</v>
      </c>
      <c r="K36" s="164"/>
      <c r="L36" s="164"/>
      <c r="M36" s="164"/>
      <c r="N36" s="164"/>
      <c r="O36" s="164"/>
      <c r="P36" s="164"/>
      <c r="Q36" s="165"/>
      <c r="R36" s="33"/>
      <c r="S36" s="33"/>
    </row>
    <row r="37" spans="1:19" ht="20.100000000000001" customHeight="1" thickBot="1">
      <c r="A37" s="413" t="s">
        <v>32</v>
      </c>
      <c r="B37" s="414"/>
      <c r="C37" s="166"/>
      <c r="D37" s="166"/>
      <c r="E37" s="166"/>
      <c r="F37" s="166"/>
      <c r="G37" s="167" t="s">
        <v>30</v>
      </c>
      <c r="H37" s="167" t="s">
        <v>30</v>
      </c>
      <c r="I37" s="167"/>
      <c r="J37" s="167"/>
      <c r="K37" s="167"/>
      <c r="L37" s="167"/>
      <c r="M37" s="167"/>
      <c r="N37" s="167"/>
      <c r="O37" s="167"/>
      <c r="P37" s="167"/>
      <c r="Q37" s="168"/>
      <c r="R37" s="33"/>
      <c r="S37" s="33"/>
    </row>
    <row r="38" spans="1:19" ht="20.100000000000001" customHeight="1">
      <c r="A38" s="169" t="s">
        <v>38</v>
      </c>
      <c r="B38" s="432" t="s">
        <v>39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3"/>
      <c r="R38" s="33"/>
      <c r="S38" s="33"/>
    </row>
    <row r="39" spans="1:19" ht="20.100000000000001" customHeight="1">
      <c r="A39" s="150" t="s">
        <v>20</v>
      </c>
      <c r="B39" s="173" t="s">
        <v>99</v>
      </c>
      <c r="C39" s="152">
        <v>0.5</v>
      </c>
      <c r="D39" s="174">
        <v>0.5</v>
      </c>
      <c r="E39" s="152"/>
      <c r="F39" s="152"/>
      <c r="G39" s="153" t="s">
        <v>22</v>
      </c>
      <c r="H39" s="153" t="s">
        <v>26</v>
      </c>
      <c r="I39" s="153">
        <v>4</v>
      </c>
      <c r="J39" s="153"/>
      <c r="K39" s="153">
        <v>4</v>
      </c>
      <c r="L39" s="153">
        <v>4</v>
      </c>
      <c r="M39" s="175">
        <v>4</v>
      </c>
      <c r="N39" s="153"/>
      <c r="O39" s="153"/>
      <c r="P39" s="153"/>
      <c r="Q39" s="154"/>
      <c r="R39" s="33"/>
      <c r="S39" s="33"/>
    </row>
    <row r="40" spans="1:19" ht="20.100000000000001" customHeight="1">
      <c r="A40" s="150" t="s">
        <v>24</v>
      </c>
      <c r="B40" s="173" t="s">
        <v>100</v>
      </c>
      <c r="C40" s="152">
        <v>0.5</v>
      </c>
      <c r="D40" s="174">
        <v>0.5</v>
      </c>
      <c r="E40" s="176"/>
      <c r="F40" s="152"/>
      <c r="G40" s="153" t="s">
        <v>22</v>
      </c>
      <c r="H40" s="153" t="s">
        <v>26</v>
      </c>
      <c r="I40" s="153">
        <v>4</v>
      </c>
      <c r="J40" s="153"/>
      <c r="K40" s="153">
        <v>4</v>
      </c>
      <c r="L40" s="153">
        <v>4</v>
      </c>
      <c r="M40" s="175">
        <v>4</v>
      </c>
      <c r="N40" s="151"/>
      <c r="O40" s="151"/>
      <c r="P40" s="153"/>
      <c r="Q40" s="154"/>
      <c r="R40" s="33"/>
      <c r="S40" s="33"/>
    </row>
    <row r="41" spans="1:19" ht="20.100000000000001" customHeight="1">
      <c r="A41" s="150" t="s">
        <v>27</v>
      </c>
      <c r="B41" s="173" t="s">
        <v>101</v>
      </c>
      <c r="C41" s="177">
        <v>0.25</v>
      </c>
      <c r="D41" s="178">
        <v>0.25</v>
      </c>
      <c r="E41" s="152"/>
      <c r="F41" s="152"/>
      <c r="G41" s="153" t="s">
        <v>22</v>
      </c>
      <c r="H41" s="153" t="s">
        <v>26</v>
      </c>
      <c r="I41" s="153">
        <v>2</v>
      </c>
      <c r="J41" s="153"/>
      <c r="K41" s="153">
        <v>2</v>
      </c>
      <c r="L41" s="153">
        <v>2</v>
      </c>
      <c r="M41" s="175">
        <v>2</v>
      </c>
      <c r="N41" s="153"/>
      <c r="O41" s="153"/>
      <c r="P41" s="153"/>
      <c r="Q41" s="154"/>
      <c r="R41" s="33"/>
      <c r="S41" s="33"/>
    </row>
    <row r="42" spans="1:19" ht="20.100000000000001" customHeight="1">
      <c r="A42" s="150" t="s">
        <v>28</v>
      </c>
      <c r="B42" s="173" t="s">
        <v>102</v>
      </c>
      <c r="C42" s="177">
        <v>0.25</v>
      </c>
      <c r="D42" s="178">
        <v>0.25</v>
      </c>
      <c r="E42" s="152"/>
      <c r="F42" s="152"/>
      <c r="G42" s="153" t="s">
        <v>22</v>
      </c>
      <c r="H42" s="153" t="s">
        <v>26</v>
      </c>
      <c r="I42" s="153">
        <v>2</v>
      </c>
      <c r="J42" s="153"/>
      <c r="K42" s="153">
        <v>2</v>
      </c>
      <c r="L42" s="153">
        <v>2</v>
      </c>
      <c r="M42" s="175">
        <v>2</v>
      </c>
      <c r="N42" s="153"/>
      <c r="O42" s="153"/>
      <c r="P42" s="153"/>
      <c r="Q42" s="154"/>
      <c r="R42" s="33"/>
      <c r="S42" s="33"/>
    </row>
    <row r="43" spans="1:19" ht="20.100000000000001" customHeight="1" thickBot="1">
      <c r="A43" s="155" t="s">
        <v>68</v>
      </c>
      <c r="B43" s="179" t="s">
        <v>103</v>
      </c>
      <c r="C43" s="180">
        <v>0.5</v>
      </c>
      <c r="D43" s="181">
        <v>0.5</v>
      </c>
      <c r="E43" s="157"/>
      <c r="F43" s="157"/>
      <c r="G43" s="158" t="s">
        <v>22</v>
      </c>
      <c r="H43" s="158" t="s">
        <v>26</v>
      </c>
      <c r="I43" s="158">
        <v>4</v>
      </c>
      <c r="J43" s="158"/>
      <c r="K43" s="158">
        <v>4</v>
      </c>
      <c r="L43" s="158">
        <v>4</v>
      </c>
      <c r="M43" s="182">
        <v>4</v>
      </c>
      <c r="N43" s="158"/>
      <c r="O43" s="158"/>
      <c r="P43" s="158"/>
      <c r="Q43" s="159"/>
      <c r="R43" s="33"/>
      <c r="S43" s="33"/>
    </row>
    <row r="44" spans="1:19" ht="20.100000000000001" customHeight="1" thickBot="1">
      <c r="A44" s="434" t="s">
        <v>29</v>
      </c>
      <c r="B44" s="435"/>
      <c r="C44" s="183">
        <v>2</v>
      </c>
      <c r="D44" s="183">
        <v>2</v>
      </c>
      <c r="E44" s="183"/>
      <c r="F44" s="183"/>
      <c r="G44" s="184" t="s">
        <v>30</v>
      </c>
      <c r="H44" s="184" t="s">
        <v>30</v>
      </c>
      <c r="I44" s="184">
        <v>16</v>
      </c>
      <c r="J44" s="184"/>
      <c r="K44" s="184">
        <v>16</v>
      </c>
      <c r="L44" s="184">
        <v>16</v>
      </c>
      <c r="M44" s="184">
        <v>16</v>
      </c>
      <c r="N44" s="184"/>
      <c r="O44" s="184"/>
      <c r="P44" s="184"/>
      <c r="Q44" s="185"/>
      <c r="R44" s="33"/>
      <c r="S44" s="33"/>
    </row>
    <row r="45" spans="1:19" ht="20.100000000000001" customHeight="1" thickBot="1">
      <c r="A45" s="417" t="s">
        <v>40</v>
      </c>
      <c r="B45" s="418"/>
      <c r="C45" s="186">
        <f>SUM(C19,C26,C35,C44)</f>
        <v>30</v>
      </c>
      <c r="D45" s="186">
        <f>SUM(D19,D26,D35,D44,)</f>
        <v>18.100000000000001</v>
      </c>
      <c r="E45" s="186">
        <f>SUM(E19,E26,E35,)</f>
        <v>11.9</v>
      </c>
      <c r="F45" s="186">
        <f>SUM(F20,F27,F36,)</f>
        <v>9.4</v>
      </c>
      <c r="G45" s="187" t="s">
        <v>30</v>
      </c>
      <c r="H45" s="187" t="s">
        <v>30</v>
      </c>
      <c r="I45" s="187">
        <f>SUM(I19,I26,I35,I44,)</f>
        <v>717</v>
      </c>
      <c r="J45" s="187">
        <f>SUM(J20,J27,J36,)</f>
        <v>250</v>
      </c>
      <c r="K45" s="187">
        <f>SUM(K19,K26,K35,K44,)</f>
        <v>420</v>
      </c>
      <c r="L45" s="187">
        <f>SUM(L19,L26,L35,L44,)</f>
        <v>396</v>
      </c>
      <c r="M45" s="187">
        <f>SUM(M19,M26,M35,M44,)</f>
        <v>151</v>
      </c>
      <c r="N45" s="187">
        <f>SUM(N19,N26,N35,N44)</f>
        <v>245</v>
      </c>
      <c r="O45" s="187">
        <f>SUM(O19,O26,O35,)</f>
        <v>24</v>
      </c>
      <c r="P45" s="187">
        <f>SUM(P19,P26,P35,P44,)</f>
        <v>297</v>
      </c>
      <c r="Q45" s="188"/>
      <c r="R45" s="33"/>
      <c r="S45" s="33"/>
    </row>
    <row r="46" spans="1:19" ht="20.100000000000001" customHeight="1">
      <c r="A46" s="419" t="s">
        <v>41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1"/>
      <c r="R46" s="33"/>
      <c r="S46" s="33"/>
    </row>
    <row r="47" spans="1:19" ht="20.100000000000001" customHeight="1">
      <c r="A47" s="149" t="s">
        <v>18</v>
      </c>
      <c r="B47" s="407" t="s">
        <v>19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8"/>
      <c r="R47" s="33"/>
      <c r="S47" s="33"/>
    </row>
    <row r="48" spans="1:19" ht="20.100000000000001" customHeight="1">
      <c r="A48" s="150" t="s">
        <v>20</v>
      </c>
      <c r="B48" s="151" t="s">
        <v>21</v>
      </c>
      <c r="C48" s="152">
        <v>2</v>
      </c>
      <c r="D48" s="152">
        <v>1.2</v>
      </c>
      <c r="E48" s="152">
        <v>0.8</v>
      </c>
      <c r="F48" s="152"/>
      <c r="G48" s="153" t="s">
        <v>78</v>
      </c>
      <c r="H48" s="153" t="s">
        <v>23</v>
      </c>
      <c r="I48" s="153">
        <v>50</v>
      </c>
      <c r="J48" s="153"/>
      <c r="K48" s="153">
        <v>30</v>
      </c>
      <c r="L48" s="153">
        <v>30</v>
      </c>
      <c r="M48" s="153"/>
      <c r="N48" s="153">
        <v>30</v>
      </c>
      <c r="O48" s="153"/>
      <c r="P48" s="153">
        <v>20</v>
      </c>
      <c r="Q48" s="289">
        <f t="shared" ref="Q48:Q49" si="5">+I48/C48</f>
        <v>25</v>
      </c>
      <c r="R48" s="33"/>
      <c r="S48" s="33"/>
    </row>
    <row r="49" spans="1:19" ht="20.100000000000001" customHeight="1" thickBot="1">
      <c r="A49" s="155" t="s">
        <v>24</v>
      </c>
      <c r="B49" s="172" t="s">
        <v>70</v>
      </c>
      <c r="C49" s="157">
        <v>2</v>
      </c>
      <c r="D49" s="157">
        <v>1.2</v>
      </c>
      <c r="E49" s="157">
        <v>0.8</v>
      </c>
      <c r="F49" s="157"/>
      <c r="G49" s="158" t="s">
        <v>78</v>
      </c>
      <c r="H49" s="158" t="s">
        <v>23</v>
      </c>
      <c r="I49" s="158">
        <v>50</v>
      </c>
      <c r="J49" s="158"/>
      <c r="K49" s="158">
        <v>30</v>
      </c>
      <c r="L49" s="158">
        <v>30</v>
      </c>
      <c r="M49" s="158">
        <v>30</v>
      </c>
      <c r="N49" s="158"/>
      <c r="O49" s="158"/>
      <c r="P49" s="287">
        <v>20</v>
      </c>
      <c r="Q49" s="289">
        <f t="shared" si="5"/>
        <v>25</v>
      </c>
      <c r="R49" s="33"/>
      <c r="S49" s="33"/>
    </row>
    <row r="50" spans="1:19" ht="20.100000000000001" customHeight="1">
      <c r="A50" s="409" t="s">
        <v>29</v>
      </c>
      <c r="B50" s="410"/>
      <c r="C50" s="160">
        <f>SUM(C48:C49)</f>
        <v>4</v>
      </c>
      <c r="D50" s="160">
        <f>SUM(D48:D49)</f>
        <v>2.4</v>
      </c>
      <c r="E50" s="160">
        <f>SUM(E48:E49)</f>
        <v>1.6</v>
      </c>
      <c r="F50" s="160"/>
      <c r="G50" s="161" t="s">
        <v>30</v>
      </c>
      <c r="H50" s="161" t="s">
        <v>30</v>
      </c>
      <c r="I50" s="161">
        <f>SUM(I48:I49)</f>
        <v>100</v>
      </c>
      <c r="J50" s="161"/>
      <c r="K50" s="161">
        <f>SUM(K48:K49)</f>
        <v>60</v>
      </c>
      <c r="L50" s="161">
        <f>SUM(L48:L49)</f>
        <v>60</v>
      </c>
      <c r="M50" s="161">
        <v>30</v>
      </c>
      <c r="N50" s="161">
        <f>SUM(M50)</f>
        <v>30</v>
      </c>
      <c r="O50" s="161"/>
      <c r="P50" s="161">
        <f>SUM(P48:P49)</f>
        <v>40</v>
      </c>
      <c r="Q50" s="162"/>
      <c r="R50" s="33"/>
      <c r="S50" s="33"/>
    </row>
    <row r="51" spans="1:19" ht="20.100000000000001" customHeight="1">
      <c r="A51" s="411" t="s">
        <v>31</v>
      </c>
      <c r="B51" s="412"/>
      <c r="C51" s="163"/>
      <c r="D51" s="163"/>
      <c r="E51" s="163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  <c r="R51" s="33"/>
      <c r="S51" s="33"/>
    </row>
    <row r="52" spans="1:19" ht="20.100000000000001" customHeight="1" thickBot="1">
      <c r="A52" s="413" t="s">
        <v>32</v>
      </c>
      <c r="B52" s="414"/>
      <c r="C52" s="166">
        <v>4</v>
      </c>
      <c r="D52" s="166">
        <v>2.4</v>
      </c>
      <c r="E52" s="166">
        <v>1.6</v>
      </c>
      <c r="F52" s="166"/>
      <c r="G52" s="167" t="s">
        <v>30</v>
      </c>
      <c r="H52" s="167" t="s">
        <v>30</v>
      </c>
      <c r="I52" s="167">
        <v>100</v>
      </c>
      <c r="J52" s="167"/>
      <c r="K52" s="167">
        <v>60</v>
      </c>
      <c r="L52" s="167">
        <v>60</v>
      </c>
      <c r="M52" s="167">
        <v>30</v>
      </c>
      <c r="N52" s="167">
        <v>30</v>
      </c>
      <c r="O52" s="167"/>
      <c r="P52" s="167">
        <v>40</v>
      </c>
      <c r="Q52" s="168"/>
      <c r="R52" s="33"/>
      <c r="S52" s="33"/>
    </row>
    <row r="53" spans="1:19" ht="20.100000000000001" customHeight="1">
      <c r="A53" s="169" t="s">
        <v>33</v>
      </c>
      <c r="B53" s="432" t="s">
        <v>34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3"/>
      <c r="R53" s="33"/>
      <c r="S53" s="33"/>
    </row>
    <row r="54" spans="1:19" ht="20.100000000000001" customHeight="1">
      <c r="A54" s="189" t="s">
        <v>20</v>
      </c>
      <c r="B54" s="151" t="s">
        <v>104</v>
      </c>
      <c r="C54" s="152">
        <v>4</v>
      </c>
      <c r="D54" s="152">
        <v>1.9</v>
      </c>
      <c r="E54" s="152">
        <v>2.1</v>
      </c>
      <c r="F54" s="152">
        <v>1.2</v>
      </c>
      <c r="G54" s="153" t="s">
        <v>35</v>
      </c>
      <c r="H54" s="153" t="s">
        <v>26</v>
      </c>
      <c r="I54" s="153">
        <v>100</v>
      </c>
      <c r="J54" s="153">
        <v>30</v>
      </c>
      <c r="K54" s="153">
        <v>48</v>
      </c>
      <c r="L54" s="153">
        <v>45</v>
      </c>
      <c r="M54" s="153">
        <v>15</v>
      </c>
      <c r="N54" s="153">
        <v>30</v>
      </c>
      <c r="O54" s="153">
        <v>3</v>
      </c>
      <c r="P54" s="153">
        <v>52</v>
      </c>
      <c r="Q54" s="289">
        <f t="shared" ref="Q54:Q57" si="6">+I54/C54</f>
        <v>25</v>
      </c>
      <c r="R54" s="33"/>
      <c r="S54" s="33"/>
    </row>
    <row r="55" spans="1:19" ht="20.100000000000001" customHeight="1">
      <c r="A55" s="150" t="s">
        <v>24</v>
      </c>
      <c r="B55" s="170" t="s">
        <v>105</v>
      </c>
      <c r="C55" s="152">
        <v>3.5</v>
      </c>
      <c r="D55" s="152">
        <v>1.5</v>
      </c>
      <c r="E55" s="152">
        <v>2</v>
      </c>
      <c r="F55" s="152">
        <v>1.2</v>
      </c>
      <c r="G55" s="153" t="s">
        <v>78</v>
      </c>
      <c r="H55" s="153" t="s">
        <v>26</v>
      </c>
      <c r="I55" s="153">
        <v>88</v>
      </c>
      <c r="J55" s="153">
        <v>30</v>
      </c>
      <c r="K55" s="153">
        <v>38</v>
      </c>
      <c r="L55" s="153">
        <v>30</v>
      </c>
      <c r="M55" s="153">
        <v>10</v>
      </c>
      <c r="N55" s="153">
        <v>20</v>
      </c>
      <c r="O55" s="153">
        <v>8</v>
      </c>
      <c r="P55" s="153">
        <v>50</v>
      </c>
      <c r="Q55" s="289">
        <f t="shared" si="6"/>
        <v>25.142857142857142</v>
      </c>
      <c r="R55" s="33"/>
      <c r="S55" s="33"/>
    </row>
    <row r="56" spans="1:19" ht="20.100000000000001" customHeight="1">
      <c r="A56" s="150" t="s">
        <v>27</v>
      </c>
      <c r="B56" s="170" t="s">
        <v>157</v>
      </c>
      <c r="C56" s="152">
        <v>3</v>
      </c>
      <c r="D56" s="171">
        <v>1.8</v>
      </c>
      <c r="E56" s="152">
        <v>1.2</v>
      </c>
      <c r="F56" s="152">
        <v>1.2</v>
      </c>
      <c r="G56" s="153" t="s">
        <v>78</v>
      </c>
      <c r="H56" s="153" t="s">
        <v>26</v>
      </c>
      <c r="I56" s="153">
        <v>75</v>
      </c>
      <c r="J56" s="153">
        <v>30</v>
      </c>
      <c r="K56" s="153">
        <v>46</v>
      </c>
      <c r="L56" s="153">
        <v>45</v>
      </c>
      <c r="M56" s="153">
        <v>15</v>
      </c>
      <c r="N56" s="153">
        <v>30</v>
      </c>
      <c r="O56" s="153">
        <v>1</v>
      </c>
      <c r="P56" s="153">
        <v>29</v>
      </c>
      <c r="Q56" s="289">
        <f t="shared" si="6"/>
        <v>25</v>
      </c>
      <c r="R56" s="33"/>
      <c r="S56" s="33"/>
    </row>
    <row r="57" spans="1:19" ht="20.100000000000001" customHeight="1" thickBot="1">
      <c r="A57" s="155" t="s">
        <v>28</v>
      </c>
      <c r="B57" s="156" t="s">
        <v>107</v>
      </c>
      <c r="C57" s="157">
        <v>3</v>
      </c>
      <c r="D57" s="157">
        <v>1.7</v>
      </c>
      <c r="E57" s="157">
        <v>1.3</v>
      </c>
      <c r="F57" s="157">
        <v>1.2</v>
      </c>
      <c r="G57" s="158" t="s">
        <v>78</v>
      </c>
      <c r="H57" s="158" t="s">
        <v>26</v>
      </c>
      <c r="I57" s="158">
        <v>75</v>
      </c>
      <c r="J57" s="158">
        <v>30</v>
      </c>
      <c r="K57" s="158">
        <v>42</v>
      </c>
      <c r="L57" s="158">
        <v>40</v>
      </c>
      <c r="M57" s="158">
        <v>10</v>
      </c>
      <c r="N57" s="158">
        <v>30</v>
      </c>
      <c r="O57" s="158">
        <v>2</v>
      </c>
      <c r="P57" s="158">
        <v>33</v>
      </c>
      <c r="Q57" s="289">
        <f t="shared" si="6"/>
        <v>25</v>
      </c>
      <c r="R57" s="33"/>
      <c r="S57" s="33"/>
    </row>
    <row r="58" spans="1:19" ht="20.100000000000001" customHeight="1">
      <c r="A58" s="409" t="s">
        <v>29</v>
      </c>
      <c r="B58" s="410"/>
      <c r="C58" s="160">
        <f>SUM(C54:C57)</f>
        <v>13.5</v>
      </c>
      <c r="D58" s="160">
        <f>SUM(D54:D57)</f>
        <v>6.9</v>
      </c>
      <c r="E58" s="160">
        <f>SUM(E54:E57)</f>
        <v>6.6</v>
      </c>
      <c r="F58" s="160"/>
      <c r="G58" s="161" t="s">
        <v>30</v>
      </c>
      <c r="H58" s="161" t="s">
        <v>30</v>
      </c>
      <c r="I58" s="161">
        <f>SUM(I54:I57)</f>
        <v>338</v>
      </c>
      <c r="J58" s="161"/>
      <c r="K58" s="161">
        <f t="shared" ref="K58:O58" si="7">SUM(K54:K57)</f>
        <v>174</v>
      </c>
      <c r="L58" s="161">
        <f t="shared" si="7"/>
        <v>160</v>
      </c>
      <c r="M58" s="161">
        <f t="shared" si="7"/>
        <v>50</v>
      </c>
      <c r="N58" s="161">
        <f t="shared" si="7"/>
        <v>110</v>
      </c>
      <c r="O58" s="161">
        <f t="shared" si="7"/>
        <v>14</v>
      </c>
      <c r="P58" s="161">
        <f t="shared" ref="P58" si="8">SUM(P54:P57)</f>
        <v>164</v>
      </c>
      <c r="Q58" s="162"/>
      <c r="R58" s="33"/>
      <c r="S58" s="33"/>
    </row>
    <row r="59" spans="1:19" ht="20.100000000000001" customHeight="1">
      <c r="A59" s="411" t="s">
        <v>31</v>
      </c>
      <c r="B59" s="412"/>
      <c r="C59" s="163"/>
      <c r="D59" s="163"/>
      <c r="E59" s="163"/>
      <c r="F59" s="163">
        <f>SUM(F54:F58)</f>
        <v>4.8</v>
      </c>
      <c r="G59" s="164"/>
      <c r="H59" s="164"/>
      <c r="I59" s="164"/>
      <c r="J59" s="164">
        <f>SUM(J54:J58)</f>
        <v>120</v>
      </c>
      <c r="K59" s="164"/>
      <c r="L59" s="164"/>
      <c r="M59" s="164"/>
      <c r="N59" s="164"/>
      <c r="O59" s="164"/>
      <c r="P59" s="164"/>
      <c r="Q59" s="165"/>
      <c r="R59" s="33"/>
      <c r="S59" s="33"/>
    </row>
    <row r="60" spans="1:19" ht="20.100000000000001" customHeight="1" thickBot="1">
      <c r="A60" s="413" t="s">
        <v>32</v>
      </c>
      <c r="B60" s="414"/>
      <c r="C60" s="166"/>
      <c r="D60" s="166"/>
      <c r="E60" s="166"/>
      <c r="F60" s="166"/>
      <c r="G60" s="167" t="s">
        <v>30</v>
      </c>
      <c r="H60" s="167" t="s">
        <v>30</v>
      </c>
      <c r="I60" s="167"/>
      <c r="J60" s="167"/>
      <c r="K60" s="167"/>
      <c r="L60" s="167"/>
      <c r="M60" s="167"/>
      <c r="N60" s="167"/>
      <c r="O60" s="167"/>
      <c r="P60" s="167"/>
      <c r="Q60" s="168"/>
      <c r="R60" s="33"/>
      <c r="S60" s="33"/>
    </row>
    <row r="61" spans="1:19" ht="20.100000000000001" customHeight="1">
      <c r="A61" s="169" t="s">
        <v>36</v>
      </c>
      <c r="B61" s="432" t="s">
        <v>37</v>
      </c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3"/>
      <c r="R61" s="33"/>
      <c r="S61" s="33"/>
    </row>
    <row r="62" spans="1:19" s="16" customFormat="1" ht="20.100000000000001" customHeight="1">
      <c r="A62" s="150" t="s">
        <v>20</v>
      </c>
      <c r="B62" s="151" t="s">
        <v>108</v>
      </c>
      <c r="C62" s="152">
        <v>3.5</v>
      </c>
      <c r="D62" s="152">
        <v>1.5</v>
      </c>
      <c r="E62" s="152">
        <v>2</v>
      </c>
      <c r="F62" s="152">
        <v>1.2</v>
      </c>
      <c r="G62" s="153" t="s">
        <v>35</v>
      </c>
      <c r="H62" s="153" t="s">
        <v>26</v>
      </c>
      <c r="I62" s="153">
        <v>88</v>
      </c>
      <c r="J62" s="153">
        <v>30</v>
      </c>
      <c r="K62" s="153">
        <v>37</v>
      </c>
      <c r="L62" s="153">
        <v>35</v>
      </c>
      <c r="M62" s="153">
        <v>15</v>
      </c>
      <c r="N62" s="153">
        <v>20</v>
      </c>
      <c r="O62" s="153">
        <v>2</v>
      </c>
      <c r="P62" s="153">
        <v>51</v>
      </c>
      <c r="Q62" s="289">
        <f t="shared" ref="Q62:Q65" si="9">+I62/C62</f>
        <v>25.142857142857142</v>
      </c>
    </row>
    <row r="63" spans="1:19" s="16" customFormat="1" ht="20.100000000000001" customHeight="1">
      <c r="A63" s="150" t="s">
        <v>24</v>
      </c>
      <c r="B63" s="190" t="s">
        <v>109</v>
      </c>
      <c r="C63" s="191">
        <v>2</v>
      </c>
      <c r="D63" s="191">
        <v>1.2</v>
      </c>
      <c r="E63" s="191">
        <v>0.8</v>
      </c>
      <c r="F63" s="191">
        <v>1.2</v>
      </c>
      <c r="G63" s="153" t="s">
        <v>78</v>
      </c>
      <c r="H63" s="259" t="s">
        <v>26</v>
      </c>
      <c r="I63" s="259">
        <v>50</v>
      </c>
      <c r="J63" s="259">
        <v>30</v>
      </c>
      <c r="K63" s="259">
        <v>31</v>
      </c>
      <c r="L63" s="259">
        <v>30</v>
      </c>
      <c r="M63" s="259">
        <v>15</v>
      </c>
      <c r="N63" s="259">
        <v>15</v>
      </c>
      <c r="O63" s="259">
        <v>1</v>
      </c>
      <c r="P63" s="153">
        <v>19</v>
      </c>
      <c r="Q63" s="289">
        <f t="shared" si="9"/>
        <v>25</v>
      </c>
    </row>
    <row r="64" spans="1:19" s="16" customFormat="1" ht="20.100000000000001" customHeight="1">
      <c r="A64" s="150" t="s">
        <v>27</v>
      </c>
      <c r="B64" s="192" t="s">
        <v>158</v>
      </c>
      <c r="C64" s="191">
        <v>2</v>
      </c>
      <c r="D64" s="193">
        <v>1.2</v>
      </c>
      <c r="E64" s="193">
        <v>0.8</v>
      </c>
      <c r="F64" s="191">
        <v>0.6</v>
      </c>
      <c r="G64" s="153" t="s">
        <v>78</v>
      </c>
      <c r="H64" s="259" t="s">
        <v>26</v>
      </c>
      <c r="I64" s="259">
        <v>50</v>
      </c>
      <c r="J64" s="259">
        <v>15</v>
      </c>
      <c r="K64" s="259">
        <v>31</v>
      </c>
      <c r="L64" s="259">
        <v>30</v>
      </c>
      <c r="M64" s="259">
        <v>15</v>
      </c>
      <c r="N64" s="259">
        <v>15</v>
      </c>
      <c r="O64" s="259">
        <v>1</v>
      </c>
      <c r="P64" s="153">
        <v>19</v>
      </c>
      <c r="Q64" s="289">
        <f t="shared" si="9"/>
        <v>25</v>
      </c>
    </row>
    <row r="65" spans="1:19" s="16" customFormat="1" ht="20.100000000000001" customHeight="1" thickBot="1">
      <c r="A65" s="194" t="s">
        <v>28</v>
      </c>
      <c r="B65" s="195" t="s">
        <v>111</v>
      </c>
      <c r="C65" s="196">
        <v>5</v>
      </c>
      <c r="D65" s="197">
        <v>2.6</v>
      </c>
      <c r="E65" s="197">
        <v>2.4</v>
      </c>
      <c r="F65" s="196">
        <v>1.2</v>
      </c>
      <c r="G65" s="198" t="s">
        <v>35</v>
      </c>
      <c r="H65" s="199" t="s">
        <v>26</v>
      </c>
      <c r="I65" s="199">
        <v>125</v>
      </c>
      <c r="J65" s="199">
        <v>30</v>
      </c>
      <c r="K65" s="199">
        <v>64</v>
      </c>
      <c r="L65" s="198">
        <v>60</v>
      </c>
      <c r="M65" s="199">
        <v>30</v>
      </c>
      <c r="N65" s="199">
        <v>30</v>
      </c>
      <c r="O65" s="199">
        <v>4</v>
      </c>
      <c r="P65" s="198">
        <v>61</v>
      </c>
      <c r="Q65" s="289">
        <f t="shared" si="9"/>
        <v>25</v>
      </c>
    </row>
    <row r="66" spans="1:19" ht="20.100000000000001" customHeight="1">
      <c r="A66" s="409" t="s">
        <v>29</v>
      </c>
      <c r="B66" s="410"/>
      <c r="C66" s="160">
        <f>SUM(C62:C65)</f>
        <v>12.5</v>
      </c>
      <c r="D66" s="160">
        <f>SUM(D62:D65)</f>
        <v>6.5</v>
      </c>
      <c r="E66" s="160">
        <f>SUM(E62:E65)</f>
        <v>6</v>
      </c>
      <c r="F66" s="160"/>
      <c r="G66" s="161" t="s">
        <v>30</v>
      </c>
      <c r="H66" s="161" t="s">
        <v>30</v>
      </c>
      <c r="I66" s="161">
        <f>SUM(I62:I65)</f>
        <v>313</v>
      </c>
      <c r="J66" s="161"/>
      <c r="K66" s="161">
        <f t="shared" ref="K66:O66" si="10">SUM(K62:K65)</f>
        <v>163</v>
      </c>
      <c r="L66" s="161">
        <f t="shared" si="10"/>
        <v>155</v>
      </c>
      <c r="M66" s="161">
        <f t="shared" si="10"/>
        <v>75</v>
      </c>
      <c r="N66" s="161">
        <f t="shared" si="10"/>
        <v>80</v>
      </c>
      <c r="O66" s="161">
        <f t="shared" si="10"/>
        <v>8</v>
      </c>
      <c r="P66" s="161">
        <f t="shared" ref="P66" si="11">SUM(P62:P65)</f>
        <v>150</v>
      </c>
      <c r="Q66" s="162"/>
      <c r="R66" s="33"/>
      <c r="S66" s="33"/>
    </row>
    <row r="67" spans="1:19" ht="20.100000000000001" customHeight="1">
      <c r="A67" s="411" t="s">
        <v>31</v>
      </c>
      <c r="B67" s="412"/>
      <c r="C67" s="163"/>
      <c r="D67" s="163"/>
      <c r="E67" s="163"/>
      <c r="F67" s="163">
        <f>SUM(F62:F66)</f>
        <v>4.2</v>
      </c>
      <c r="G67" s="164"/>
      <c r="H67" s="164"/>
      <c r="I67" s="164"/>
      <c r="J67" s="164">
        <f>SUM(J62:J66)</f>
        <v>105</v>
      </c>
      <c r="K67" s="164"/>
      <c r="L67" s="164"/>
      <c r="M67" s="164"/>
      <c r="N67" s="164"/>
      <c r="O67" s="164"/>
      <c r="P67" s="164"/>
      <c r="Q67" s="165"/>
      <c r="R67" s="33"/>
      <c r="S67" s="33"/>
    </row>
    <row r="68" spans="1:19" ht="20.100000000000001" customHeight="1" thickBot="1">
      <c r="A68" s="413" t="s">
        <v>32</v>
      </c>
      <c r="B68" s="414"/>
      <c r="C68" s="166"/>
      <c r="D68" s="166"/>
      <c r="E68" s="166"/>
      <c r="F68" s="166"/>
      <c r="G68" s="167" t="s">
        <v>30</v>
      </c>
      <c r="H68" s="167" t="s">
        <v>30</v>
      </c>
      <c r="I68" s="167"/>
      <c r="J68" s="167"/>
      <c r="K68" s="167"/>
      <c r="L68" s="167"/>
      <c r="M68" s="167"/>
      <c r="N68" s="167"/>
      <c r="O68" s="167"/>
      <c r="P68" s="167"/>
      <c r="Q68" s="168"/>
      <c r="R68" s="33"/>
      <c r="S68" s="33"/>
    </row>
    <row r="69" spans="1:19" ht="20.100000000000001" customHeight="1">
      <c r="A69" s="381" t="s">
        <v>44</v>
      </c>
      <c r="B69" s="382"/>
      <c r="C69" s="201">
        <f>SUM(C50,C58,C66)</f>
        <v>30</v>
      </c>
      <c r="D69" s="201">
        <f>SUM(D50,D58,D66,)</f>
        <v>15.8</v>
      </c>
      <c r="E69" s="201">
        <f>SUM(E50,E58,E66,)</f>
        <v>14.2</v>
      </c>
      <c r="F69" s="201">
        <f>SUM(F51,F59,F67,)</f>
        <v>9</v>
      </c>
      <c r="G69" s="202" t="s">
        <v>30</v>
      </c>
      <c r="H69" s="202" t="s">
        <v>30</v>
      </c>
      <c r="I69" s="202">
        <f>SUM(I50,I58,I66,)</f>
        <v>751</v>
      </c>
      <c r="J69" s="202">
        <f>SUM(J51,J59,J67,)</f>
        <v>225</v>
      </c>
      <c r="K69" s="202">
        <f>SUM(K50,K58,K66,)</f>
        <v>397</v>
      </c>
      <c r="L69" s="202">
        <f>SUM(L50,L58,L66)</f>
        <v>375</v>
      </c>
      <c r="M69" s="202">
        <f>SUM(M50,M58,M66)</f>
        <v>155</v>
      </c>
      <c r="N69" s="202">
        <f>SUM(N50,N58,N66)</f>
        <v>220</v>
      </c>
      <c r="O69" s="202">
        <f>SUM(O50,O58,O66,)</f>
        <v>22</v>
      </c>
      <c r="P69" s="202">
        <f>SUM(P50,P58,P66,)</f>
        <v>354</v>
      </c>
      <c r="Q69" s="203"/>
      <c r="R69" s="33"/>
      <c r="S69" s="33"/>
    </row>
    <row r="70" spans="1:19" ht="20.100000000000001" customHeight="1" thickBot="1">
      <c r="A70" s="399" t="s">
        <v>45</v>
      </c>
      <c r="B70" s="400"/>
      <c r="C70" s="204">
        <v>60</v>
      </c>
      <c r="D70" s="204">
        <v>33.4</v>
      </c>
      <c r="E70" s="204">
        <v>26.6</v>
      </c>
      <c r="F70" s="205">
        <v>17.8</v>
      </c>
      <c r="G70" s="206" t="s">
        <v>30</v>
      </c>
      <c r="H70" s="206" t="s">
        <v>30</v>
      </c>
      <c r="I70" s="206">
        <f>SUM(I45,I69,)</f>
        <v>1468</v>
      </c>
      <c r="J70" s="206">
        <f>SUM(J45,J69,)</f>
        <v>475</v>
      </c>
      <c r="K70" s="206">
        <f>SUM(K45,K69,)</f>
        <v>817</v>
      </c>
      <c r="L70" s="207">
        <f>SUM(L45,L69)</f>
        <v>771</v>
      </c>
      <c r="M70" s="206">
        <f>SUM(M45,M69)</f>
        <v>306</v>
      </c>
      <c r="N70" s="206">
        <f>SUM(N45,N69)</f>
        <v>465</v>
      </c>
      <c r="O70" s="206">
        <f>SUM(O45,O69,)</f>
        <v>46</v>
      </c>
      <c r="P70" s="206">
        <f>SUM(P45,P69,)</f>
        <v>651</v>
      </c>
      <c r="Q70" s="208"/>
      <c r="R70" s="33"/>
      <c r="S70" s="33"/>
    </row>
    <row r="71" spans="1:19" ht="20.100000000000001" customHeight="1">
      <c r="A71" s="401" t="s">
        <v>46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3"/>
      <c r="R71" s="33"/>
      <c r="S71" s="33"/>
    </row>
    <row r="72" spans="1:19" ht="20.100000000000001" customHeight="1">
      <c r="A72" s="404" t="s">
        <v>47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6"/>
      <c r="R72" s="33"/>
      <c r="S72" s="33"/>
    </row>
    <row r="73" spans="1:19" ht="20.100000000000001" customHeight="1">
      <c r="A73" s="149" t="s">
        <v>18</v>
      </c>
      <c r="B73" s="407" t="s">
        <v>19</v>
      </c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8"/>
      <c r="R73" s="33"/>
      <c r="S73" s="33"/>
    </row>
    <row r="74" spans="1:19" ht="20.100000000000001" customHeight="1" thickBot="1">
      <c r="A74" s="155" t="s">
        <v>20</v>
      </c>
      <c r="B74" s="172" t="s">
        <v>21</v>
      </c>
      <c r="C74" s="157">
        <v>2</v>
      </c>
      <c r="D74" s="157">
        <v>1.2</v>
      </c>
      <c r="E74" s="157">
        <v>0.8</v>
      </c>
      <c r="F74" s="157"/>
      <c r="G74" s="158" t="s">
        <v>78</v>
      </c>
      <c r="H74" s="158" t="s">
        <v>23</v>
      </c>
      <c r="I74" s="158">
        <v>50</v>
      </c>
      <c r="J74" s="158"/>
      <c r="K74" s="158">
        <v>30</v>
      </c>
      <c r="L74" s="158">
        <v>30</v>
      </c>
      <c r="M74" s="158"/>
      <c r="N74" s="158">
        <v>30</v>
      </c>
      <c r="O74" s="158"/>
      <c r="P74" s="158">
        <v>20</v>
      </c>
      <c r="Q74" s="289">
        <f>+I74/C74</f>
        <v>25</v>
      </c>
      <c r="R74" s="33"/>
      <c r="S74" s="33"/>
    </row>
    <row r="75" spans="1:19" ht="20.100000000000001" customHeight="1">
      <c r="A75" s="397" t="s">
        <v>29</v>
      </c>
      <c r="B75" s="398"/>
      <c r="C75" s="209">
        <f>SUM(C74:C74)</f>
        <v>2</v>
      </c>
      <c r="D75" s="209">
        <f>SUM(D74:D74)</f>
        <v>1.2</v>
      </c>
      <c r="E75" s="209">
        <v>0.8</v>
      </c>
      <c r="F75" s="209"/>
      <c r="G75" s="210" t="s">
        <v>30</v>
      </c>
      <c r="H75" s="210" t="s">
        <v>30</v>
      </c>
      <c r="I75" s="210">
        <f>SUM(I74:I74)</f>
        <v>50</v>
      </c>
      <c r="J75" s="210"/>
      <c r="K75" s="210">
        <f>SUM(K74:K74)</f>
        <v>30</v>
      </c>
      <c r="L75" s="210">
        <f>SUM(L74:L74)</f>
        <v>30</v>
      </c>
      <c r="M75" s="210"/>
      <c r="N75" s="210">
        <f>SUM(N74:N74)</f>
        <v>30</v>
      </c>
      <c r="O75" s="210"/>
      <c r="P75" s="210">
        <f>SUM(P74:P74)</f>
        <v>20</v>
      </c>
      <c r="Q75" s="211"/>
      <c r="R75" s="33"/>
      <c r="S75" s="33"/>
    </row>
    <row r="76" spans="1:19" ht="20.100000000000001" customHeight="1">
      <c r="A76" s="391" t="s">
        <v>31</v>
      </c>
      <c r="B76" s="392"/>
      <c r="C76" s="212"/>
      <c r="D76" s="212"/>
      <c r="E76" s="212"/>
      <c r="F76" s="212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4"/>
      <c r="R76" s="33"/>
      <c r="S76" s="33"/>
    </row>
    <row r="77" spans="1:19" ht="20.100000000000001" customHeight="1" thickBot="1">
      <c r="A77" s="379" t="s">
        <v>32</v>
      </c>
      <c r="B77" s="380"/>
      <c r="C77" s="215">
        <v>3</v>
      </c>
      <c r="D77" s="215">
        <v>2.2000000000000002</v>
      </c>
      <c r="E77" s="215">
        <v>0.8</v>
      </c>
      <c r="F77" s="215"/>
      <c r="G77" s="216" t="s">
        <v>30</v>
      </c>
      <c r="H77" s="216" t="s">
        <v>30</v>
      </c>
      <c r="I77" s="216">
        <v>80</v>
      </c>
      <c r="J77" s="216"/>
      <c r="K77" s="216">
        <v>60</v>
      </c>
      <c r="L77" s="216">
        <v>60</v>
      </c>
      <c r="M77" s="216"/>
      <c r="N77" s="216">
        <v>60</v>
      </c>
      <c r="O77" s="216"/>
      <c r="P77" s="216">
        <v>20</v>
      </c>
      <c r="Q77" s="217"/>
      <c r="R77" s="33"/>
      <c r="S77" s="33"/>
    </row>
    <row r="78" spans="1:19" ht="20.100000000000001" customHeight="1">
      <c r="A78" s="169" t="s">
        <v>33</v>
      </c>
      <c r="B78" s="432" t="s">
        <v>34</v>
      </c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3"/>
      <c r="R78" s="33"/>
      <c r="S78" s="33"/>
    </row>
    <row r="79" spans="1:19" ht="20.100000000000001" customHeight="1">
      <c r="A79" s="189" t="s">
        <v>20</v>
      </c>
      <c r="B79" s="192" t="s">
        <v>112</v>
      </c>
      <c r="C79" s="191">
        <v>4</v>
      </c>
      <c r="D79" s="191">
        <v>2</v>
      </c>
      <c r="E79" s="191">
        <v>2</v>
      </c>
      <c r="F79" s="191">
        <v>1.2</v>
      </c>
      <c r="G79" s="259" t="s">
        <v>35</v>
      </c>
      <c r="H79" s="259" t="s">
        <v>26</v>
      </c>
      <c r="I79" s="259">
        <v>100</v>
      </c>
      <c r="J79" s="259">
        <v>30</v>
      </c>
      <c r="K79" s="259">
        <v>50</v>
      </c>
      <c r="L79" s="259">
        <v>45</v>
      </c>
      <c r="M79" s="259">
        <v>15</v>
      </c>
      <c r="N79" s="259">
        <v>30</v>
      </c>
      <c r="O79" s="259">
        <v>5</v>
      </c>
      <c r="P79" s="259">
        <v>50</v>
      </c>
      <c r="Q79" s="289">
        <f t="shared" ref="Q79:Q80" si="12">+I79/C79</f>
        <v>25</v>
      </c>
      <c r="R79" s="33"/>
      <c r="S79" s="33"/>
    </row>
    <row r="80" spans="1:19" ht="20.100000000000001" customHeight="1" thickBot="1">
      <c r="A80" s="194" t="s">
        <v>24</v>
      </c>
      <c r="B80" s="218" t="s">
        <v>113</v>
      </c>
      <c r="C80" s="196">
        <v>3</v>
      </c>
      <c r="D80" s="196">
        <v>1.8</v>
      </c>
      <c r="E80" s="196">
        <v>1.2</v>
      </c>
      <c r="F80" s="196">
        <v>1.2</v>
      </c>
      <c r="G80" s="158" t="s">
        <v>78</v>
      </c>
      <c r="H80" s="198" t="s">
        <v>26</v>
      </c>
      <c r="I80" s="198">
        <v>75</v>
      </c>
      <c r="J80" s="198">
        <v>30</v>
      </c>
      <c r="K80" s="198">
        <v>46</v>
      </c>
      <c r="L80" s="198">
        <v>45</v>
      </c>
      <c r="M80" s="198">
        <v>15</v>
      </c>
      <c r="N80" s="198">
        <v>30</v>
      </c>
      <c r="O80" s="198">
        <v>1</v>
      </c>
      <c r="P80" s="198">
        <v>29</v>
      </c>
      <c r="Q80" s="289">
        <f t="shared" si="12"/>
        <v>25</v>
      </c>
      <c r="R80" s="33"/>
      <c r="S80" s="33"/>
    </row>
    <row r="81" spans="1:19" ht="20.100000000000001" customHeight="1">
      <c r="A81" s="409" t="s">
        <v>29</v>
      </c>
      <c r="B81" s="410"/>
      <c r="C81" s="160">
        <f>SUM(C79:C80)</f>
        <v>7</v>
      </c>
      <c r="D81" s="160">
        <f>SUM(D79:D80)</f>
        <v>3.8</v>
      </c>
      <c r="E81" s="160">
        <f>SUM(E79:E80)</f>
        <v>3.2</v>
      </c>
      <c r="F81" s="160"/>
      <c r="G81" s="161"/>
      <c r="H81" s="161"/>
      <c r="I81" s="161">
        <f>SUM(I79:I80)</f>
        <v>175</v>
      </c>
      <c r="J81" s="161"/>
      <c r="K81" s="161">
        <f t="shared" ref="K81:O81" si="13">SUM(K79:K80)</f>
        <v>96</v>
      </c>
      <c r="L81" s="161">
        <f t="shared" si="13"/>
        <v>90</v>
      </c>
      <c r="M81" s="161">
        <f t="shared" si="13"/>
        <v>30</v>
      </c>
      <c r="N81" s="161">
        <f t="shared" si="13"/>
        <v>60</v>
      </c>
      <c r="O81" s="161">
        <f t="shared" si="13"/>
        <v>6</v>
      </c>
      <c r="P81" s="161">
        <f t="shared" ref="P81" si="14">SUM(P79:P80)</f>
        <v>79</v>
      </c>
      <c r="Q81" s="162"/>
      <c r="R81" s="33"/>
      <c r="S81" s="33"/>
    </row>
    <row r="82" spans="1:19" ht="20.100000000000001" customHeight="1">
      <c r="A82" s="411" t="s">
        <v>31</v>
      </c>
      <c r="B82" s="412"/>
      <c r="C82" s="163"/>
      <c r="D82" s="163"/>
      <c r="E82" s="163"/>
      <c r="F82" s="163">
        <f>SUM(F79:F81)</f>
        <v>2.4</v>
      </c>
      <c r="G82" s="164"/>
      <c r="H82" s="164"/>
      <c r="I82" s="164"/>
      <c r="J82" s="164">
        <f>SUM(J79:J81)</f>
        <v>60</v>
      </c>
      <c r="K82" s="164"/>
      <c r="L82" s="164"/>
      <c r="M82" s="164"/>
      <c r="N82" s="164"/>
      <c r="O82" s="164"/>
      <c r="P82" s="164"/>
      <c r="Q82" s="165"/>
      <c r="R82" s="33"/>
      <c r="S82" s="33"/>
    </row>
    <row r="83" spans="1:19" ht="20.100000000000001" customHeight="1" thickBot="1">
      <c r="A83" s="413" t="s">
        <v>32</v>
      </c>
      <c r="B83" s="414"/>
      <c r="C83" s="215"/>
      <c r="D83" s="215"/>
      <c r="E83" s="215"/>
      <c r="F83" s="215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7"/>
      <c r="R83" s="33"/>
      <c r="S83" s="33"/>
    </row>
    <row r="84" spans="1:19" s="17" customFormat="1" ht="20.100000000000001" customHeight="1">
      <c r="A84" s="219" t="s">
        <v>36</v>
      </c>
      <c r="B84" s="430" t="s">
        <v>37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1"/>
      <c r="R84" s="19"/>
      <c r="S84" s="19"/>
    </row>
    <row r="85" spans="1:19" ht="20.100000000000001" customHeight="1">
      <c r="A85" s="189" t="s">
        <v>20</v>
      </c>
      <c r="B85" s="192" t="s">
        <v>114</v>
      </c>
      <c r="C85" s="191">
        <v>4.5</v>
      </c>
      <c r="D85" s="193">
        <v>2.5</v>
      </c>
      <c r="E85" s="193">
        <v>2</v>
      </c>
      <c r="F85" s="191">
        <v>1.2</v>
      </c>
      <c r="G85" s="259" t="s">
        <v>35</v>
      </c>
      <c r="H85" s="259" t="s">
        <v>26</v>
      </c>
      <c r="I85" s="259">
        <v>113</v>
      </c>
      <c r="J85" s="259">
        <v>30</v>
      </c>
      <c r="K85" s="259">
        <v>62</v>
      </c>
      <c r="L85" s="259">
        <v>60</v>
      </c>
      <c r="M85" s="259">
        <v>30</v>
      </c>
      <c r="N85" s="259">
        <v>30</v>
      </c>
      <c r="O85" s="259">
        <v>2</v>
      </c>
      <c r="P85" s="259">
        <v>51</v>
      </c>
      <c r="Q85" s="289">
        <f t="shared" ref="Q85:Q87" si="15">+I85/C85</f>
        <v>25.111111111111111</v>
      </c>
      <c r="R85" s="33"/>
      <c r="S85" s="33"/>
    </row>
    <row r="86" spans="1:19" ht="20.100000000000001" customHeight="1">
      <c r="A86" s="189" t="s">
        <v>24</v>
      </c>
      <c r="B86" s="192" t="s">
        <v>115</v>
      </c>
      <c r="C86" s="191">
        <v>4.5</v>
      </c>
      <c r="D86" s="193">
        <v>2.7</v>
      </c>
      <c r="E86" s="193">
        <v>1.8</v>
      </c>
      <c r="F86" s="191">
        <v>1.8</v>
      </c>
      <c r="G86" s="259" t="s">
        <v>35</v>
      </c>
      <c r="H86" s="259" t="s">
        <v>26</v>
      </c>
      <c r="I86" s="259">
        <v>113</v>
      </c>
      <c r="J86" s="259">
        <v>45</v>
      </c>
      <c r="K86" s="259">
        <v>68</v>
      </c>
      <c r="L86" s="259">
        <v>60</v>
      </c>
      <c r="M86" s="259">
        <v>30</v>
      </c>
      <c r="N86" s="259">
        <v>30</v>
      </c>
      <c r="O86" s="259">
        <v>8</v>
      </c>
      <c r="P86" s="259">
        <v>45</v>
      </c>
      <c r="Q86" s="289">
        <f t="shared" si="15"/>
        <v>25.111111111111111</v>
      </c>
      <c r="R86" s="33"/>
      <c r="S86" s="33"/>
    </row>
    <row r="87" spans="1:19" ht="20.100000000000001" customHeight="1" thickBot="1">
      <c r="A87" s="194" t="s">
        <v>27</v>
      </c>
      <c r="B87" s="195" t="s">
        <v>116</v>
      </c>
      <c r="C87" s="196">
        <v>3</v>
      </c>
      <c r="D87" s="197">
        <v>1.8</v>
      </c>
      <c r="E87" s="197">
        <v>1.2</v>
      </c>
      <c r="F87" s="196">
        <v>1.6</v>
      </c>
      <c r="G87" s="158" t="s">
        <v>78</v>
      </c>
      <c r="H87" s="199" t="s">
        <v>26</v>
      </c>
      <c r="I87" s="199">
        <v>75</v>
      </c>
      <c r="J87" s="199">
        <v>40</v>
      </c>
      <c r="K87" s="199">
        <v>46</v>
      </c>
      <c r="L87" s="198">
        <v>45</v>
      </c>
      <c r="M87" s="199">
        <v>15</v>
      </c>
      <c r="N87" s="199">
        <v>30</v>
      </c>
      <c r="O87" s="199">
        <v>1</v>
      </c>
      <c r="P87" s="199">
        <v>29</v>
      </c>
      <c r="Q87" s="289">
        <f t="shared" si="15"/>
        <v>25</v>
      </c>
      <c r="R87" s="35"/>
      <c r="S87" s="35"/>
    </row>
    <row r="88" spans="1:19" ht="20.100000000000001" customHeight="1">
      <c r="A88" s="409" t="s">
        <v>29</v>
      </c>
      <c r="B88" s="410"/>
      <c r="C88" s="160">
        <f>SUM(C85:C87)</f>
        <v>12</v>
      </c>
      <c r="D88" s="160">
        <f>SUM(D85:D87)</f>
        <v>7</v>
      </c>
      <c r="E88" s="160">
        <f>SUM(E85:E87)</f>
        <v>5</v>
      </c>
      <c r="F88" s="160"/>
      <c r="G88" s="161" t="s">
        <v>30</v>
      </c>
      <c r="H88" s="161" t="s">
        <v>30</v>
      </c>
      <c r="I88" s="161">
        <f>SUM(I85:I87)</f>
        <v>301</v>
      </c>
      <c r="J88" s="161"/>
      <c r="K88" s="161">
        <f t="shared" ref="K88:O88" si="16">SUM(K85:K87)</f>
        <v>176</v>
      </c>
      <c r="L88" s="161">
        <f t="shared" si="16"/>
        <v>165</v>
      </c>
      <c r="M88" s="161">
        <f t="shared" si="16"/>
        <v>75</v>
      </c>
      <c r="N88" s="161">
        <f t="shared" si="16"/>
        <v>90</v>
      </c>
      <c r="O88" s="161">
        <f t="shared" si="16"/>
        <v>11</v>
      </c>
      <c r="P88" s="161">
        <f t="shared" ref="P88" si="17">SUM(P85:P87)</f>
        <v>125</v>
      </c>
      <c r="Q88" s="162"/>
      <c r="R88" s="33"/>
      <c r="S88" s="33"/>
    </row>
    <row r="89" spans="1:19" ht="20.100000000000001" customHeight="1">
      <c r="A89" s="411" t="s">
        <v>31</v>
      </c>
      <c r="B89" s="412"/>
      <c r="C89" s="163"/>
      <c r="D89" s="163"/>
      <c r="E89" s="163"/>
      <c r="F89" s="163">
        <f>SUM(F85:F88)</f>
        <v>4.5999999999999996</v>
      </c>
      <c r="G89" s="164"/>
      <c r="H89" s="164"/>
      <c r="I89" s="164"/>
      <c r="J89" s="164">
        <f>SUM(J85:J88)</f>
        <v>115</v>
      </c>
      <c r="K89" s="164"/>
      <c r="L89" s="164"/>
      <c r="M89" s="164"/>
      <c r="N89" s="164"/>
      <c r="O89" s="164"/>
      <c r="P89" s="164"/>
      <c r="Q89" s="165"/>
      <c r="R89" s="33"/>
      <c r="S89" s="33"/>
    </row>
    <row r="90" spans="1:19" ht="20.100000000000001" customHeight="1" thickBot="1">
      <c r="A90" s="413" t="s">
        <v>32</v>
      </c>
      <c r="B90" s="414"/>
      <c r="C90" s="166"/>
      <c r="D90" s="166"/>
      <c r="E90" s="166"/>
      <c r="F90" s="166"/>
      <c r="G90" s="167" t="s">
        <v>30</v>
      </c>
      <c r="H90" s="167" t="s">
        <v>30</v>
      </c>
      <c r="I90" s="167"/>
      <c r="J90" s="167"/>
      <c r="K90" s="167"/>
      <c r="L90" s="167"/>
      <c r="M90" s="167"/>
      <c r="N90" s="167"/>
      <c r="O90" s="167"/>
      <c r="P90" s="167"/>
      <c r="Q90" s="168"/>
      <c r="R90" s="33"/>
      <c r="S90" s="33"/>
    </row>
    <row r="91" spans="1:19" ht="20.100000000000001" customHeight="1">
      <c r="A91" s="219" t="s">
        <v>42</v>
      </c>
      <c r="B91" s="393" t="s">
        <v>43</v>
      </c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4"/>
      <c r="R91" s="33"/>
      <c r="S91" s="33"/>
    </row>
    <row r="92" spans="1:19" ht="44.25" customHeight="1">
      <c r="A92" s="189" t="s">
        <v>20</v>
      </c>
      <c r="B92" s="220" t="s">
        <v>168</v>
      </c>
      <c r="C92" s="191">
        <v>2</v>
      </c>
      <c r="D92" s="191">
        <v>1.2</v>
      </c>
      <c r="E92" s="191">
        <v>0.8</v>
      </c>
      <c r="F92" s="191">
        <v>0.4</v>
      </c>
      <c r="G92" s="153" t="s">
        <v>78</v>
      </c>
      <c r="H92" s="259" t="s">
        <v>23</v>
      </c>
      <c r="I92" s="259">
        <v>50</v>
      </c>
      <c r="J92" s="259">
        <v>10</v>
      </c>
      <c r="K92" s="259">
        <v>31</v>
      </c>
      <c r="L92" s="259">
        <v>30</v>
      </c>
      <c r="M92" s="259">
        <v>15</v>
      </c>
      <c r="N92" s="259">
        <v>15</v>
      </c>
      <c r="O92" s="259">
        <v>1</v>
      </c>
      <c r="P92" s="259">
        <v>19</v>
      </c>
      <c r="Q92" s="289">
        <f t="shared" ref="Q92:Q95" si="18">+I92/C92</f>
        <v>25</v>
      </c>
      <c r="R92" s="33"/>
      <c r="S92" s="33"/>
    </row>
    <row r="93" spans="1:19" ht="20.100000000000001" customHeight="1">
      <c r="A93" s="189" t="s">
        <v>24</v>
      </c>
      <c r="B93" s="220" t="s">
        <v>169</v>
      </c>
      <c r="C93" s="191">
        <v>3</v>
      </c>
      <c r="D93" s="191">
        <v>1.8</v>
      </c>
      <c r="E93" s="191">
        <v>1.2</v>
      </c>
      <c r="F93" s="191">
        <v>1.6</v>
      </c>
      <c r="G93" s="153" t="s">
        <v>78</v>
      </c>
      <c r="H93" s="259" t="s">
        <v>23</v>
      </c>
      <c r="I93" s="259">
        <v>75</v>
      </c>
      <c r="J93" s="259">
        <v>40</v>
      </c>
      <c r="K93" s="259">
        <v>46</v>
      </c>
      <c r="L93" s="259">
        <v>45</v>
      </c>
      <c r="M93" s="259">
        <v>30</v>
      </c>
      <c r="N93" s="259">
        <v>15</v>
      </c>
      <c r="O93" s="259">
        <v>1</v>
      </c>
      <c r="P93" s="259">
        <v>29</v>
      </c>
      <c r="Q93" s="289">
        <f t="shared" si="18"/>
        <v>25</v>
      </c>
      <c r="R93" s="33"/>
      <c r="S93" s="33"/>
    </row>
    <row r="94" spans="1:19" ht="20.100000000000001" customHeight="1">
      <c r="A94" s="189" t="s">
        <v>27</v>
      </c>
      <c r="B94" s="220" t="s">
        <v>170</v>
      </c>
      <c r="C94" s="191">
        <v>2</v>
      </c>
      <c r="D94" s="191">
        <v>1.2</v>
      </c>
      <c r="E94" s="191">
        <v>0.8</v>
      </c>
      <c r="F94" s="191">
        <v>1.2</v>
      </c>
      <c r="G94" s="153" t="s">
        <v>78</v>
      </c>
      <c r="H94" s="259" t="s">
        <v>23</v>
      </c>
      <c r="I94" s="259">
        <v>50</v>
      </c>
      <c r="J94" s="259">
        <v>30</v>
      </c>
      <c r="K94" s="259">
        <v>31</v>
      </c>
      <c r="L94" s="259">
        <v>30</v>
      </c>
      <c r="M94" s="259">
        <v>15</v>
      </c>
      <c r="N94" s="259">
        <v>15</v>
      </c>
      <c r="O94" s="259">
        <v>1</v>
      </c>
      <c r="P94" s="259">
        <v>19</v>
      </c>
      <c r="Q94" s="289">
        <f t="shared" si="18"/>
        <v>25</v>
      </c>
      <c r="R94" s="33"/>
      <c r="S94" s="33"/>
    </row>
    <row r="95" spans="1:19" ht="20.100000000000001" customHeight="1" thickBot="1">
      <c r="A95" s="194" t="s">
        <v>28</v>
      </c>
      <c r="B95" s="221" t="s">
        <v>171</v>
      </c>
      <c r="C95" s="196">
        <v>2</v>
      </c>
      <c r="D95" s="196">
        <v>1.2</v>
      </c>
      <c r="E95" s="196">
        <v>0.8</v>
      </c>
      <c r="F95" s="196">
        <v>1</v>
      </c>
      <c r="G95" s="158" t="s">
        <v>78</v>
      </c>
      <c r="H95" s="198" t="s">
        <v>23</v>
      </c>
      <c r="I95" s="198">
        <v>50</v>
      </c>
      <c r="J95" s="198">
        <v>25</v>
      </c>
      <c r="K95" s="198">
        <v>31</v>
      </c>
      <c r="L95" s="198">
        <v>30</v>
      </c>
      <c r="M95" s="198">
        <v>15</v>
      </c>
      <c r="N95" s="198">
        <v>15</v>
      </c>
      <c r="O95" s="198">
        <v>1</v>
      </c>
      <c r="P95" s="198">
        <v>19</v>
      </c>
      <c r="Q95" s="289">
        <f t="shared" si="18"/>
        <v>25</v>
      </c>
      <c r="R95" s="33"/>
      <c r="S95" s="33"/>
    </row>
    <row r="96" spans="1:19" ht="20.100000000000001" customHeight="1">
      <c r="A96" s="409" t="s">
        <v>29</v>
      </c>
      <c r="B96" s="410"/>
      <c r="C96" s="160">
        <f>SUM(C92:C95)</f>
        <v>9</v>
      </c>
      <c r="D96" s="160">
        <f>SUM(D92:D95)</f>
        <v>5.4</v>
      </c>
      <c r="E96" s="160">
        <f>SUM(E92:E95)</f>
        <v>3.5999999999999996</v>
      </c>
      <c r="F96" s="160"/>
      <c r="G96" s="161" t="s">
        <v>30</v>
      </c>
      <c r="H96" s="161" t="s">
        <v>30</v>
      </c>
      <c r="I96" s="161">
        <f>SUM(I92:I95)</f>
        <v>225</v>
      </c>
      <c r="J96" s="161"/>
      <c r="K96" s="161">
        <f t="shared" ref="K96:O96" si="19">SUM(K92:K95)</f>
        <v>139</v>
      </c>
      <c r="L96" s="161">
        <f t="shared" si="19"/>
        <v>135</v>
      </c>
      <c r="M96" s="161">
        <f t="shared" si="19"/>
        <v>75</v>
      </c>
      <c r="N96" s="161">
        <f t="shared" si="19"/>
        <v>60</v>
      </c>
      <c r="O96" s="161">
        <f t="shared" si="19"/>
        <v>4</v>
      </c>
      <c r="P96" s="161">
        <f t="shared" ref="P96" si="20">SUM(P92:P95)</f>
        <v>86</v>
      </c>
      <c r="Q96" s="162"/>
      <c r="R96" s="33"/>
      <c r="S96" s="33"/>
    </row>
    <row r="97" spans="1:19" ht="20.100000000000001" customHeight="1">
      <c r="A97" s="411" t="s">
        <v>31</v>
      </c>
      <c r="B97" s="412"/>
      <c r="C97" s="163"/>
      <c r="D97" s="163"/>
      <c r="E97" s="163"/>
      <c r="F97" s="163">
        <f>SUM(F92:F96)</f>
        <v>4.2</v>
      </c>
      <c r="G97" s="164"/>
      <c r="H97" s="164"/>
      <c r="I97" s="164"/>
      <c r="J97" s="164">
        <f>SUM(J92:J96)</f>
        <v>105</v>
      </c>
      <c r="K97" s="164"/>
      <c r="L97" s="164"/>
      <c r="M97" s="164"/>
      <c r="N97" s="164"/>
      <c r="O97" s="164"/>
      <c r="P97" s="164"/>
      <c r="Q97" s="165"/>
      <c r="R97" s="33"/>
      <c r="S97" s="33"/>
    </row>
    <row r="98" spans="1:19" ht="20.100000000000001" customHeight="1" thickBot="1">
      <c r="A98" s="413" t="s">
        <v>32</v>
      </c>
      <c r="B98" s="414"/>
      <c r="C98" s="166">
        <v>10</v>
      </c>
      <c r="D98" s="166">
        <f>SUM(D96)</f>
        <v>5.4</v>
      </c>
      <c r="E98" s="166">
        <f>SUM(E96)</f>
        <v>3.5999999999999996</v>
      </c>
      <c r="F98" s="166"/>
      <c r="G98" s="167" t="s">
        <v>30</v>
      </c>
      <c r="H98" s="167" t="s">
        <v>30</v>
      </c>
      <c r="I98" s="167">
        <f>SUM(I96)</f>
        <v>225</v>
      </c>
      <c r="J98" s="167"/>
      <c r="K98" s="167">
        <f t="shared" ref="K98:O98" si="21">SUM(K96)</f>
        <v>139</v>
      </c>
      <c r="L98" s="167">
        <f t="shared" si="21"/>
        <v>135</v>
      </c>
      <c r="M98" s="167">
        <f t="shared" si="21"/>
        <v>75</v>
      </c>
      <c r="N98" s="167">
        <f t="shared" si="21"/>
        <v>60</v>
      </c>
      <c r="O98" s="167">
        <f t="shared" si="21"/>
        <v>4</v>
      </c>
      <c r="P98" s="167">
        <f t="shared" ref="P98" si="22">SUM(P96)</f>
        <v>86</v>
      </c>
      <c r="Q98" s="168"/>
      <c r="R98" s="33"/>
      <c r="S98" s="33"/>
    </row>
    <row r="99" spans="1:19" ht="20.100000000000001" customHeight="1" thickBot="1">
      <c r="A99" s="417" t="s">
        <v>49</v>
      </c>
      <c r="B99" s="418"/>
      <c r="C99" s="186">
        <f>SUM(C75,C81,C88,C96)</f>
        <v>30</v>
      </c>
      <c r="D99" s="186">
        <f>SUM(D75,D81,D88,D96)</f>
        <v>17.399999999999999</v>
      </c>
      <c r="E99" s="186">
        <f>SUM(E75,E81,E88,E96)</f>
        <v>12.6</v>
      </c>
      <c r="F99" s="186">
        <f>SUM(F82,F89,F97,)</f>
        <v>11.2</v>
      </c>
      <c r="G99" s="187" t="s">
        <v>30</v>
      </c>
      <c r="H99" s="187" t="s">
        <v>30</v>
      </c>
      <c r="I99" s="187">
        <f>SUM(I75,I81,I88,I96,)</f>
        <v>751</v>
      </c>
      <c r="J99" s="187">
        <f>SUM(J76,J82,J89,J97,)</f>
        <v>280</v>
      </c>
      <c r="K99" s="187">
        <f>SUM(K75,K81,K88,K96,)</f>
        <v>441</v>
      </c>
      <c r="L99" s="187">
        <f>SUM(L75,L81,L88,L96)</f>
        <v>420</v>
      </c>
      <c r="M99" s="187">
        <f>SUM(M75,M81,M88,M96)</f>
        <v>180</v>
      </c>
      <c r="N99" s="187">
        <f>SUM(N75,N81,N88,N96)</f>
        <v>240</v>
      </c>
      <c r="O99" s="187">
        <f>SUM(O75,O81,O88,O96,)</f>
        <v>21</v>
      </c>
      <c r="P99" s="187">
        <f>SUM(P75,P81,P88,P96,)</f>
        <v>310</v>
      </c>
      <c r="Q99" s="188"/>
      <c r="R99" s="33"/>
      <c r="S99" s="33"/>
    </row>
    <row r="100" spans="1:19" ht="20.100000000000001" customHeight="1">
      <c r="A100" s="419" t="s">
        <v>50</v>
      </c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1"/>
      <c r="R100" s="33"/>
      <c r="S100" s="33"/>
    </row>
    <row r="101" spans="1:19" ht="20.100000000000001" customHeight="1">
      <c r="A101" s="149" t="s">
        <v>18</v>
      </c>
      <c r="B101" s="407" t="s">
        <v>19</v>
      </c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8"/>
      <c r="R101" s="33"/>
      <c r="S101" s="33"/>
    </row>
    <row r="102" spans="1:19" s="16" customFormat="1" ht="20.100000000000001" customHeight="1">
      <c r="A102" s="189" t="s">
        <v>20</v>
      </c>
      <c r="B102" s="192" t="s">
        <v>21</v>
      </c>
      <c r="C102" s="191">
        <v>2</v>
      </c>
      <c r="D102" s="191">
        <v>1.2</v>
      </c>
      <c r="E102" s="191">
        <v>0.8</v>
      </c>
      <c r="F102" s="191"/>
      <c r="G102" s="153" t="s">
        <v>78</v>
      </c>
      <c r="H102" s="259" t="s">
        <v>23</v>
      </c>
      <c r="I102" s="153">
        <v>50</v>
      </c>
      <c r="J102" s="153"/>
      <c r="K102" s="153">
        <v>30</v>
      </c>
      <c r="L102" s="153">
        <v>30</v>
      </c>
      <c r="M102" s="153"/>
      <c r="N102" s="153">
        <v>30</v>
      </c>
      <c r="O102" s="153"/>
      <c r="P102" s="153">
        <v>20</v>
      </c>
      <c r="Q102" s="289">
        <f t="shared" ref="Q102:Q103" si="23">+I102/C102</f>
        <v>25</v>
      </c>
    </row>
    <row r="103" spans="1:19" s="16" customFormat="1" ht="20.100000000000001" customHeight="1" thickBot="1">
      <c r="A103" s="155" t="s">
        <v>24</v>
      </c>
      <c r="B103" s="172" t="s">
        <v>25</v>
      </c>
      <c r="C103" s="196">
        <v>1</v>
      </c>
      <c r="D103" s="196">
        <v>1</v>
      </c>
      <c r="E103" s="196"/>
      <c r="F103" s="196"/>
      <c r="G103" s="158" t="s">
        <v>78</v>
      </c>
      <c r="H103" s="198" t="s">
        <v>23</v>
      </c>
      <c r="I103" s="158">
        <v>30</v>
      </c>
      <c r="J103" s="158"/>
      <c r="K103" s="158">
        <v>30</v>
      </c>
      <c r="L103" s="158">
        <v>30</v>
      </c>
      <c r="M103" s="158"/>
      <c r="N103" s="158">
        <v>30</v>
      </c>
      <c r="O103" s="158"/>
      <c r="P103" s="158"/>
      <c r="Q103" s="289">
        <f t="shared" si="23"/>
        <v>30</v>
      </c>
    </row>
    <row r="104" spans="1:19" s="16" customFormat="1" ht="20.100000000000001" customHeight="1">
      <c r="A104" s="409" t="s">
        <v>29</v>
      </c>
      <c r="B104" s="410"/>
      <c r="C104" s="160">
        <f>SUM(C102:C103)</f>
        <v>3</v>
      </c>
      <c r="D104" s="160">
        <f>SUM(D102:D103)</f>
        <v>2.2000000000000002</v>
      </c>
      <c r="E104" s="160">
        <f>SUM(E102:E103)</f>
        <v>0.8</v>
      </c>
      <c r="F104" s="160"/>
      <c r="G104" s="161"/>
      <c r="H104" s="161" t="s">
        <v>30</v>
      </c>
      <c r="I104" s="161">
        <f>SUM(I102:I103)</f>
        <v>80</v>
      </c>
      <c r="J104" s="161"/>
      <c r="K104" s="161">
        <f>SUM(K102:K103)</f>
        <v>60</v>
      </c>
      <c r="L104" s="161">
        <f>SUM(L102:L103)</f>
        <v>60</v>
      </c>
      <c r="M104" s="161"/>
      <c r="N104" s="161">
        <f>SUM(N102:N103)</f>
        <v>60</v>
      </c>
      <c r="O104" s="161"/>
      <c r="P104" s="161">
        <v>20</v>
      </c>
      <c r="Q104" s="162"/>
    </row>
    <row r="105" spans="1:19" s="16" customFormat="1" ht="20.100000000000001" customHeight="1">
      <c r="A105" s="411" t="s">
        <v>31</v>
      </c>
      <c r="B105" s="412"/>
      <c r="C105" s="163"/>
      <c r="D105" s="163"/>
      <c r="E105" s="163"/>
      <c r="F105" s="163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5"/>
    </row>
    <row r="106" spans="1:19" ht="20.100000000000001" customHeight="1" thickBot="1">
      <c r="A106" s="413" t="s">
        <v>32</v>
      </c>
      <c r="B106" s="414"/>
      <c r="C106" s="166">
        <v>2</v>
      </c>
      <c r="D106" s="166">
        <v>1.2</v>
      </c>
      <c r="E106" s="166">
        <v>0.8</v>
      </c>
      <c r="F106" s="166"/>
      <c r="G106" s="167" t="s">
        <v>30</v>
      </c>
      <c r="H106" s="167" t="s">
        <v>30</v>
      </c>
      <c r="I106" s="167">
        <f>SUM(I104)</f>
        <v>80</v>
      </c>
      <c r="J106" s="167"/>
      <c r="K106" s="167">
        <f>SUM(K104)</f>
        <v>60</v>
      </c>
      <c r="L106" s="167">
        <f>SUM(L104)</f>
        <v>60</v>
      </c>
      <c r="M106" s="167"/>
      <c r="N106" s="167">
        <f>SUM(N104)</f>
        <v>60</v>
      </c>
      <c r="O106" s="167"/>
      <c r="P106" s="167">
        <v>20</v>
      </c>
      <c r="Q106" s="168"/>
      <c r="R106" s="33"/>
      <c r="S106" s="33"/>
    </row>
    <row r="107" spans="1:19" s="17" customFormat="1" ht="20.100000000000001" customHeight="1">
      <c r="A107" s="219" t="s">
        <v>33</v>
      </c>
      <c r="B107" s="430" t="s">
        <v>37</v>
      </c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1"/>
      <c r="R107" s="19"/>
      <c r="S107" s="19"/>
    </row>
    <row r="108" spans="1:19" s="20" customFormat="1" ht="20.100000000000001" customHeight="1">
      <c r="A108" s="189" t="s">
        <v>20</v>
      </c>
      <c r="B108" s="222" t="s">
        <v>121</v>
      </c>
      <c r="C108" s="191">
        <v>3.5</v>
      </c>
      <c r="D108" s="191">
        <v>1.9</v>
      </c>
      <c r="E108" s="191">
        <v>1.6</v>
      </c>
      <c r="F108" s="191">
        <v>2.4</v>
      </c>
      <c r="G108" s="259" t="s">
        <v>35</v>
      </c>
      <c r="H108" s="259" t="s">
        <v>26</v>
      </c>
      <c r="I108" s="259">
        <v>88</v>
      </c>
      <c r="J108" s="259">
        <v>60</v>
      </c>
      <c r="K108" s="259">
        <v>47</v>
      </c>
      <c r="L108" s="259">
        <v>45</v>
      </c>
      <c r="M108" s="259">
        <v>15</v>
      </c>
      <c r="N108" s="259">
        <v>30</v>
      </c>
      <c r="O108" s="259">
        <v>2</v>
      </c>
      <c r="P108" s="259">
        <v>41</v>
      </c>
      <c r="Q108" s="289">
        <f t="shared" ref="Q108:Q113" si="24">+I108/C108</f>
        <v>25.142857142857142</v>
      </c>
      <c r="R108" s="18"/>
      <c r="S108" s="18"/>
    </row>
    <row r="109" spans="1:19" ht="20.100000000000001" customHeight="1">
      <c r="A109" s="189" t="s">
        <v>24</v>
      </c>
      <c r="B109" s="192" t="s">
        <v>122</v>
      </c>
      <c r="C109" s="191">
        <v>3.5</v>
      </c>
      <c r="D109" s="191">
        <v>2</v>
      </c>
      <c r="E109" s="191">
        <v>1.5</v>
      </c>
      <c r="F109" s="191">
        <v>1.2</v>
      </c>
      <c r="G109" s="259" t="s">
        <v>35</v>
      </c>
      <c r="H109" s="259" t="s">
        <v>26</v>
      </c>
      <c r="I109" s="259">
        <v>88</v>
      </c>
      <c r="J109" s="259">
        <v>30</v>
      </c>
      <c r="K109" s="259">
        <v>51</v>
      </c>
      <c r="L109" s="259">
        <v>45</v>
      </c>
      <c r="M109" s="259">
        <v>15</v>
      </c>
      <c r="N109" s="259">
        <v>30</v>
      </c>
      <c r="O109" s="259">
        <v>6</v>
      </c>
      <c r="P109" s="288">
        <v>37</v>
      </c>
      <c r="Q109" s="289">
        <f t="shared" si="24"/>
        <v>25.142857142857142</v>
      </c>
      <c r="R109" s="33"/>
      <c r="S109" s="33"/>
    </row>
    <row r="110" spans="1:19" ht="20.100000000000001" customHeight="1">
      <c r="A110" s="189" t="s">
        <v>27</v>
      </c>
      <c r="B110" s="192" t="s">
        <v>123</v>
      </c>
      <c r="C110" s="191">
        <v>3.5</v>
      </c>
      <c r="D110" s="191">
        <v>2.6</v>
      </c>
      <c r="E110" s="191">
        <v>0.9</v>
      </c>
      <c r="F110" s="191">
        <v>1.4</v>
      </c>
      <c r="G110" s="153" t="s">
        <v>78</v>
      </c>
      <c r="H110" s="259" t="s">
        <v>26</v>
      </c>
      <c r="I110" s="259">
        <v>88</v>
      </c>
      <c r="J110" s="259">
        <v>35</v>
      </c>
      <c r="K110" s="259">
        <v>66</v>
      </c>
      <c r="L110" s="259">
        <v>60</v>
      </c>
      <c r="M110" s="259">
        <v>30</v>
      </c>
      <c r="N110" s="259">
        <v>30</v>
      </c>
      <c r="O110" s="259">
        <v>6</v>
      </c>
      <c r="P110" s="288">
        <v>22</v>
      </c>
      <c r="Q110" s="289">
        <f t="shared" si="24"/>
        <v>25.142857142857142</v>
      </c>
      <c r="R110" s="33"/>
      <c r="S110" s="33"/>
    </row>
    <row r="111" spans="1:19" ht="20.100000000000001" customHeight="1">
      <c r="A111" s="189" t="s">
        <v>28</v>
      </c>
      <c r="B111" s="192" t="s">
        <v>124</v>
      </c>
      <c r="C111" s="191">
        <v>5</v>
      </c>
      <c r="D111" s="191">
        <v>3.2</v>
      </c>
      <c r="E111" s="191">
        <v>1.8</v>
      </c>
      <c r="F111" s="191">
        <v>2.4</v>
      </c>
      <c r="G111" s="259" t="s">
        <v>35</v>
      </c>
      <c r="H111" s="259" t="s">
        <v>26</v>
      </c>
      <c r="I111" s="259">
        <v>125</v>
      </c>
      <c r="J111" s="259">
        <v>60</v>
      </c>
      <c r="K111" s="259">
        <v>80</v>
      </c>
      <c r="L111" s="259">
        <v>75</v>
      </c>
      <c r="M111" s="259">
        <v>30</v>
      </c>
      <c r="N111" s="259">
        <v>45</v>
      </c>
      <c r="O111" s="259">
        <v>5</v>
      </c>
      <c r="P111" s="259">
        <v>45</v>
      </c>
      <c r="Q111" s="289">
        <f t="shared" si="24"/>
        <v>25</v>
      </c>
      <c r="R111" s="33"/>
      <c r="S111" s="33"/>
    </row>
    <row r="112" spans="1:19" ht="20.100000000000001" customHeight="1">
      <c r="A112" s="189" t="s">
        <v>48</v>
      </c>
      <c r="B112" s="192" t="s">
        <v>159</v>
      </c>
      <c r="C112" s="191">
        <v>5</v>
      </c>
      <c r="D112" s="191">
        <v>3.6</v>
      </c>
      <c r="E112" s="191">
        <v>1.4</v>
      </c>
      <c r="F112" s="191">
        <v>1.8</v>
      </c>
      <c r="G112" s="153" t="s">
        <v>78</v>
      </c>
      <c r="H112" s="259" t="s">
        <v>26</v>
      </c>
      <c r="I112" s="259">
        <v>125</v>
      </c>
      <c r="J112" s="259">
        <v>45</v>
      </c>
      <c r="K112" s="259">
        <v>93</v>
      </c>
      <c r="L112" s="259">
        <v>90</v>
      </c>
      <c r="M112" s="259">
        <v>45</v>
      </c>
      <c r="N112" s="259">
        <v>45</v>
      </c>
      <c r="O112" s="259">
        <v>3</v>
      </c>
      <c r="P112" s="259">
        <v>32</v>
      </c>
      <c r="Q112" s="289">
        <f t="shared" si="24"/>
        <v>25</v>
      </c>
      <c r="R112" s="33"/>
      <c r="S112" s="33"/>
    </row>
    <row r="113" spans="1:19" s="16" customFormat="1" ht="20.100000000000001" customHeight="1" thickBot="1">
      <c r="A113" s="194" t="s">
        <v>66</v>
      </c>
      <c r="B113" s="223" t="s">
        <v>160</v>
      </c>
      <c r="C113" s="196">
        <v>4.5</v>
      </c>
      <c r="D113" s="196">
        <v>2.6</v>
      </c>
      <c r="E113" s="196">
        <v>1.9</v>
      </c>
      <c r="F113" s="196">
        <v>2.4</v>
      </c>
      <c r="G113" s="198" t="s">
        <v>35</v>
      </c>
      <c r="H113" s="198" t="s">
        <v>26</v>
      </c>
      <c r="I113" s="198">
        <v>113</v>
      </c>
      <c r="J113" s="198">
        <v>60</v>
      </c>
      <c r="K113" s="198">
        <v>66</v>
      </c>
      <c r="L113" s="198">
        <v>60</v>
      </c>
      <c r="M113" s="198">
        <v>15</v>
      </c>
      <c r="N113" s="198">
        <v>45</v>
      </c>
      <c r="O113" s="198">
        <v>6</v>
      </c>
      <c r="P113" s="199">
        <v>47</v>
      </c>
      <c r="Q113" s="289">
        <f t="shared" si="24"/>
        <v>25.111111111111111</v>
      </c>
    </row>
    <row r="114" spans="1:19" s="16" customFormat="1" ht="20.100000000000001" customHeight="1">
      <c r="A114" s="409" t="s">
        <v>29</v>
      </c>
      <c r="B114" s="410"/>
      <c r="C114" s="160">
        <f>SUM(C108:C113)</f>
        <v>25</v>
      </c>
      <c r="D114" s="160">
        <f>SUM(D108:D113)</f>
        <v>15.899999999999999</v>
      </c>
      <c r="E114" s="160">
        <f>SUM(E108:E113)</f>
        <v>9.1</v>
      </c>
      <c r="F114" s="160"/>
      <c r="G114" s="161" t="s">
        <v>30</v>
      </c>
      <c r="H114" s="161" t="s">
        <v>30</v>
      </c>
      <c r="I114" s="161">
        <f>SUM(I108:I113)</f>
        <v>627</v>
      </c>
      <c r="J114" s="161"/>
      <c r="K114" s="161">
        <f t="shared" ref="K114:O114" si="25">SUM(K108:K113)</f>
        <v>403</v>
      </c>
      <c r="L114" s="161">
        <f t="shared" si="25"/>
        <v>375</v>
      </c>
      <c r="M114" s="161">
        <f t="shared" si="25"/>
        <v>150</v>
      </c>
      <c r="N114" s="161">
        <f t="shared" si="25"/>
        <v>225</v>
      </c>
      <c r="O114" s="161">
        <f t="shared" si="25"/>
        <v>28</v>
      </c>
      <c r="P114" s="161">
        <f t="shared" ref="P114" si="26">SUM(P108:P113)</f>
        <v>224</v>
      </c>
      <c r="Q114" s="162"/>
    </row>
    <row r="115" spans="1:19" s="16" customFormat="1" ht="20.100000000000001" customHeight="1">
      <c r="A115" s="411" t="s">
        <v>31</v>
      </c>
      <c r="B115" s="412"/>
      <c r="C115" s="163"/>
      <c r="D115" s="163"/>
      <c r="E115" s="163"/>
      <c r="F115" s="163">
        <f>SUM(F108:F114)</f>
        <v>11.600000000000001</v>
      </c>
      <c r="G115" s="164"/>
      <c r="H115" s="164"/>
      <c r="I115" s="164"/>
      <c r="J115" s="164">
        <f>SUM(J108:J114)</f>
        <v>290</v>
      </c>
      <c r="K115" s="164"/>
      <c r="L115" s="164"/>
      <c r="M115" s="164"/>
      <c r="N115" s="164"/>
      <c r="O115" s="164"/>
      <c r="P115" s="164"/>
      <c r="Q115" s="165"/>
    </row>
    <row r="116" spans="1:19" ht="20.100000000000001" customHeight="1" thickBot="1">
      <c r="A116" s="413" t="s">
        <v>32</v>
      </c>
      <c r="B116" s="414"/>
      <c r="C116" s="166"/>
      <c r="D116" s="166"/>
      <c r="E116" s="166"/>
      <c r="F116" s="166"/>
      <c r="G116" s="167" t="s">
        <v>30</v>
      </c>
      <c r="H116" s="167" t="s">
        <v>30</v>
      </c>
      <c r="I116" s="167"/>
      <c r="J116" s="167"/>
      <c r="K116" s="167"/>
      <c r="L116" s="167"/>
      <c r="M116" s="167"/>
      <c r="N116" s="167"/>
      <c r="O116" s="167"/>
      <c r="P116" s="167"/>
      <c r="Q116" s="168"/>
      <c r="R116" s="33"/>
      <c r="S116" s="33"/>
    </row>
    <row r="117" spans="1:19" ht="20.100000000000001" customHeight="1">
      <c r="A117" s="219" t="s">
        <v>36</v>
      </c>
      <c r="B117" s="393" t="s">
        <v>43</v>
      </c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4"/>
      <c r="R117" s="33"/>
      <c r="S117" s="33"/>
    </row>
    <row r="118" spans="1:19" ht="20.100000000000001" customHeight="1" thickBot="1">
      <c r="A118" s="194" t="s">
        <v>20</v>
      </c>
      <c r="B118" s="218" t="s">
        <v>172</v>
      </c>
      <c r="C118" s="196">
        <v>2</v>
      </c>
      <c r="D118" s="196">
        <v>1.2</v>
      </c>
      <c r="E118" s="196">
        <v>0.8</v>
      </c>
      <c r="F118" s="196">
        <v>1.2</v>
      </c>
      <c r="G118" s="158" t="s">
        <v>78</v>
      </c>
      <c r="H118" s="198" t="s">
        <v>23</v>
      </c>
      <c r="I118" s="198">
        <v>50</v>
      </c>
      <c r="J118" s="198">
        <v>30</v>
      </c>
      <c r="K118" s="198">
        <v>31</v>
      </c>
      <c r="L118" s="198">
        <v>30</v>
      </c>
      <c r="M118" s="198">
        <v>15</v>
      </c>
      <c r="N118" s="198">
        <v>15</v>
      </c>
      <c r="O118" s="198">
        <v>1</v>
      </c>
      <c r="P118" s="198">
        <v>19</v>
      </c>
      <c r="Q118" s="289">
        <f>+I118/C118</f>
        <v>25</v>
      </c>
      <c r="R118" s="33"/>
      <c r="S118" s="33"/>
    </row>
    <row r="119" spans="1:19" ht="20.100000000000001" customHeight="1">
      <c r="A119" s="409" t="s">
        <v>29</v>
      </c>
      <c r="B119" s="410"/>
      <c r="C119" s="160">
        <f>SUM(C118)</f>
        <v>2</v>
      </c>
      <c r="D119" s="160">
        <v>1.2</v>
      </c>
      <c r="E119" s="160">
        <f>SUM(E118)</f>
        <v>0.8</v>
      </c>
      <c r="F119" s="160"/>
      <c r="G119" s="161" t="s">
        <v>30</v>
      </c>
      <c r="H119" s="161" t="s">
        <v>30</v>
      </c>
      <c r="I119" s="161">
        <v>50</v>
      </c>
      <c r="J119" s="161"/>
      <c r="K119" s="161">
        <v>31</v>
      </c>
      <c r="L119" s="161">
        <f>SUM(L118)</f>
        <v>30</v>
      </c>
      <c r="M119" s="161">
        <v>15</v>
      </c>
      <c r="N119" s="161">
        <f>SUM(N118)</f>
        <v>15</v>
      </c>
      <c r="O119" s="161">
        <v>1</v>
      </c>
      <c r="P119" s="161">
        <v>19</v>
      </c>
      <c r="Q119" s="162"/>
      <c r="R119" s="33"/>
      <c r="S119" s="33"/>
    </row>
    <row r="120" spans="1:19" ht="20.100000000000001" customHeight="1">
      <c r="A120" s="411" t="s">
        <v>31</v>
      </c>
      <c r="B120" s="412"/>
      <c r="C120" s="163"/>
      <c r="D120" s="163"/>
      <c r="E120" s="163"/>
      <c r="F120" s="163">
        <f>SUM(F118:F119)</f>
        <v>1.2</v>
      </c>
      <c r="G120" s="164"/>
      <c r="H120" s="164"/>
      <c r="I120" s="164"/>
      <c r="J120" s="164">
        <v>30</v>
      </c>
      <c r="K120" s="164"/>
      <c r="L120" s="164"/>
      <c r="M120" s="164"/>
      <c r="N120" s="164"/>
      <c r="O120" s="164"/>
      <c r="P120" s="164"/>
      <c r="Q120" s="165"/>
      <c r="R120" s="33"/>
      <c r="S120" s="33"/>
    </row>
    <row r="121" spans="1:19" ht="20.100000000000001" customHeight="1" thickBot="1">
      <c r="A121" s="413" t="s">
        <v>32</v>
      </c>
      <c r="B121" s="414"/>
      <c r="C121" s="166">
        <v>2</v>
      </c>
      <c r="D121" s="166">
        <v>1.2</v>
      </c>
      <c r="E121" s="166">
        <v>0.8</v>
      </c>
      <c r="F121" s="166"/>
      <c r="G121" s="167" t="s">
        <v>30</v>
      </c>
      <c r="H121" s="167" t="s">
        <v>30</v>
      </c>
      <c r="I121" s="167">
        <v>50</v>
      </c>
      <c r="J121" s="167"/>
      <c r="K121" s="167">
        <v>31</v>
      </c>
      <c r="L121" s="167">
        <v>30</v>
      </c>
      <c r="M121" s="167">
        <v>15</v>
      </c>
      <c r="N121" s="167">
        <v>15</v>
      </c>
      <c r="O121" s="167">
        <v>1</v>
      </c>
      <c r="P121" s="167">
        <v>19</v>
      </c>
      <c r="Q121" s="168"/>
      <c r="R121" s="33"/>
      <c r="S121" s="33"/>
    </row>
    <row r="122" spans="1:19" s="16" customFormat="1" ht="20.100000000000001" customHeight="1">
      <c r="A122" s="381" t="s">
        <v>51</v>
      </c>
      <c r="B122" s="382"/>
      <c r="C122" s="201">
        <f>SUM(C104,C114,C119)</f>
        <v>30</v>
      </c>
      <c r="D122" s="201">
        <f>SUM(D104,D114,D119,)</f>
        <v>19.299999999999997</v>
      </c>
      <c r="E122" s="201">
        <f>SUM(E104,E114,E119,)</f>
        <v>10.700000000000001</v>
      </c>
      <c r="F122" s="201">
        <f>SUM(F105,F115,F120,)</f>
        <v>12.8</v>
      </c>
      <c r="G122" s="202" t="s">
        <v>30</v>
      </c>
      <c r="H122" s="202" t="s">
        <v>30</v>
      </c>
      <c r="I122" s="202">
        <f>SUM(I106,I114,I121,)</f>
        <v>757</v>
      </c>
      <c r="J122" s="202">
        <f>SUM(J105,J115,J120,)</f>
        <v>320</v>
      </c>
      <c r="K122" s="202">
        <f>SUM(K104,K114,K119,)</f>
        <v>494</v>
      </c>
      <c r="L122" s="202">
        <f>SUM(L104,L114,L119)</f>
        <v>465</v>
      </c>
      <c r="M122" s="202">
        <f>SUM(M114,M119)</f>
        <v>165</v>
      </c>
      <c r="N122" s="202">
        <f>SUM(N104,N114,N119)</f>
        <v>300</v>
      </c>
      <c r="O122" s="202">
        <f>SUM(O104,O114,O119,)</f>
        <v>29</v>
      </c>
      <c r="P122" s="202">
        <f>SUM(P104,P114,P119,)</f>
        <v>263</v>
      </c>
      <c r="Q122" s="203"/>
    </row>
    <row r="123" spans="1:19" s="16" customFormat="1" ht="20.100000000000001" customHeight="1" thickBot="1">
      <c r="A123" s="385" t="s">
        <v>52</v>
      </c>
      <c r="B123" s="386"/>
      <c r="C123" s="224">
        <v>60</v>
      </c>
      <c r="D123" s="224">
        <v>32.4</v>
      </c>
      <c r="E123" s="224">
        <v>27.6</v>
      </c>
      <c r="F123" s="225">
        <f>SUM(F99,F122,)</f>
        <v>24</v>
      </c>
      <c r="G123" s="226" t="s">
        <v>30</v>
      </c>
      <c r="H123" s="226" t="s">
        <v>30</v>
      </c>
      <c r="I123" s="226">
        <f>SUM(I99,I122,)</f>
        <v>1508</v>
      </c>
      <c r="J123" s="226">
        <f>SUM(J99,J122,)</f>
        <v>600</v>
      </c>
      <c r="K123" s="226">
        <f>SUM(K99,K122,)</f>
        <v>935</v>
      </c>
      <c r="L123" s="226">
        <f>SUM(L99,L122)</f>
        <v>885</v>
      </c>
      <c r="M123" s="226">
        <f>SUM(M99,M122)</f>
        <v>345</v>
      </c>
      <c r="N123" s="226">
        <f>SUM(N99,N122)</f>
        <v>540</v>
      </c>
      <c r="O123" s="226">
        <f>SUM(O99,O122,)</f>
        <v>50</v>
      </c>
      <c r="P123" s="226">
        <f>SUM(P99,P122,)</f>
        <v>573</v>
      </c>
      <c r="Q123" s="227"/>
    </row>
    <row r="124" spans="1:19" s="16" customFormat="1" ht="20.100000000000001" customHeight="1">
      <c r="A124" s="401" t="s">
        <v>53</v>
      </c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3"/>
    </row>
    <row r="125" spans="1:19" s="16" customFormat="1" ht="20.100000000000001" customHeight="1">
      <c r="A125" s="404" t="s">
        <v>54</v>
      </c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6"/>
    </row>
    <row r="126" spans="1:19" s="16" customFormat="1" ht="20.100000000000001" customHeight="1">
      <c r="A126" s="228" t="s">
        <v>18</v>
      </c>
      <c r="B126" s="428" t="s">
        <v>19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9"/>
    </row>
    <row r="127" spans="1:19" s="16" customFormat="1" ht="20.100000000000001" customHeight="1" thickBot="1">
      <c r="A127" s="229" t="s">
        <v>20</v>
      </c>
      <c r="B127" s="230" t="s">
        <v>21</v>
      </c>
      <c r="C127" s="231">
        <v>2</v>
      </c>
      <c r="D127" s="231">
        <v>1.2</v>
      </c>
      <c r="E127" s="231">
        <v>0.8</v>
      </c>
      <c r="F127" s="231"/>
      <c r="G127" s="232" t="s">
        <v>35</v>
      </c>
      <c r="H127" s="232" t="s">
        <v>23</v>
      </c>
      <c r="I127" s="158">
        <v>50</v>
      </c>
      <c r="J127" s="158"/>
      <c r="K127" s="158">
        <v>30</v>
      </c>
      <c r="L127" s="158">
        <v>30</v>
      </c>
      <c r="M127" s="158"/>
      <c r="N127" s="158">
        <v>30</v>
      </c>
      <c r="O127" s="158"/>
      <c r="P127" s="158">
        <v>20</v>
      </c>
      <c r="Q127" s="289">
        <f>+I127/C127</f>
        <v>25</v>
      </c>
    </row>
    <row r="128" spans="1:19" s="16" customFormat="1" ht="20.100000000000001" customHeight="1">
      <c r="A128" s="409" t="s">
        <v>29</v>
      </c>
      <c r="B128" s="410"/>
      <c r="C128" s="160">
        <f>SUM(C127)</f>
        <v>2</v>
      </c>
      <c r="D128" s="160">
        <v>1.2</v>
      </c>
      <c r="E128" s="160">
        <v>0.8</v>
      </c>
      <c r="F128" s="160"/>
      <c r="G128" s="161"/>
      <c r="H128" s="161" t="s">
        <v>30</v>
      </c>
      <c r="I128" s="161">
        <v>50</v>
      </c>
      <c r="J128" s="161"/>
      <c r="K128" s="161">
        <v>30</v>
      </c>
      <c r="L128" s="161">
        <v>30</v>
      </c>
      <c r="M128" s="161"/>
      <c r="N128" s="161">
        <v>30</v>
      </c>
      <c r="O128" s="161"/>
      <c r="P128" s="161">
        <v>20</v>
      </c>
      <c r="Q128" s="162"/>
    </row>
    <row r="129" spans="1:19" s="16" customFormat="1" ht="20.100000000000001" customHeight="1">
      <c r="A129" s="411" t="s">
        <v>31</v>
      </c>
      <c r="B129" s="412"/>
      <c r="C129" s="163"/>
      <c r="D129" s="163"/>
      <c r="E129" s="163"/>
      <c r="F129" s="163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5"/>
    </row>
    <row r="130" spans="1:19" s="16" customFormat="1" ht="20.100000000000001" customHeight="1" thickBot="1">
      <c r="A130" s="413" t="s">
        <v>32</v>
      </c>
      <c r="B130" s="414"/>
      <c r="C130" s="166">
        <v>2</v>
      </c>
      <c r="D130" s="166">
        <v>1.2</v>
      </c>
      <c r="E130" s="166">
        <v>0.8</v>
      </c>
      <c r="F130" s="166"/>
      <c r="G130" s="167" t="s">
        <v>30</v>
      </c>
      <c r="H130" s="167" t="s">
        <v>30</v>
      </c>
      <c r="I130" s="167">
        <v>50</v>
      </c>
      <c r="J130" s="167"/>
      <c r="K130" s="167">
        <v>30</v>
      </c>
      <c r="L130" s="167">
        <v>30</v>
      </c>
      <c r="M130" s="167"/>
      <c r="N130" s="167">
        <v>30</v>
      </c>
      <c r="O130" s="167"/>
      <c r="P130" s="167">
        <v>20</v>
      </c>
      <c r="Q130" s="168"/>
    </row>
    <row r="131" spans="1:19" ht="20.100000000000001" customHeight="1">
      <c r="A131" s="219" t="s">
        <v>18</v>
      </c>
      <c r="B131" s="393" t="s">
        <v>37</v>
      </c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4"/>
      <c r="R131" s="33"/>
      <c r="S131" s="33"/>
    </row>
    <row r="132" spans="1:19" ht="20.100000000000001" customHeight="1">
      <c r="A132" s="189" t="s">
        <v>20</v>
      </c>
      <c r="B132" s="192" t="s">
        <v>161</v>
      </c>
      <c r="C132" s="191">
        <v>2</v>
      </c>
      <c r="D132" s="191">
        <v>1.3</v>
      </c>
      <c r="E132" s="191">
        <v>0.7</v>
      </c>
      <c r="F132" s="191">
        <v>0.6</v>
      </c>
      <c r="G132" s="153" t="s">
        <v>78</v>
      </c>
      <c r="H132" s="259" t="s">
        <v>26</v>
      </c>
      <c r="I132" s="259">
        <v>50</v>
      </c>
      <c r="J132" s="259">
        <v>15</v>
      </c>
      <c r="K132" s="259">
        <v>32</v>
      </c>
      <c r="L132" s="259">
        <v>30</v>
      </c>
      <c r="M132" s="259">
        <v>15</v>
      </c>
      <c r="N132" s="259">
        <v>15</v>
      </c>
      <c r="O132" s="259">
        <v>2</v>
      </c>
      <c r="P132" s="259">
        <v>18</v>
      </c>
      <c r="Q132" s="289">
        <f t="shared" ref="Q132:Q136" si="27">+I132/C132</f>
        <v>25</v>
      </c>
      <c r="R132" s="33"/>
      <c r="S132" s="33"/>
    </row>
    <row r="133" spans="1:19" ht="20.100000000000001" customHeight="1">
      <c r="A133" s="189" t="s">
        <v>24</v>
      </c>
      <c r="B133" s="190" t="s">
        <v>162</v>
      </c>
      <c r="C133" s="191">
        <v>4.5</v>
      </c>
      <c r="D133" s="191">
        <v>2.6</v>
      </c>
      <c r="E133" s="191">
        <v>1.9</v>
      </c>
      <c r="F133" s="191">
        <v>1.8</v>
      </c>
      <c r="G133" s="259" t="s">
        <v>35</v>
      </c>
      <c r="H133" s="259" t="s">
        <v>26</v>
      </c>
      <c r="I133" s="259">
        <v>113</v>
      </c>
      <c r="J133" s="259">
        <v>45</v>
      </c>
      <c r="K133" s="259">
        <v>66</v>
      </c>
      <c r="L133" s="259">
        <v>60</v>
      </c>
      <c r="M133" s="259">
        <v>30</v>
      </c>
      <c r="N133" s="259">
        <v>30</v>
      </c>
      <c r="O133" s="259">
        <v>6</v>
      </c>
      <c r="P133" s="259">
        <v>47</v>
      </c>
      <c r="Q133" s="289">
        <f t="shared" si="27"/>
        <v>25.111111111111111</v>
      </c>
      <c r="R133" s="33"/>
      <c r="S133" s="33"/>
    </row>
    <row r="134" spans="1:19" ht="20.100000000000001" customHeight="1">
      <c r="A134" s="189" t="s">
        <v>27</v>
      </c>
      <c r="B134" s="190" t="s">
        <v>163</v>
      </c>
      <c r="C134" s="191">
        <v>3.5</v>
      </c>
      <c r="D134" s="191">
        <v>2.1</v>
      </c>
      <c r="E134" s="191">
        <v>1.4</v>
      </c>
      <c r="F134" s="191">
        <v>1.3</v>
      </c>
      <c r="G134" s="153" t="s">
        <v>78</v>
      </c>
      <c r="H134" s="259" t="s">
        <v>26</v>
      </c>
      <c r="I134" s="259">
        <v>105</v>
      </c>
      <c r="J134" s="259">
        <v>40</v>
      </c>
      <c r="K134" s="259">
        <v>62</v>
      </c>
      <c r="L134" s="259">
        <v>60</v>
      </c>
      <c r="M134" s="259">
        <v>30</v>
      </c>
      <c r="N134" s="259">
        <v>30</v>
      </c>
      <c r="O134" s="259">
        <v>2</v>
      </c>
      <c r="P134" s="259">
        <v>43</v>
      </c>
      <c r="Q134" s="289">
        <f t="shared" si="27"/>
        <v>30</v>
      </c>
      <c r="R134" s="33"/>
      <c r="S134" s="33"/>
    </row>
    <row r="135" spans="1:19" ht="20.100000000000001" customHeight="1">
      <c r="A135" s="189" t="s">
        <v>28</v>
      </c>
      <c r="B135" s="233" t="s">
        <v>165</v>
      </c>
      <c r="C135" s="191">
        <v>3.5</v>
      </c>
      <c r="D135" s="191">
        <v>1.8</v>
      </c>
      <c r="E135" s="191">
        <v>1.7</v>
      </c>
      <c r="F135" s="191">
        <v>1.6</v>
      </c>
      <c r="G135" s="259" t="s">
        <v>35</v>
      </c>
      <c r="H135" s="259" t="s">
        <v>26</v>
      </c>
      <c r="I135" s="259">
        <v>88</v>
      </c>
      <c r="J135" s="259">
        <v>40</v>
      </c>
      <c r="K135" s="259">
        <v>46</v>
      </c>
      <c r="L135" s="259">
        <v>45</v>
      </c>
      <c r="M135" s="259">
        <v>15</v>
      </c>
      <c r="N135" s="259">
        <v>30</v>
      </c>
      <c r="O135" s="259">
        <v>1</v>
      </c>
      <c r="P135" s="153">
        <v>42</v>
      </c>
      <c r="Q135" s="289">
        <f t="shared" si="27"/>
        <v>25.142857142857142</v>
      </c>
      <c r="R135" s="33"/>
      <c r="S135" s="33"/>
    </row>
    <row r="136" spans="1:19" ht="20.100000000000001" customHeight="1" thickBot="1">
      <c r="A136" s="194" t="s">
        <v>48</v>
      </c>
      <c r="B136" s="234" t="s">
        <v>133</v>
      </c>
      <c r="C136" s="196">
        <v>3.5</v>
      </c>
      <c r="D136" s="196">
        <v>1.8</v>
      </c>
      <c r="E136" s="196">
        <v>1.7</v>
      </c>
      <c r="F136" s="196">
        <v>2</v>
      </c>
      <c r="G136" s="198" t="s">
        <v>35</v>
      </c>
      <c r="H136" s="198" t="s">
        <v>26</v>
      </c>
      <c r="I136" s="198">
        <v>88</v>
      </c>
      <c r="J136" s="198">
        <v>50</v>
      </c>
      <c r="K136" s="198">
        <v>46</v>
      </c>
      <c r="L136" s="198">
        <v>45</v>
      </c>
      <c r="M136" s="198">
        <v>15</v>
      </c>
      <c r="N136" s="198">
        <v>30</v>
      </c>
      <c r="O136" s="198">
        <v>1</v>
      </c>
      <c r="P136" s="198">
        <v>42</v>
      </c>
      <c r="Q136" s="289">
        <f t="shared" si="27"/>
        <v>25.142857142857142</v>
      </c>
      <c r="R136" s="33"/>
      <c r="S136" s="33"/>
    </row>
    <row r="137" spans="1:19" ht="20.100000000000001" customHeight="1">
      <c r="A137" s="409" t="s">
        <v>29</v>
      </c>
      <c r="B137" s="410"/>
      <c r="C137" s="160">
        <f>SUM(C132:C136)</f>
        <v>17</v>
      </c>
      <c r="D137" s="160">
        <f>SUM(D132:D136)</f>
        <v>9.6</v>
      </c>
      <c r="E137" s="160">
        <f>SUM(E132:E136)</f>
        <v>7.3999999999999995</v>
      </c>
      <c r="F137" s="160"/>
      <c r="G137" s="161" t="s">
        <v>30</v>
      </c>
      <c r="H137" s="161" t="s">
        <v>30</v>
      </c>
      <c r="I137" s="161">
        <f>SUM(I132:I136)</f>
        <v>444</v>
      </c>
      <c r="J137" s="161"/>
      <c r="K137" s="161">
        <f t="shared" ref="K137:O137" si="28">SUM(K132:K136)</f>
        <v>252</v>
      </c>
      <c r="L137" s="161">
        <f t="shared" si="28"/>
        <v>240</v>
      </c>
      <c r="M137" s="161">
        <f t="shared" si="28"/>
        <v>105</v>
      </c>
      <c r="N137" s="161">
        <f t="shared" si="28"/>
        <v>135</v>
      </c>
      <c r="O137" s="161">
        <f t="shared" si="28"/>
        <v>12</v>
      </c>
      <c r="P137" s="161">
        <f t="shared" ref="P137" si="29">SUM(P132:P136)</f>
        <v>192</v>
      </c>
      <c r="Q137" s="162"/>
      <c r="R137" s="33"/>
      <c r="S137" s="33"/>
    </row>
    <row r="138" spans="1:19" ht="20.100000000000001" customHeight="1">
      <c r="A138" s="411" t="s">
        <v>31</v>
      </c>
      <c r="B138" s="412"/>
      <c r="C138" s="163"/>
      <c r="D138" s="163"/>
      <c r="E138" s="163"/>
      <c r="F138" s="163">
        <f>SUM(F132:F137)</f>
        <v>7.3000000000000007</v>
      </c>
      <c r="G138" s="164"/>
      <c r="H138" s="164"/>
      <c r="I138" s="164"/>
      <c r="J138" s="164">
        <f>SUM(J132:J137)</f>
        <v>190</v>
      </c>
      <c r="K138" s="164"/>
      <c r="L138" s="164"/>
      <c r="M138" s="164"/>
      <c r="N138" s="164"/>
      <c r="O138" s="164"/>
      <c r="P138" s="164"/>
      <c r="Q138" s="165"/>
      <c r="R138" s="33"/>
      <c r="S138" s="33"/>
    </row>
    <row r="139" spans="1:19" ht="20.100000000000001" customHeight="1" thickBot="1">
      <c r="A139" s="413" t="s">
        <v>32</v>
      </c>
      <c r="B139" s="414"/>
      <c r="C139" s="166"/>
      <c r="D139" s="166"/>
      <c r="E139" s="166"/>
      <c r="F139" s="166"/>
      <c r="G139" s="167" t="s">
        <v>30</v>
      </c>
      <c r="H139" s="167" t="s">
        <v>30</v>
      </c>
      <c r="I139" s="167"/>
      <c r="J139" s="167"/>
      <c r="K139" s="167"/>
      <c r="L139" s="167"/>
      <c r="M139" s="167"/>
      <c r="N139" s="167"/>
      <c r="O139" s="167"/>
      <c r="P139" s="167"/>
      <c r="Q139" s="168"/>
      <c r="R139" s="33"/>
      <c r="S139" s="33"/>
    </row>
    <row r="140" spans="1:19" ht="20.100000000000001" customHeight="1">
      <c r="A140" s="219" t="s">
        <v>33</v>
      </c>
      <c r="B140" s="426" t="s">
        <v>43</v>
      </c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7"/>
      <c r="R140" s="33"/>
      <c r="S140" s="33"/>
    </row>
    <row r="141" spans="1:19" ht="20.100000000000001" customHeight="1">
      <c r="A141" s="189" t="s">
        <v>20</v>
      </c>
      <c r="B141" s="220" t="s">
        <v>202</v>
      </c>
      <c r="C141" s="191">
        <v>2</v>
      </c>
      <c r="D141" s="191">
        <v>1.2</v>
      </c>
      <c r="E141" s="191">
        <v>0.8</v>
      </c>
      <c r="F141" s="191">
        <v>1.2</v>
      </c>
      <c r="G141" s="153" t="s">
        <v>78</v>
      </c>
      <c r="H141" s="259" t="s">
        <v>23</v>
      </c>
      <c r="I141" s="259">
        <v>50</v>
      </c>
      <c r="J141" s="259">
        <v>30</v>
      </c>
      <c r="K141" s="259">
        <v>31</v>
      </c>
      <c r="L141" s="259">
        <v>30</v>
      </c>
      <c r="M141" s="259">
        <v>10</v>
      </c>
      <c r="N141" s="259">
        <v>20</v>
      </c>
      <c r="O141" s="259">
        <v>1</v>
      </c>
      <c r="P141" s="259">
        <v>19</v>
      </c>
      <c r="Q141" s="289">
        <f t="shared" ref="Q141:Q146" si="30">+I141/C141</f>
        <v>25</v>
      </c>
      <c r="R141" s="33"/>
      <c r="S141" s="33"/>
    </row>
    <row r="142" spans="1:19" ht="20.100000000000001" customHeight="1">
      <c r="A142" s="189" t="s">
        <v>24</v>
      </c>
      <c r="B142" s="220" t="s">
        <v>203</v>
      </c>
      <c r="C142" s="191">
        <v>2</v>
      </c>
      <c r="D142" s="191">
        <v>1.2</v>
      </c>
      <c r="E142" s="191">
        <v>0.8</v>
      </c>
      <c r="F142" s="191">
        <v>1.2</v>
      </c>
      <c r="G142" s="153" t="s">
        <v>78</v>
      </c>
      <c r="H142" s="259" t="s">
        <v>23</v>
      </c>
      <c r="I142" s="259">
        <v>50</v>
      </c>
      <c r="J142" s="259">
        <v>30</v>
      </c>
      <c r="K142" s="259">
        <v>31</v>
      </c>
      <c r="L142" s="259">
        <v>30</v>
      </c>
      <c r="M142" s="259">
        <v>15</v>
      </c>
      <c r="N142" s="259">
        <v>15</v>
      </c>
      <c r="O142" s="259">
        <v>1</v>
      </c>
      <c r="P142" s="259">
        <v>19</v>
      </c>
      <c r="Q142" s="289">
        <f t="shared" si="30"/>
        <v>25</v>
      </c>
      <c r="R142" s="33"/>
      <c r="S142" s="33"/>
    </row>
    <row r="143" spans="1:19" ht="20.100000000000001" customHeight="1">
      <c r="A143" s="189" t="s">
        <v>27</v>
      </c>
      <c r="B143" s="220" t="s">
        <v>204</v>
      </c>
      <c r="C143" s="191">
        <v>2</v>
      </c>
      <c r="D143" s="191">
        <v>1.2</v>
      </c>
      <c r="E143" s="191">
        <v>0.8</v>
      </c>
      <c r="F143" s="191">
        <v>1.2</v>
      </c>
      <c r="G143" s="153" t="s">
        <v>78</v>
      </c>
      <c r="H143" s="259" t="s">
        <v>23</v>
      </c>
      <c r="I143" s="259">
        <v>50</v>
      </c>
      <c r="J143" s="259">
        <v>30</v>
      </c>
      <c r="K143" s="259">
        <v>31</v>
      </c>
      <c r="L143" s="259">
        <v>30</v>
      </c>
      <c r="M143" s="259">
        <v>15</v>
      </c>
      <c r="N143" s="259">
        <v>15</v>
      </c>
      <c r="O143" s="259">
        <v>1</v>
      </c>
      <c r="P143" s="259">
        <v>19</v>
      </c>
      <c r="Q143" s="289">
        <f t="shared" si="30"/>
        <v>25</v>
      </c>
      <c r="R143" s="33"/>
      <c r="S143" s="33"/>
    </row>
    <row r="144" spans="1:19" ht="20.100000000000001" customHeight="1">
      <c r="A144" s="189" t="s">
        <v>28</v>
      </c>
      <c r="B144" s="220" t="s">
        <v>205</v>
      </c>
      <c r="C144" s="191">
        <v>2</v>
      </c>
      <c r="D144" s="191">
        <v>1.2</v>
      </c>
      <c r="E144" s="191">
        <v>0.8</v>
      </c>
      <c r="F144" s="191">
        <v>1.2</v>
      </c>
      <c r="G144" s="153" t="s">
        <v>78</v>
      </c>
      <c r="H144" s="259" t="s">
        <v>23</v>
      </c>
      <c r="I144" s="259">
        <v>50</v>
      </c>
      <c r="J144" s="259">
        <v>30</v>
      </c>
      <c r="K144" s="259">
        <v>31</v>
      </c>
      <c r="L144" s="259">
        <v>30</v>
      </c>
      <c r="M144" s="259">
        <v>15</v>
      </c>
      <c r="N144" s="259">
        <v>15</v>
      </c>
      <c r="O144" s="259">
        <v>1</v>
      </c>
      <c r="P144" s="259">
        <v>19</v>
      </c>
      <c r="Q144" s="289">
        <f t="shared" si="30"/>
        <v>25</v>
      </c>
      <c r="R144" s="33"/>
      <c r="S144" s="33"/>
    </row>
    <row r="145" spans="1:19" ht="20.100000000000001" customHeight="1">
      <c r="A145" s="189" t="s">
        <v>48</v>
      </c>
      <c r="B145" s="220" t="s">
        <v>206</v>
      </c>
      <c r="C145" s="191">
        <v>2</v>
      </c>
      <c r="D145" s="191">
        <v>1.2</v>
      </c>
      <c r="E145" s="191">
        <v>0.8</v>
      </c>
      <c r="F145" s="191">
        <v>1.6</v>
      </c>
      <c r="G145" s="153" t="s">
        <v>78</v>
      </c>
      <c r="H145" s="259" t="s">
        <v>23</v>
      </c>
      <c r="I145" s="259">
        <v>50</v>
      </c>
      <c r="J145" s="259">
        <v>40</v>
      </c>
      <c r="K145" s="259">
        <v>31</v>
      </c>
      <c r="L145" s="259">
        <v>30</v>
      </c>
      <c r="M145" s="259"/>
      <c r="N145" s="259">
        <v>30</v>
      </c>
      <c r="O145" s="259">
        <v>1</v>
      </c>
      <c r="P145" s="259">
        <v>19</v>
      </c>
      <c r="Q145" s="289">
        <f t="shared" si="30"/>
        <v>25</v>
      </c>
      <c r="R145" s="33"/>
      <c r="S145" s="33"/>
    </row>
    <row r="146" spans="1:19" ht="45" customHeight="1" thickBot="1">
      <c r="A146" s="194" t="s">
        <v>66</v>
      </c>
      <c r="B146" s="221" t="s">
        <v>207</v>
      </c>
      <c r="C146" s="196">
        <v>1</v>
      </c>
      <c r="D146" s="196">
        <v>0.6</v>
      </c>
      <c r="E146" s="196">
        <v>0.4</v>
      </c>
      <c r="F146" s="196">
        <v>0.8</v>
      </c>
      <c r="G146" s="158" t="s">
        <v>78</v>
      </c>
      <c r="H146" s="198" t="s">
        <v>23</v>
      </c>
      <c r="I146" s="198">
        <v>25</v>
      </c>
      <c r="J146" s="198">
        <v>20</v>
      </c>
      <c r="K146" s="198">
        <v>16</v>
      </c>
      <c r="L146" s="198">
        <v>15</v>
      </c>
      <c r="M146" s="198"/>
      <c r="N146" s="198">
        <v>15</v>
      </c>
      <c r="O146" s="198">
        <v>1</v>
      </c>
      <c r="P146" s="198">
        <v>9</v>
      </c>
      <c r="Q146" s="289">
        <f t="shared" si="30"/>
        <v>25</v>
      </c>
      <c r="R146" s="33"/>
      <c r="S146" s="33"/>
    </row>
    <row r="147" spans="1:19" ht="20.100000000000001" customHeight="1">
      <c r="A147" s="409" t="s">
        <v>29</v>
      </c>
      <c r="B147" s="410"/>
      <c r="C147" s="160">
        <f>SUM(C141:C146)</f>
        <v>11</v>
      </c>
      <c r="D147" s="160">
        <f>SUM(D141:D146)</f>
        <v>6.6</v>
      </c>
      <c r="E147" s="160">
        <f>SUM(E141:E146)</f>
        <v>4.4000000000000004</v>
      </c>
      <c r="F147" s="160"/>
      <c r="G147" s="161" t="s">
        <v>30</v>
      </c>
      <c r="H147" s="161" t="s">
        <v>30</v>
      </c>
      <c r="I147" s="161">
        <f>SUM(I141:I146)</f>
        <v>275</v>
      </c>
      <c r="J147" s="161"/>
      <c r="K147" s="161">
        <f t="shared" ref="K147:O147" si="31">SUM(K141:K146)</f>
        <v>171</v>
      </c>
      <c r="L147" s="161">
        <f t="shared" si="31"/>
        <v>165</v>
      </c>
      <c r="M147" s="161">
        <f t="shared" si="31"/>
        <v>55</v>
      </c>
      <c r="N147" s="161">
        <f t="shared" si="31"/>
        <v>110</v>
      </c>
      <c r="O147" s="161">
        <f t="shared" si="31"/>
        <v>6</v>
      </c>
      <c r="P147" s="161">
        <f t="shared" ref="P147" si="32">SUM(P141:P146)</f>
        <v>104</v>
      </c>
      <c r="Q147" s="162"/>
      <c r="R147" s="33"/>
      <c r="S147" s="33"/>
    </row>
    <row r="148" spans="1:19" s="16" customFormat="1" ht="20.100000000000001" customHeight="1">
      <c r="A148" s="411" t="s">
        <v>31</v>
      </c>
      <c r="B148" s="412"/>
      <c r="C148" s="163"/>
      <c r="D148" s="163"/>
      <c r="E148" s="163"/>
      <c r="F148" s="163">
        <f>SUM(F141:F147)</f>
        <v>7.2</v>
      </c>
      <c r="G148" s="164"/>
      <c r="H148" s="164"/>
      <c r="I148" s="164"/>
      <c r="J148" s="164">
        <f>SUM(J141:J147)</f>
        <v>180</v>
      </c>
      <c r="K148" s="164"/>
      <c r="L148" s="164"/>
      <c r="M148" s="164"/>
      <c r="N148" s="164"/>
      <c r="O148" s="164"/>
      <c r="P148" s="164"/>
      <c r="Q148" s="165"/>
    </row>
    <row r="149" spans="1:19" s="16" customFormat="1" ht="20.100000000000001" customHeight="1" thickBot="1">
      <c r="A149" s="413" t="s">
        <v>32</v>
      </c>
      <c r="B149" s="414"/>
      <c r="C149" s="166">
        <v>11</v>
      </c>
      <c r="D149" s="166">
        <f>SUM(D147)</f>
        <v>6.6</v>
      </c>
      <c r="E149" s="166">
        <f>SUM(E147)</f>
        <v>4.4000000000000004</v>
      </c>
      <c r="F149" s="166"/>
      <c r="G149" s="167" t="s">
        <v>30</v>
      </c>
      <c r="H149" s="167" t="s">
        <v>30</v>
      </c>
      <c r="I149" s="167">
        <f>SUM(I147,)</f>
        <v>275</v>
      </c>
      <c r="J149" s="167"/>
      <c r="K149" s="167">
        <f>SUM(K147)</f>
        <v>171</v>
      </c>
      <c r="L149" s="167">
        <v>165</v>
      </c>
      <c r="M149" s="167">
        <f>SUM(M147)</f>
        <v>55</v>
      </c>
      <c r="N149" s="167">
        <f>SUM(N147)</f>
        <v>110</v>
      </c>
      <c r="O149" s="167">
        <f>SUM(O147)</f>
        <v>6</v>
      </c>
      <c r="P149" s="167">
        <f>SUM(P147)</f>
        <v>104</v>
      </c>
      <c r="Q149" s="168"/>
    </row>
    <row r="150" spans="1:19" s="10" customFormat="1" ht="20.100000000000001" customHeight="1" thickBot="1">
      <c r="A150" s="417" t="s">
        <v>55</v>
      </c>
      <c r="B150" s="418"/>
      <c r="C150" s="186">
        <f>SUM(C128,C137,C147)</f>
        <v>30</v>
      </c>
      <c r="D150" s="186">
        <f>SUM(D128,D137,D147,)</f>
        <v>17.399999999999999</v>
      </c>
      <c r="E150" s="186">
        <f>SUM(E128,E137,E147,)</f>
        <v>12.6</v>
      </c>
      <c r="F150" s="186">
        <f>SUM(F129,F138,F148,)</f>
        <v>14.5</v>
      </c>
      <c r="G150" s="187" t="s">
        <v>30</v>
      </c>
      <c r="H150" s="187" t="s">
        <v>30</v>
      </c>
      <c r="I150" s="187">
        <f>SUM(I128,I137,I147,)</f>
        <v>769</v>
      </c>
      <c r="J150" s="187">
        <f>SUM(J129,J138,J148,)</f>
        <v>370</v>
      </c>
      <c r="K150" s="187">
        <f>SUM(K128,K137,K147,)</f>
        <v>453</v>
      </c>
      <c r="L150" s="187">
        <f>SUM(L128,L137,L147)</f>
        <v>435</v>
      </c>
      <c r="M150" s="187">
        <f>SUM(M128,M137,M147,)</f>
        <v>160</v>
      </c>
      <c r="N150" s="187">
        <f>SUM(N128,N137,N147)</f>
        <v>275</v>
      </c>
      <c r="O150" s="187">
        <f>SUM(O128,O137,O147,)</f>
        <v>18</v>
      </c>
      <c r="P150" s="187">
        <f>SUM(P128,P137,P147,)</f>
        <v>316</v>
      </c>
      <c r="Q150" s="188"/>
    </row>
    <row r="151" spans="1:19" ht="20.100000000000001" customHeight="1">
      <c r="A151" s="419" t="s">
        <v>56</v>
      </c>
      <c r="B151" s="420"/>
      <c r="C151" s="420"/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  <c r="N151" s="420"/>
      <c r="O151" s="420"/>
      <c r="P151" s="420"/>
      <c r="Q151" s="421"/>
      <c r="R151" s="33"/>
      <c r="S151" s="33"/>
    </row>
    <row r="152" spans="1:19" ht="20.100000000000001" customHeight="1">
      <c r="A152" s="235" t="s">
        <v>18</v>
      </c>
      <c r="B152" s="422" t="s">
        <v>37</v>
      </c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3"/>
      <c r="R152" s="33"/>
      <c r="S152" s="33"/>
    </row>
    <row r="153" spans="1:19" ht="20.100000000000001" customHeight="1">
      <c r="A153" s="189" t="s">
        <v>20</v>
      </c>
      <c r="B153" s="190" t="s">
        <v>131</v>
      </c>
      <c r="C153" s="191">
        <v>4.5</v>
      </c>
      <c r="D153" s="191">
        <v>1.9</v>
      </c>
      <c r="E153" s="191">
        <v>2.6</v>
      </c>
      <c r="F153" s="191">
        <v>2</v>
      </c>
      <c r="G153" s="259" t="s">
        <v>35</v>
      </c>
      <c r="H153" s="259" t="s">
        <v>26</v>
      </c>
      <c r="I153" s="259">
        <v>113</v>
      </c>
      <c r="J153" s="259">
        <v>50</v>
      </c>
      <c r="K153" s="259">
        <v>47</v>
      </c>
      <c r="L153" s="259">
        <v>45</v>
      </c>
      <c r="M153" s="259">
        <v>15</v>
      </c>
      <c r="N153" s="259">
        <v>30</v>
      </c>
      <c r="O153" s="259">
        <v>2</v>
      </c>
      <c r="P153" s="259">
        <v>66</v>
      </c>
      <c r="Q153" s="289">
        <f t="shared" ref="Q153:Q156" si="33">+I153/C153</f>
        <v>25.111111111111111</v>
      </c>
      <c r="R153" s="33"/>
      <c r="S153" s="33"/>
    </row>
    <row r="154" spans="1:19" ht="20.100000000000001" customHeight="1">
      <c r="A154" s="189" t="s">
        <v>24</v>
      </c>
      <c r="B154" s="190" t="s">
        <v>135</v>
      </c>
      <c r="C154" s="191">
        <v>2</v>
      </c>
      <c r="D154" s="191">
        <v>1.3</v>
      </c>
      <c r="E154" s="191">
        <v>0.7</v>
      </c>
      <c r="F154" s="191">
        <v>1.8</v>
      </c>
      <c r="G154" s="153" t="s">
        <v>78</v>
      </c>
      <c r="H154" s="259" t="s">
        <v>26</v>
      </c>
      <c r="I154" s="259">
        <v>50</v>
      </c>
      <c r="J154" s="259">
        <v>45</v>
      </c>
      <c r="K154" s="259">
        <v>32</v>
      </c>
      <c r="L154" s="259">
        <v>30</v>
      </c>
      <c r="M154" s="259"/>
      <c r="N154" s="259">
        <v>30</v>
      </c>
      <c r="O154" s="259">
        <v>2</v>
      </c>
      <c r="P154" s="259">
        <v>18</v>
      </c>
      <c r="Q154" s="289">
        <f t="shared" si="33"/>
        <v>25</v>
      </c>
      <c r="R154" s="33"/>
      <c r="S154" s="33"/>
    </row>
    <row r="155" spans="1:19" ht="44.25" customHeight="1">
      <c r="A155" s="189" t="s">
        <v>27</v>
      </c>
      <c r="B155" s="236" t="s">
        <v>139</v>
      </c>
      <c r="C155" s="191">
        <v>3.5</v>
      </c>
      <c r="D155" s="191">
        <v>2</v>
      </c>
      <c r="E155" s="191">
        <v>1.5</v>
      </c>
      <c r="F155" s="191">
        <v>1.2</v>
      </c>
      <c r="G155" s="259" t="s">
        <v>35</v>
      </c>
      <c r="H155" s="259" t="s">
        <v>26</v>
      </c>
      <c r="I155" s="259">
        <v>88</v>
      </c>
      <c r="J155" s="259">
        <v>30</v>
      </c>
      <c r="K155" s="259">
        <v>51</v>
      </c>
      <c r="L155" s="259">
        <v>45</v>
      </c>
      <c r="M155" s="259">
        <v>15</v>
      </c>
      <c r="N155" s="259">
        <v>30</v>
      </c>
      <c r="O155" s="259">
        <v>6</v>
      </c>
      <c r="P155" s="153">
        <v>37</v>
      </c>
      <c r="Q155" s="289">
        <f t="shared" si="33"/>
        <v>25.142857142857142</v>
      </c>
      <c r="R155" s="33"/>
      <c r="S155" s="33"/>
    </row>
    <row r="156" spans="1:19" s="16" customFormat="1" ht="20.100000000000001" customHeight="1" thickBot="1">
      <c r="A156" s="194" t="s">
        <v>28</v>
      </c>
      <c r="B156" s="237" t="s">
        <v>140</v>
      </c>
      <c r="C156" s="196">
        <v>2</v>
      </c>
      <c r="D156" s="196">
        <v>1.2</v>
      </c>
      <c r="E156" s="196">
        <v>0.8</v>
      </c>
      <c r="F156" s="196">
        <v>0.8</v>
      </c>
      <c r="G156" s="158" t="s">
        <v>78</v>
      </c>
      <c r="H156" s="198" t="s">
        <v>26</v>
      </c>
      <c r="I156" s="198">
        <v>50</v>
      </c>
      <c r="J156" s="198">
        <v>20</v>
      </c>
      <c r="K156" s="198">
        <v>31</v>
      </c>
      <c r="L156" s="198">
        <v>30</v>
      </c>
      <c r="M156" s="198">
        <v>15</v>
      </c>
      <c r="N156" s="198">
        <v>15</v>
      </c>
      <c r="O156" s="198">
        <v>1</v>
      </c>
      <c r="P156" s="198">
        <v>19</v>
      </c>
      <c r="Q156" s="289">
        <f t="shared" si="33"/>
        <v>25</v>
      </c>
    </row>
    <row r="157" spans="1:19" s="16" customFormat="1" ht="20.100000000000001" customHeight="1">
      <c r="A157" s="409" t="s">
        <v>29</v>
      </c>
      <c r="B157" s="410"/>
      <c r="C157" s="160">
        <f>SUM(C153:C156)</f>
        <v>12</v>
      </c>
      <c r="D157" s="160">
        <f>SUM(D153:D156)</f>
        <v>6.4</v>
      </c>
      <c r="E157" s="160">
        <f>SUM(E153:E156)</f>
        <v>5.6</v>
      </c>
      <c r="F157" s="160"/>
      <c r="G157" s="161" t="s">
        <v>30</v>
      </c>
      <c r="H157" s="161" t="s">
        <v>30</v>
      </c>
      <c r="I157" s="161">
        <f>SUM(I153:I156)</f>
        <v>301</v>
      </c>
      <c r="J157" s="161"/>
      <c r="K157" s="161">
        <f t="shared" ref="K157:O157" si="34">SUM(K153:K156)</f>
        <v>161</v>
      </c>
      <c r="L157" s="161">
        <f t="shared" si="34"/>
        <v>150</v>
      </c>
      <c r="M157" s="161">
        <f t="shared" si="34"/>
        <v>45</v>
      </c>
      <c r="N157" s="161">
        <f t="shared" si="34"/>
        <v>105</v>
      </c>
      <c r="O157" s="161">
        <f t="shared" si="34"/>
        <v>11</v>
      </c>
      <c r="P157" s="161">
        <f t="shared" ref="P157" si="35">SUM(P153:P156)</f>
        <v>140</v>
      </c>
      <c r="Q157" s="162"/>
    </row>
    <row r="158" spans="1:19" s="16" customFormat="1" ht="20.100000000000001" customHeight="1">
      <c r="A158" s="411" t="s">
        <v>31</v>
      </c>
      <c r="B158" s="412"/>
      <c r="C158" s="163"/>
      <c r="D158" s="163"/>
      <c r="E158" s="163"/>
      <c r="F158" s="163">
        <f>SUM(F153:F157)</f>
        <v>5.8</v>
      </c>
      <c r="G158" s="164"/>
      <c r="H158" s="164"/>
      <c r="I158" s="164"/>
      <c r="J158" s="164">
        <f>SUM(J153:J157)</f>
        <v>145</v>
      </c>
      <c r="K158" s="164"/>
      <c r="L158" s="164"/>
      <c r="M158" s="164"/>
      <c r="N158" s="164"/>
      <c r="O158" s="164"/>
      <c r="P158" s="164"/>
      <c r="Q158" s="165"/>
    </row>
    <row r="159" spans="1:19" ht="20.100000000000001" customHeight="1" thickBot="1">
      <c r="A159" s="424" t="s">
        <v>32</v>
      </c>
      <c r="B159" s="425"/>
      <c r="C159" s="166"/>
      <c r="D159" s="166"/>
      <c r="E159" s="166"/>
      <c r="F159" s="166"/>
      <c r="G159" s="167" t="s">
        <v>30</v>
      </c>
      <c r="H159" s="167" t="s">
        <v>30</v>
      </c>
      <c r="I159" s="167"/>
      <c r="J159" s="167"/>
      <c r="K159" s="167"/>
      <c r="L159" s="167"/>
      <c r="M159" s="167"/>
      <c r="N159" s="167"/>
      <c r="O159" s="167"/>
      <c r="P159" s="167"/>
      <c r="Q159" s="168"/>
      <c r="R159" s="33"/>
      <c r="S159" s="33"/>
    </row>
    <row r="160" spans="1:19" ht="20.100000000000001" customHeight="1">
      <c r="A160" s="219" t="s">
        <v>33</v>
      </c>
      <c r="B160" s="393" t="s">
        <v>43</v>
      </c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4"/>
      <c r="R160" s="33"/>
      <c r="S160" s="33"/>
    </row>
    <row r="161" spans="1:19" ht="20.100000000000001" customHeight="1">
      <c r="A161" s="189" t="s">
        <v>20</v>
      </c>
      <c r="B161" s="220" t="s">
        <v>173</v>
      </c>
      <c r="C161" s="191">
        <v>2</v>
      </c>
      <c r="D161" s="191">
        <v>1.2</v>
      </c>
      <c r="E161" s="191">
        <v>0.8</v>
      </c>
      <c r="F161" s="191">
        <v>1.8</v>
      </c>
      <c r="G161" s="153" t="s">
        <v>78</v>
      </c>
      <c r="H161" s="259" t="s">
        <v>23</v>
      </c>
      <c r="I161" s="259">
        <v>50</v>
      </c>
      <c r="J161" s="259">
        <v>45</v>
      </c>
      <c r="K161" s="259">
        <v>27</v>
      </c>
      <c r="L161" s="259">
        <v>25</v>
      </c>
      <c r="M161" s="259"/>
      <c r="N161" s="259">
        <v>25</v>
      </c>
      <c r="O161" s="259">
        <v>2</v>
      </c>
      <c r="P161" s="259">
        <v>23</v>
      </c>
      <c r="Q161" s="289">
        <f t="shared" ref="Q161:Q164" si="36">+I161/C161</f>
        <v>25</v>
      </c>
      <c r="R161" s="33"/>
      <c r="S161" s="33"/>
    </row>
    <row r="162" spans="1:19" ht="20.100000000000001" customHeight="1">
      <c r="A162" s="189" t="s">
        <v>24</v>
      </c>
      <c r="B162" s="220" t="s">
        <v>144</v>
      </c>
      <c r="C162" s="191">
        <v>2</v>
      </c>
      <c r="D162" s="191">
        <v>1.2</v>
      </c>
      <c r="E162" s="191">
        <v>0.8</v>
      </c>
      <c r="F162" s="191">
        <v>1.8</v>
      </c>
      <c r="G162" s="153" t="s">
        <v>78</v>
      </c>
      <c r="H162" s="259" t="s">
        <v>23</v>
      </c>
      <c r="I162" s="259">
        <v>50</v>
      </c>
      <c r="J162" s="259">
        <v>45</v>
      </c>
      <c r="K162" s="259">
        <v>31</v>
      </c>
      <c r="L162" s="259">
        <v>30</v>
      </c>
      <c r="M162" s="259">
        <v>10</v>
      </c>
      <c r="N162" s="259">
        <v>20</v>
      </c>
      <c r="O162" s="259">
        <v>1</v>
      </c>
      <c r="P162" s="259">
        <v>19</v>
      </c>
      <c r="Q162" s="289">
        <f t="shared" si="36"/>
        <v>25</v>
      </c>
      <c r="R162" s="33"/>
      <c r="S162" s="33"/>
    </row>
    <row r="163" spans="1:19" ht="45" customHeight="1">
      <c r="A163" s="189" t="s">
        <v>27</v>
      </c>
      <c r="B163" s="220" t="s">
        <v>174</v>
      </c>
      <c r="C163" s="191">
        <v>2</v>
      </c>
      <c r="D163" s="191">
        <v>1.2</v>
      </c>
      <c r="E163" s="191">
        <v>0.8</v>
      </c>
      <c r="F163" s="191">
        <v>1</v>
      </c>
      <c r="G163" s="153" t="s">
        <v>78</v>
      </c>
      <c r="H163" s="259" t="s">
        <v>23</v>
      </c>
      <c r="I163" s="259">
        <v>50</v>
      </c>
      <c r="J163" s="259">
        <v>25</v>
      </c>
      <c r="K163" s="259">
        <v>31</v>
      </c>
      <c r="L163" s="259">
        <v>30</v>
      </c>
      <c r="M163" s="259">
        <v>15</v>
      </c>
      <c r="N163" s="259">
        <v>15</v>
      </c>
      <c r="O163" s="259">
        <v>1</v>
      </c>
      <c r="P163" s="153">
        <v>19</v>
      </c>
      <c r="Q163" s="289">
        <f t="shared" si="36"/>
        <v>25</v>
      </c>
      <c r="R163" s="33"/>
      <c r="S163" s="33"/>
    </row>
    <row r="164" spans="1:19" ht="20.100000000000001" customHeight="1">
      <c r="A164" s="189" t="s">
        <v>28</v>
      </c>
      <c r="B164" s="220" t="s">
        <v>175</v>
      </c>
      <c r="C164" s="191">
        <v>2</v>
      </c>
      <c r="D164" s="191">
        <v>1.2</v>
      </c>
      <c r="E164" s="191">
        <v>0.8</v>
      </c>
      <c r="F164" s="191">
        <v>0.8</v>
      </c>
      <c r="G164" s="153" t="s">
        <v>78</v>
      </c>
      <c r="H164" s="259"/>
      <c r="I164" s="259">
        <v>50</v>
      </c>
      <c r="J164" s="259">
        <v>20</v>
      </c>
      <c r="K164" s="259">
        <v>31</v>
      </c>
      <c r="L164" s="259">
        <v>30</v>
      </c>
      <c r="M164" s="259">
        <v>15</v>
      </c>
      <c r="N164" s="259">
        <v>15</v>
      </c>
      <c r="O164" s="259">
        <v>1</v>
      </c>
      <c r="P164" s="259">
        <v>19</v>
      </c>
      <c r="Q164" s="289">
        <f t="shared" si="36"/>
        <v>25</v>
      </c>
      <c r="R164" s="33"/>
      <c r="S164" s="33"/>
    </row>
    <row r="165" spans="1:19" ht="20.100000000000001" customHeight="1">
      <c r="A165" s="189">
        <v>5</v>
      </c>
      <c r="B165" s="192" t="s">
        <v>145</v>
      </c>
      <c r="C165" s="191">
        <v>2</v>
      </c>
      <c r="D165" s="191">
        <v>0.5</v>
      </c>
      <c r="E165" s="191">
        <v>1.5</v>
      </c>
      <c r="F165" s="191">
        <v>2</v>
      </c>
      <c r="G165" s="153" t="s">
        <v>22</v>
      </c>
      <c r="H165" s="259" t="s">
        <v>23</v>
      </c>
      <c r="I165" s="395" t="s">
        <v>75</v>
      </c>
      <c r="J165" s="395"/>
      <c r="K165" s="395"/>
      <c r="L165" s="395"/>
      <c r="M165" s="395"/>
      <c r="N165" s="395"/>
      <c r="O165" s="395"/>
      <c r="P165" s="395"/>
      <c r="Q165" s="396"/>
      <c r="R165" s="33"/>
      <c r="S165" s="33"/>
    </row>
    <row r="166" spans="1:19" ht="20.100000000000001" customHeight="1" thickBot="1">
      <c r="A166" s="194" t="s">
        <v>66</v>
      </c>
      <c r="B166" s="234" t="s">
        <v>146</v>
      </c>
      <c r="C166" s="196">
        <v>2</v>
      </c>
      <c r="D166" s="196">
        <v>1.2</v>
      </c>
      <c r="E166" s="196">
        <v>0.8</v>
      </c>
      <c r="F166" s="196"/>
      <c r="G166" s="158" t="s">
        <v>78</v>
      </c>
      <c r="H166" s="198" t="s">
        <v>23</v>
      </c>
      <c r="I166" s="198">
        <v>50</v>
      </c>
      <c r="J166" s="198"/>
      <c r="K166" s="198">
        <v>30</v>
      </c>
      <c r="L166" s="198">
        <v>30</v>
      </c>
      <c r="M166" s="198"/>
      <c r="N166" s="198">
        <v>30</v>
      </c>
      <c r="O166" s="198"/>
      <c r="P166" s="198">
        <v>20</v>
      </c>
      <c r="Q166" s="289">
        <f>+I166/C166</f>
        <v>25</v>
      </c>
      <c r="R166" s="33"/>
      <c r="S166" s="33"/>
    </row>
    <row r="167" spans="1:19" ht="20.100000000000001" customHeight="1">
      <c r="A167" s="409" t="s">
        <v>29</v>
      </c>
      <c r="B167" s="410"/>
      <c r="C167" s="160">
        <f>SUM(C161:C166)</f>
        <v>12</v>
      </c>
      <c r="D167" s="160">
        <f>SUM(D161:D166)</f>
        <v>6.5</v>
      </c>
      <c r="E167" s="160">
        <f>SUM(E161:E166)</f>
        <v>5.5</v>
      </c>
      <c r="F167" s="160"/>
      <c r="G167" s="161" t="s">
        <v>30</v>
      </c>
      <c r="H167" s="161" t="s">
        <v>30</v>
      </c>
      <c r="I167" s="161">
        <f>SUM(I161:I166)</f>
        <v>250</v>
      </c>
      <c r="J167" s="161"/>
      <c r="K167" s="161">
        <f t="shared" ref="K167:O167" si="37">SUM(K161:K166)</f>
        <v>150</v>
      </c>
      <c r="L167" s="161">
        <f t="shared" si="37"/>
        <v>145</v>
      </c>
      <c r="M167" s="161">
        <f t="shared" si="37"/>
        <v>40</v>
      </c>
      <c r="N167" s="161">
        <f t="shared" si="37"/>
        <v>105</v>
      </c>
      <c r="O167" s="161">
        <f t="shared" si="37"/>
        <v>5</v>
      </c>
      <c r="P167" s="161">
        <f t="shared" ref="P167" si="38">SUM(P161:P166)</f>
        <v>100</v>
      </c>
      <c r="Q167" s="162"/>
      <c r="R167" s="33"/>
      <c r="S167" s="33"/>
    </row>
    <row r="168" spans="1:19" ht="20.100000000000001" customHeight="1">
      <c r="A168" s="411" t="s">
        <v>31</v>
      </c>
      <c r="B168" s="412"/>
      <c r="C168" s="163"/>
      <c r="D168" s="163"/>
      <c r="E168" s="163"/>
      <c r="F168" s="163">
        <f>SUM(F161:F167)</f>
        <v>7.3999999999999995</v>
      </c>
      <c r="G168" s="164"/>
      <c r="H168" s="164"/>
      <c r="I168" s="164"/>
      <c r="J168" s="164">
        <f>SUM(J161:J167)</f>
        <v>135</v>
      </c>
      <c r="K168" s="164"/>
      <c r="L168" s="164"/>
      <c r="M168" s="164"/>
      <c r="N168" s="164"/>
      <c r="O168" s="164"/>
      <c r="P168" s="164"/>
      <c r="Q168" s="165"/>
      <c r="R168" s="33"/>
      <c r="S168" s="33"/>
    </row>
    <row r="169" spans="1:19" ht="20.100000000000001" customHeight="1" thickBot="1">
      <c r="A169" s="413" t="s">
        <v>32</v>
      </c>
      <c r="B169" s="414"/>
      <c r="C169" s="166">
        <v>12</v>
      </c>
      <c r="D169" s="166">
        <v>6.5</v>
      </c>
      <c r="E169" s="166">
        <v>5.5</v>
      </c>
      <c r="F169" s="166"/>
      <c r="G169" s="167" t="s">
        <v>30</v>
      </c>
      <c r="H169" s="167" t="s">
        <v>30</v>
      </c>
      <c r="I169" s="167">
        <f>SUM(I167)</f>
        <v>250</v>
      </c>
      <c r="J169" s="167"/>
      <c r="K169" s="167">
        <f t="shared" ref="K169:O169" si="39">SUM(K167)</f>
        <v>150</v>
      </c>
      <c r="L169" s="167">
        <f t="shared" si="39"/>
        <v>145</v>
      </c>
      <c r="M169" s="167">
        <f t="shared" si="39"/>
        <v>40</v>
      </c>
      <c r="N169" s="167">
        <f t="shared" si="39"/>
        <v>105</v>
      </c>
      <c r="O169" s="167">
        <f t="shared" si="39"/>
        <v>5</v>
      </c>
      <c r="P169" s="167">
        <f t="shared" ref="P169" si="40">SUM(P167)</f>
        <v>100</v>
      </c>
      <c r="Q169" s="168"/>
      <c r="R169" s="33"/>
      <c r="S169" s="33"/>
    </row>
    <row r="170" spans="1:19" ht="20.100000000000001" customHeight="1">
      <c r="A170" s="219" t="s">
        <v>79</v>
      </c>
      <c r="B170" s="258" t="s">
        <v>80</v>
      </c>
      <c r="C170" s="415"/>
      <c r="D170" s="415"/>
      <c r="E170" s="415"/>
      <c r="F170" s="415"/>
      <c r="G170" s="415"/>
      <c r="H170" s="415"/>
      <c r="I170" s="415"/>
      <c r="J170" s="415"/>
      <c r="K170" s="415"/>
      <c r="L170" s="415"/>
      <c r="M170" s="415"/>
      <c r="N170" s="415"/>
      <c r="O170" s="415"/>
      <c r="P170" s="415"/>
      <c r="Q170" s="416"/>
      <c r="R170" s="33"/>
      <c r="S170" s="33"/>
    </row>
    <row r="171" spans="1:19" ht="20.100000000000001" customHeight="1" thickBot="1">
      <c r="A171" s="194" t="s">
        <v>20</v>
      </c>
      <c r="B171" s="195" t="s">
        <v>166</v>
      </c>
      <c r="C171" s="196">
        <v>6</v>
      </c>
      <c r="D171" s="196">
        <v>2</v>
      </c>
      <c r="E171" s="196">
        <v>4</v>
      </c>
      <c r="F171" s="196">
        <v>6</v>
      </c>
      <c r="G171" s="198" t="s">
        <v>22</v>
      </c>
      <c r="H171" s="198" t="s">
        <v>23</v>
      </c>
      <c r="I171" s="198"/>
      <c r="J171" s="198"/>
      <c r="K171" s="198"/>
      <c r="L171" s="238" t="s">
        <v>57</v>
      </c>
      <c r="M171" s="198"/>
      <c r="N171" s="198"/>
      <c r="O171" s="198"/>
      <c r="P171" s="198"/>
      <c r="Q171" s="200"/>
      <c r="R171" s="33"/>
      <c r="S171" s="33"/>
    </row>
    <row r="172" spans="1:19" s="16" customFormat="1" ht="20.100000000000001" customHeight="1">
      <c r="A172" s="381" t="s">
        <v>58</v>
      </c>
      <c r="B172" s="382"/>
      <c r="C172" s="201">
        <f>SUM(C157,C167,C171)</f>
        <v>30</v>
      </c>
      <c r="D172" s="201">
        <f>SUM(D157,D167,D171)</f>
        <v>14.9</v>
      </c>
      <c r="E172" s="201">
        <f>SUM(E157,E167,E171)</f>
        <v>15.1</v>
      </c>
      <c r="F172" s="201">
        <f>SUM(F158,F168,F171,)</f>
        <v>19.2</v>
      </c>
      <c r="G172" s="202" t="s">
        <v>30</v>
      </c>
      <c r="H172" s="202" t="s">
        <v>30</v>
      </c>
      <c r="I172" s="202">
        <f>SUM(I157,I167,)</f>
        <v>551</v>
      </c>
      <c r="J172" s="202">
        <f>SUM(J158,J168,)</f>
        <v>280</v>
      </c>
      <c r="K172" s="202">
        <f>SUM(K157,K167,)</f>
        <v>311</v>
      </c>
      <c r="L172" s="202">
        <f>SUM(L157,L167,)</f>
        <v>295</v>
      </c>
      <c r="M172" s="202">
        <f>SUM(M157,M167,)</f>
        <v>85</v>
      </c>
      <c r="N172" s="202">
        <f>SUM(N157,N167)</f>
        <v>210</v>
      </c>
      <c r="O172" s="202">
        <f>SUM(O157,O167,)</f>
        <v>16</v>
      </c>
      <c r="P172" s="202">
        <f>SUM(P157,P167,)</f>
        <v>240</v>
      </c>
      <c r="Q172" s="203"/>
    </row>
    <row r="173" spans="1:19" ht="20.100000000000001" customHeight="1" thickBot="1">
      <c r="A173" s="399" t="s">
        <v>59</v>
      </c>
      <c r="B173" s="400"/>
      <c r="C173" s="204">
        <v>60</v>
      </c>
      <c r="D173" s="204">
        <v>31.4</v>
      </c>
      <c r="E173" s="204">
        <v>28.6</v>
      </c>
      <c r="F173" s="205">
        <f>SUM(F150,F172,)</f>
        <v>33.700000000000003</v>
      </c>
      <c r="G173" s="206" t="s">
        <v>30</v>
      </c>
      <c r="H173" s="206" t="s">
        <v>30</v>
      </c>
      <c r="I173" s="206">
        <f>SUM(I150,I172,)</f>
        <v>1320</v>
      </c>
      <c r="J173" s="206">
        <f>SUM(J150,J172,)</f>
        <v>650</v>
      </c>
      <c r="K173" s="206">
        <f>SUM(K150,K172,)</f>
        <v>764</v>
      </c>
      <c r="L173" s="206">
        <f>SUM(L150,L172)</f>
        <v>730</v>
      </c>
      <c r="M173" s="206">
        <f>SUM(M150,M172)</f>
        <v>245</v>
      </c>
      <c r="N173" s="206">
        <f>SUM(N150,N172,)</f>
        <v>485</v>
      </c>
      <c r="O173" s="206">
        <f>SUM(O150,O172,)</f>
        <v>34</v>
      </c>
      <c r="P173" s="226">
        <f>SUM(P150,P172,)</f>
        <v>556</v>
      </c>
      <c r="Q173" s="227"/>
      <c r="R173" s="33"/>
      <c r="S173" s="33"/>
    </row>
    <row r="174" spans="1:19" ht="20.100000000000001" customHeight="1">
      <c r="A174" s="401" t="s">
        <v>60</v>
      </c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3"/>
      <c r="R174" s="33"/>
      <c r="S174" s="33"/>
    </row>
    <row r="175" spans="1:19" ht="20.100000000000001" customHeight="1">
      <c r="A175" s="404" t="s">
        <v>61</v>
      </c>
      <c r="B175" s="405"/>
      <c r="C175" s="405"/>
      <c r="D175" s="405"/>
      <c r="E175" s="405"/>
      <c r="F175" s="405"/>
      <c r="G175" s="405"/>
      <c r="H175" s="405"/>
      <c r="I175" s="405"/>
      <c r="J175" s="405"/>
      <c r="K175" s="405"/>
      <c r="L175" s="405"/>
      <c r="M175" s="405"/>
      <c r="N175" s="405"/>
      <c r="O175" s="405"/>
      <c r="P175" s="405"/>
      <c r="Q175" s="406"/>
      <c r="R175" s="33"/>
      <c r="S175" s="33"/>
    </row>
    <row r="176" spans="1:19" ht="20.100000000000001" customHeight="1">
      <c r="A176" s="149" t="s">
        <v>18</v>
      </c>
      <c r="B176" s="407" t="s">
        <v>37</v>
      </c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7"/>
      <c r="O176" s="407"/>
      <c r="P176" s="407"/>
      <c r="Q176" s="408"/>
      <c r="R176" s="33"/>
      <c r="S176" s="33"/>
    </row>
    <row r="177" spans="1:19" ht="20.100000000000001" customHeight="1">
      <c r="A177" s="150" t="s">
        <v>20</v>
      </c>
      <c r="B177" s="239" t="s">
        <v>148</v>
      </c>
      <c r="C177" s="152">
        <v>2</v>
      </c>
      <c r="D177" s="152">
        <v>1.3</v>
      </c>
      <c r="E177" s="152">
        <v>0.7</v>
      </c>
      <c r="F177" s="152">
        <v>1.2</v>
      </c>
      <c r="G177" s="153" t="s">
        <v>78</v>
      </c>
      <c r="H177" s="153" t="s">
        <v>26</v>
      </c>
      <c r="I177" s="153">
        <v>50</v>
      </c>
      <c r="J177" s="153">
        <v>30</v>
      </c>
      <c r="K177" s="153">
        <v>32</v>
      </c>
      <c r="L177" s="153">
        <v>30</v>
      </c>
      <c r="M177" s="153">
        <v>15</v>
      </c>
      <c r="N177" s="153">
        <v>15</v>
      </c>
      <c r="O177" s="153">
        <v>2</v>
      </c>
      <c r="P177" s="153">
        <v>18</v>
      </c>
      <c r="Q177" s="289">
        <f t="shared" ref="Q177:Q180" si="41">+I177/C177</f>
        <v>25</v>
      </c>
      <c r="R177" s="33"/>
      <c r="S177" s="33"/>
    </row>
    <row r="178" spans="1:19" ht="45.6" customHeight="1">
      <c r="A178" s="150" t="s">
        <v>27</v>
      </c>
      <c r="B178" s="239" t="s">
        <v>149</v>
      </c>
      <c r="C178" s="152">
        <v>3</v>
      </c>
      <c r="D178" s="152">
        <v>2.1</v>
      </c>
      <c r="E178" s="152">
        <v>0.9</v>
      </c>
      <c r="F178" s="152">
        <v>1.2</v>
      </c>
      <c r="G178" s="153" t="s">
        <v>78</v>
      </c>
      <c r="H178" s="153" t="s">
        <v>26</v>
      </c>
      <c r="I178" s="153">
        <v>75</v>
      </c>
      <c r="J178" s="153">
        <v>30</v>
      </c>
      <c r="K178" s="153">
        <v>53</v>
      </c>
      <c r="L178" s="153">
        <v>45</v>
      </c>
      <c r="M178" s="153">
        <v>15</v>
      </c>
      <c r="N178" s="153">
        <v>30</v>
      </c>
      <c r="O178" s="153">
        <v>8</v>
      </c>
      <c r="P178" s="153">
        <v>22</v>
      </c>
      <c r="Q178" s="289">
        <f t="shared" si="41"/>
        <v>25</v>
      </c>
      <c r="R178" s="33"/>
      <c r="S178" s="33"/>
    </row>
    <row r="179" spans="1:19" s="10" customFormat="1" ht="38.4" customHeight="1">
      <c r="A179" s="189" t="s">
        <v>28</v>
      </c>
      <c r="B179" s="190" t="s">
        <v>150</v>
      </c>
      <c r="C179" s="191">
        <v>3</v>
      </c>
      <c r="D179" s="191">
        <v>2</v>
      </c>
      <c r="E179" s="191">
        <v>1</v>
      </c>
      <c r="F179" s="191">
        <v>1.6</v>
      </c>
      <c r="G179" s="153" t="s">
        <v>78</v>
      </c>
      <c r="H179" s="259" t="s">
        <v>26</v>
      </c>
      <c r="I179" s="259">
        <v>75</v>
      </c>
      <c r="J179" s="259">
        <v>40</v>
      </c>
      <c r="K179" s="259">
        <v>50</v>
      </c>
      <c r="L179" s="259">
        <v>45</v>
      </c>
      <c r="M179" s="259">
        <v>15</v>
      </c>
      <c r="N179" s="259">
        <v>30</v>
      </c>
      <c r="O179" s="259">
        <v>5</v>
      </c>
      <c r="P179" s="259">
        <v>25</v>
      </c>
      <c r="Q179" s="289">
        <f t="shared" si="41"/>
        <v>25</v>
      </c>
      <c r="R179" s="33"/>
      <c r="S179" s="33"/>
    </row>
    <row r="180" spans="1:19" s="10" customFormat="1" ht="20.100000000000001" customHeight="1" thickBot="1">
      <c r="A180" s="194" t="s">
        <v>48</v>
      </c>
      <c r="B180" s="240" t="s">
        <v>76</v>
      </c>
      <c r="C180" s="196">
        <v>1</v>
      </c>
      <c r="D180" s="196">
        <v>0.6</v>
      </c>
      <c r="E180" s="196">
        <v>0.4</v>
      </c>
      <c r="F180" s="196"/>
      <c r="G180" s="158" t="s">
        <v>78</v>
      </c>
      <c r="H180" s="198" t="s">
        <v>23</v>
      </c>
      <c r="I180" s="198">
        <v>25</v>
      </c>
      <c r="J180" s="198"/>
      <c r="K180" s="198">
        <v>16</v>
      </c>
      <c r="L180" s="198">
        <v>15</v>
      </c>
      <c r="M180" s="198">
        <v>15</v>
      </c>
      <c r="N180" s="198"/>
      <c r="O180" s="198">
        <v>1</v>
      </c>
      <c r="P180" s="198">
        <v>9</v>
      </c>
      <c r="Q180" s="289">
        <f t="shared" si="41"/>
        <v>25</v>
      </c>
      <c r="R180" s="33"/>
      <c r="S180" s="33"/>
    </row>
    <row r="181" spans="1:19" ht="20.100000000000001" customHeight="1">
      <c r="A181" s="397" t="s">
        <v>29</v>
      </c>
      <c r="B181" s="398"/>
      <c r="C181" s="209">
        <f>SUM(C177:C180)</f>
        <v>9</v>
      </c>
      <c r="D181" s="209">
        <f>SUM(D177:D180)</f>
        <v>6</v>
      </c>
      <c r="E181" s="209">
        <f>SUM(E177:E180)</f>
        <v>3</v>
      </c>
      <c r="F181" s="209"/>
      <c r="G181" s="210" t="s">
        <v>30</v>
      </c>
      <c r="H181" s="210" t="s">
        <v>30</v>
      </c>
      <c r="I181" s="210">
        <f>SUM(I177:I180)</f>
        <v>225</v>
      </c>
      <c r="J181" s="210"/>
      <c r="K181" s="210">
        <f t="shared" ref="K181:O181" si="42">SUM(K177:K180)</f>
        <v>151</v>
      </c>
      <c r="L181" s="210">
        <f t="shared" si="42"/>
        <v>135</v>
      </c>
      <c r="M181" s="210">
        <f t="shared" si="42"/>
        <v>60</v>
      </c>
      <c r="N181" s="210">
        <f t="shared" si="42"/>
        <v>75</v>
      </c>
      <c r="O181" s="210">
        <f t="shared" si="42"/>
        <v>16</v>
      </c>
      <c r="P181" s="210">
        <f t="shared" ref="P181" si="43">SUM(P177:P180)</f>
        <v>74</v>
      </c>
      <c r="Q181" s="211"/>
      <c r="R181" s="33"/>
      <c r="S181" s="33"/>
    </row>
    <row r="182" spans="1:19" ht="20.100000000000001" customHeight="1">
      <c r="A182" s="391" t="s">
        <v>31</v>
      </c>
      <c r="B182" s="392"/>
      <c r="C182" s="212"/>
      <c r="D182" s="212"/>
      <c r="E182" s="212"/>
      <c r="F182" s="212">
        <f>SUM(F177:F181)</f>
        <v>4</v>
      </c>
      <c r="G182" s="213"/>
      <c r="H182" s="213"/>
      <c r="I182" s="213"/>
      <c r="J182" s="213">
        <f>SUM(J177:J181)</f>
        <v>100</v>
      </c>
      <c r="K182" s="213"/>
      <c r="L182" s="213"/>
      <c r="M182" s="213"/>
      <c r="N182" s="213"/>
      <c r="O182" s="213"/>
      <c r="P182" s="213"/>
      <c r="Q182" s="214"/>
      <c r="R182" s="33"/>
      <c r="S182" s="33"/>
    </row>
    <row r="183" spans="1:19" s="16" customFormat="1" ht="20.100000000000001" customHeight="1" thickBot="1">
      <c r="A183" s="379" t="s">
        <v>32</v>
      </c>
      <c r="B183" s="380"/>
      <c r="C183" s="215">
        <v>1</v>
      </c>
      <c r="D183" s="215">
        <v>0.6</v>
      </c>
      <c r="E183" s="215">
        <v>0.4</v>
      </c>
      <c r="F183" s="215"/>
      <c r="G183" s="216" t="s">
        <v>30</v>
      </c>
      <c r="H183" s="216" t="s">
        <v>30</v>
      </c>
      <c r="I183" s="216">
        <v>25</v>
      </c>
      <c r="J183" s="216"/>
      <c r="K183" s="216">
        <v>16</v>
      </c>
      <c r="L183" s="216">
        <v>15</v>
      </c>
      <c r="M183" s="216">
        <v>15</v>
      </c>
      <c r="N183" s="216"/>
      <c r="O183" s="216">
        <v>1</v>
      </c>
      <c r="P183" s="216">
        <v>9</v>
      </c>
      <c r="Q183" s="217"/>
    </row>
    <row r="184" spans="1:19" ht="20.100000000000001" customHeight="1">
      <c r="A184" s="219" t="s">
        <v>33</v>
      </c>
      <c r="B184" s="393" t="s">
        <v>43</v>
      </c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4"/>
      <c r="R184" s="33"/>
      <c r="S184" s="33"/>
    </row>
    <row r="185" spans="1:19" ht="20.100000000000001" customHeight="1">
      <c r="A185" s="189" t="s">
        <v>20</v>
      </c>
      <c r="B185" s="241" t="s">
        <v>153</v>
      </c>
      <c r="C185" s="191">
        <v>2</v>
      </c>
      <c r="D185" s="191">
        <v>1.3</v>
      </c>
      <c r="E185" s="191">
        <v>0.7</v>
      </c>
      <c r="F185" s="191">
        <v>0.8</v>
      </c>
      <c r="G185" s="153" t="s">
        <v>78</v>
      </c>
      <c r="H185" s="259" t="s">
        <v>23</v>
      </c>
      <c r="I185" s="259">
        <v>50</v>
      </c>
      <c r="J185" s="259">
        <v>20</v>
      </c>
      <c r="K185" s="259">
        <v>32</v>
      </c>
      <c r="L185" s="259">
        <v>30</v>
      </c>
      <c r="M185" s="259">
        <v>15</v>
      </c>
      <c r="N185" s="259">
        <v>15</v>
      </c>
      <c r="O185" s="259">
        <v>2</v>
      </c>
      <c r="P185" s="259">
        <v>18</v>
      </c>
      <c r="Q185" s="289">
        <f t="shared" ref="Q185:Q188" si="44">+I185/C185</f>
        <v>25</v>
      </c>
      <c r="R185" s="33"/>
      <c r="S185" s="33"/>
    </row>
    <row r="186" spans="1:19" ht="20.100000000000001" customHeight="1">
      <c r="A186" s="189" t="s">
        <v>24</v>
      </c>
      <c r="B186" s="241" t="s">
        <v>176</v>
      </c>
      <c r="C186" s="191">
        <v>2</v>
      </c>
      <c r="D186" s="191">
        <v>1.2</v>
      </c>
      <c r="E186" s="191">
        <v>0.8</v>
      </c>
      <c r="F186" s="191">
        <v>0.8</v>
      </c>
      <c r="G186" s="153" t="s">
        <v>78</v>
      </c>
      <c r="H186" s="259" t="s">
        <v>23</v>
      </c>
      <c r="I186" s="259">
        <v>50</v>
      </c>
      <c r="J186" s="259">
        <v>20</v>
      </c>
      <c r="K186" s="259">
        <v>31</v>
      </c>
      <c r="L186" s="259">
        <v>30</v>
      </c>
      <c r="M186" s="259">
        <v>15</v>
      </c>
      <c r="N186" s="259">
        <v>15</v>
      </c>
      <c r="O186" s="259">
        <v>1</v>
      </c>
      <c r="P186" s="259">
        <v>19</v>
      </c>
      <c r="Q186" s="289">
        <f t="shared" si="44"/>
        <v>25</v>
      </c>
      <c r="R186" s="33"/>
      <c r="S186" s="33"/>
    </row>
    <row r="187" spans="1:19" ht="20.100000000000001" customHeight="1">
      <c r="A187" s="189" t="s">
        <v>27</v>
      </c>
      <c r="B187" s="241" t="s">
        <v>177</v>
      </c>
      <c r="C187" s="191">
        <v>1</v>
      </c>
      <c r="D187" s="191">
        <v>0.6</v>
      </c>
      <c r="E187" s="191">
        <v>0.4</v>
      </c>
      <c r="F187" s="191"/>
      <c r="G187" s="153" t="s">
        <v>78</v>
      </c>
      <c r="H187" s="259" t="s">
        <v>23</v>
      </c>
      <c r="I187" s="259">
        <v>25</v>
      </c>
      <c r="J187" s="259"/>
      <c r="K187" s="259">
        <v>16</v>
      </c>
      <c r="L187" s="259">
        <v>15</v>
      </c>
      <c r="M187" s="259">
        <v>15</v>
      </c>
      <c r="N187" s="259"/>
      <c r="O187" s="259">
        <v>1</v>
      </c>
      <c r="P187" s="259">
        <v>9</v>
      </c>
      <c r="Q187" s="289">
        <f t="shared" si="44"/>
        <v>25</v>
      </c>
      <c r="R187" s="35"/>
      <c r="S187" s="35"/>
    </row>
    <row r="188" spans="1:19" ht="20.100000000000001" customHeight="1">
      <c r="A188" s="189" t="s">
        <v>28</v>
      </c>
      <c r="B188" s="241" t="s">
        <v>178</v>
      </c>
      <c r="C188" s="191">
        <v>1</v>
      </c>
      <c r="D188" s="191">
        <v>0.8</v>
      </c>
      <c r="E188" s="191">
        <v>0.2</v>
      </c>
      <c r="F188" s="191">
        <v>1</v>
      </c>
      <c r="G188" s="153" t="s">
        <v>78</v>
      </c>
      <c r="H188" s="259" t="s">
        <v>23</v>
      </c>
      <c r="I188" s="259">
        <v>30</v>
      </c>
      <c r="J188" s="259">
        <v>25</v>
      </c>
      <c r="K188" s="259">
        <v>23</v>
      </c>
      <c r="L188" s="259">
        <v>20</v>
      </c>
      <c r="M188" s="259"/>
      <c r="N188" s="259">
        <v>20</v>
      </c>
      <c r="O188" s="259">
        <v>3</v>
      </c>
      <c r="P188" s="259">
        <v>7</v>
      </c>
      <c r="Q188" s="289">
        <f t="shared" si="44"/>
        <v>30</v>
      </c>
      <c r="R188" s="33"/>
      <c r="S188" s="33"/>
    </row>
    <row r="189" spans="1:19" s="16" customFormat="1" ht="20.100000000000001" customHeight="1">
      <c r="A189" s="189" t="s">
        <v>48</v>
      </c>
      <c r="B189" s="192" t="s">
        <v>145</v>
      </c>
      <c r="C189" s="191">
        <v>13</v>
      </c>
      <c r="D189" s="191">
        <v>3</v>
      </c>
      <c r="E189" s="191">
        <v>10</v>
      </c>
      <c r="F189" s="191">
        <v>13</v>
      </c>
      <c r="G189" s="259" t="s">
        <v>22</v>
      </c>
      <c r="H189" s="259" t="s">
        <v>23</v>
      </c>
      <c r="I189" s="395" t="s">
        <v>75</v>
      </c>
      <c r="J189" s="395"/>
      <c r="K189" s="395"/>
      <c r="L189" s="395"/>
      <c r="M189" s="395"/>
      <c r="N189" s="395"/>
      <c r="O189" s="395"/>
      <c r="P189" s="395"/>
      <c r="Q189" s="396"/>
    </row>
    <row r="190" spans="1:19" s="16" customFormat="1" ht="20.100000000000001" customHeight="1" thickBot="1">
      <c r="A190" s="194" t="s">
        <v>66</v>
      </c>
      <c r="B190" s="234" t="s">
        <v>146</v>
      </c>
      <c r="C190" s="196">
        <v>2</v>
      </c>
      <c r="D190" s="196">
        <v>1.2</v>
      </c>
      <c r="E190" s="196">
        <v>0.8</v>
      </c>
      <c r="F190" s="196"/>
      <c r="G190" s="158" t="s">
        <v>78</v>
      </c>
      <c r="H190" s="198" t="s">
        <v>23</v>
      </c>
      <c r="I190" s="198">
        <v>50</v>
      </c>
      <c r="J190" s="198"/>
      <c r="K190" s="198">
        <v>30</v>
      </c>
      <c r="L190" s="198">
        <v>30</v>
      </c>
      <c r="M190" s="198"/>
      <c r="N190" s="198">
        <v>30</v>
      </c>
      <c r="O190" s="198"/>
      <c r="P190" s="198">
        <v>20</v>
      </c>
      <c r="Q190" s="289">
        <f>+I190/C190</f>
        <v>25</v>
      </c>
    </row>
    <row r="191" spans="1:19" ht="20.100000000000001" customHeight="1">
      <c r="A191" s="397" t="s">
        <v>29</v>
      </c>
      <c r="B191" s="398"/>
      <c r="C191" s="209">
        <f>SUM(C185:C190)</f>
        <v>21</v>
      </c>
      <c r="D191" s="209">
        <f>SUM(D185:D190)</f>
        <v>8.1</v>
      </c>
      <c r="E191" s="209">
        <f>SUM(E185:E190)</f>
        <v>12.9</v>
      </c>
      <c r="F191" s="209"/>
      <c r="G191" s="210" t="s">
        <v>30</v>
      </c>
      <c r="H191" s="210" t="s">
        <v>30</v>
      </c>
      <c r="I191" s="210">
        <f>SUM(I185:I190)</f>
        <v>205</v>
      </c>
      <c r="J191" s="210"/>
      <c r="K191" s="210">
        <f t="shared" ref="K191:O191" si="45">SUM(K185:K190)</f>
        <v>132</v>
      </c>
      <c r="L191" s="210">
        <f t="shared" si="45"/>
        <v>125</v>
      </c>
      <c r="M191" s="210">
        <f t="shared" si="45"/>
        <v>45</v>
      </c>
      <c r="N191" s="210">
        <f t="shared" si="45"/>
        <v>80</v>
      </c>
      <c r="O191" s="210">
        <f t="shared" si="45"/>
        <v>7</v>
      </c>
      <c r="P191" s="210">
        <f t="shared" ref="P191" si="46">SUM(P185:P190)</f>
        <v>73</v>
      </c>
      <c r="Q191" s="211"/>
      <c r="R191" s="33"/>
      <c r="S191" s="33"/>
    </row>
    <row r="192" spans="1:19" ht="20.100000000000001" customHeight="1">
      <c r="A192" s="391" t="s">
        <v>31</v>
      </c>
      <c r="B192" s="392"/>
      <c r="C192" s="212"/>
      <c r="D192" s="212"/>
      <c r="E192" s="212"/>
      <c r="F192" s="212">
        <f>SUM(F185:F191)</f>
        <v>15.6</v>
      </c>
      <c r="G192" s="213"/>
      <c r="H192" s="213"/>
      <c r="I192" s="213"/>
      <c r="J192" s="213">
        <f>SUM(J185:J191)</f>
        <v>65</v>
      </c>
      <c r="K192" s="213"/>
      <c r="L192" s="213"/>
      <c r="M192" s="213"/>
      <c r="N192" s="213"/>
      <c r="O192" s="213"/>
      <c r="P192" s="213"/>
      <c r="Q192" s="214"/>
      <c r="R192" s="33"/>
      <c r="S192" s="33"/>
    </row>
    <row r="193" spans="1:19" ht="20.100000000000001" customHeight="1" thickBot="1">
      <c r="A193" s="379" t="s">
        <v>32</v>
      </c>
      <c r="B193" s="380"/>
      <c r="C193" s="215">
        <v>20</v>
      </c>
      <c r="D193" s="215">
        <f>SUM(D191)</f>
        <v>8.1</v>
      </c>
      <c r="E193" s="215">
        <f>SUM(E191)</f>
        <v>12.9</v>
      </c>
      <c r="F193" s="215"/>
      <c r="G193" s="216" t="s">
        <v>30</v>
      </c>
      <c r="H193" s="216" t="s">
        <v>30</v>
      </c>
      <c r="I193" s="216">
        <f>SUM(I191)</f>
        <v>205</v>
      </c>
      <c r="J193" s="216"/>
      <c r="K193" s="216">
        <f>SUM(K191)</f>
        <v>132</v>
      </c>
      <c r="L193" s="216">
        <f>SUM(L191)</f>
        <v>125</v>
      </c>
      <c r="M193" s="216">
        <f>SUM(M191)</f>
        <v>45</v>
      </c>
      <c r="N193" s="216">
        <v>80</v>
      </c>
      <c r="O193" s="216">
        <f>SUM(O191)</f>
        <v>7</v>
      </c>
      <c r="P193" s="216">
        <f>SUM(P191)</f>
        <v>73</v>
      </c>
      <c r="Q193" s="217"/>
      <c r="R193" s="33"/>
      <c r="S193" s="33"/>
    </row>
    <row r="194" spans="1:19" ht="20.100000000000001" customHeight="1">
      <c r="A194" s="381" t="s">
        <v>62</v>
      </c>
      <c r="B194" s="382"/>
      <c r="C194" s="201">
        <f>SUM(C181,C191)</f>
        <v>30</v>
      </c>
      <c r="D194" s="201">
        <f>SUM(D181,D191,)</f>
        <v>14.1</v>
      </c>
      <c r="E194" s="201">
        <f>SUM(E181,E191)</f>
        <v>15.9</v>
      </c>
      <c r="F194" s="201">
        <f>SUM(F182,F192,)</f>
        <v>19.600000000000001</v>
      </c>
      <c r="G194" s="202" t="s">
        <v>30</v>
      </c>
      <c r="H194" s="202" t="s">
        <v>30</v>
      </c>
      <c r="I194" s="202">
        <f>SUM(I181,I191,)</f>
        <v>430</v>
      </c>
      <c r="J194" s="202">
        <f>SUM(J182,J192,)</f>
        <v>165</v>
      </c>
      <c r="K194" s="202">
        <f>SUM(K181,K191,)</f>
        <v>283</v>
      </c>
      <c r="L194" s="202">
        <f>SUM(L181,L191,)</f>
        <v>260</v>
      </c>
      <c r="M194" s="202">
        <f>SUM(M181,M191,)</f>
        <v>105</v>
      </c>
      <c r="N194" s="202">
        <f>SUM(N181,N191)</f>
        <v>155</v>
      </c>
      <c r="O194" s="202">
        <f>SUM(O181,O191,)</f>
        <v>23</v>
      </c>
      <c r="P194" s="202">
        <f>SUM(P181,P191,)</f>
        <v>147</v>
      </c>
      <c r="Q194" s="203"/>
      <c r="R194" s="33"/>
      <c r="S194" s="33"/>
    </row>
    <row r="195" spans="1:19" ht="20.100000000000001" customHeight="1">
      <c r="A195" s="383" t="s">
        <v>63</v>
      </c>
      <c r="B195" s="384"/>
      <c r="C195" s="242">
        <v>30</v>
      </c>
      <c r="D195" s="242">
        <f>SUM(D194)</f>
        <v>14.1</v>
      </c>
      <c r="E195" s="242">
        <f>SUM(E194)</f>
        <v>15.9</v>
      </c>
      <c r="F195" s="243">
        <f>SUM(F194)</f>
        <v>19.600000000000001</v>
      </c>
      <c r="G195" s="244" t="s">
        <v>30</v>
      </c>
      <c r="H195" s="244" t="s">
        <v>30</v>
      </c>
      <c r="I195" s="244">
        <f t="shared" ref="I195:O195" si="47">SUM(I194)</f>
        <v>430</v>
      </c>
      <c r="J195" s="244">
        <f t="shared" si="47"/>
        <v>165</v>
      </c>
      <c r="K195" s="244">
        <f t="shared" si="47"/>
        <v>283</v>
      </c>
      <c r="L195" s="245">
        <f t="shared" si="47"/>
        <v>260</v>
      </c>
      <c r="M195" s="244">
        <f t="shared" si="47"/>
        <v>105</v>
      </c>
      <c r="N195" s="244">
        <f t="shared" si="47"/>
        <v>155</v>
      </c>
      <c r="O195" s="244">
        <f t="shared" si="47"/>
        <v>23</v>
      </c>
      <c r="P195" s="244">
        <f t="shared" ref="P195" si="48">SUM(P194)</f>
        <v>147</v>
      </c>
      <c r="Q195" s="246"/>
      <c r="R195" s="33"/>
      <c r="S195" s="33"/>
    </row>
    <row r="196" spans="1:19" ht="20.100000000000001" customHeight="1" thickBot="1">
      <c r="A196" s="385" t="s">
        <v>64</v>
      </c>
      <c r="B196" s="386"/>
      <c r="C196" s="224">
        <f>SUM(C45,C69,C99,C122,C150,C172,C194,)</f>
        <v>210</v>
      </c>
      <c r="D196" s="224">
        <f>SUM(D70,D123,D173,D195,)</f>
        <v>111.29999999999998</v>
      </c>
      <c r="E196" s="224">
        <f>SUM(E70,E123,E173,E195,)</f>
        <v>98.700000000000017</v>
      </c>
      <c r="F196" s="225">
        <f>SUM(F70,F123,F173,F195,)</f>
        <v>95.1</v>
      </c>
      <c r="G196" s="226" t="s">
        <v>30</v>
      </c>
      <c r="H196" s="226" t="s">
        <v>30</v>
      </c>
      <c r="I196" s="226">
        <f t="shared" ref="I196:O196" si="49">SUM(I70,I123,I173,I195,)</f>
        <v>4726</v>
      </c>
      <c r="J196" s="226">
        <f t="shared" si="49"/>
        <v>1890</v>
      </c>
      <c r="K196" s="226">
        <f t="shared" si="49"/>
        <v>2799</v>
      </c>
      <c r="L196" s="207">
        <f t="shared" si="49"/>
        <v>2646</v>
      </c>
      <c r="M196" s="226">
        <f t="shared" si="49"/>
        <v>1001</v>
      </c>
      <c r="N196" s="226">
        <f t="shared" si="49"/>
        <v>1645</v>
      </c>
      <c r="O196" s="226">
        <f t="shared" si="49"/>
        <v>153</v>
      </c>
      <c r="P196" s="226">
        <f t="shared" ref="P196" si="50">SUM(P70,P123,P173,P195,)</f>
        <v>1927</v>
      </c>
      <c r="Q196" s="227"/>
      <c r="R196" s="33"/>
      <c r="S196" s="33"/>
    </row>
    <row r="197" spans="1:19" ht="20.100000000000001" customHeight="1" thickBot="1">
      <c r="A197" s="387" t="s">
        <v>31</v>
      </c>
      <c r="B197" s="388"/>
      <c r="C197" s="247"/>
      <c r="D197" s="247"/>
      <c r="E197" s="247"/>
      <c r="F197" s="247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9"/>
      <c r="R197" s="33"/>
      <c r="S197" s="33"/>
    </row>
    <row r="198" spans="1:19" ht="38.1" customHeight="1" thickBot="1">
      <c r="A198" s="389" t="s">
        <v>65</v>
      </c>
      <c r="B198" s="390"/>
      <c r="C198" s="250">
        <f>SUM(C21,C28,C37,C52,C60,C68,C77,C83,C90,C98,C106,C116,C121,C130,C139,C149,C159,C169,C171,C183,C193,)</f>
        <v>76</v>
      </c>
      <c r="D198" s="250">
        <f>SUM(D21,D28,D37,D52,D60,D68,D77,D83,D90,D98,D106,D116,D121,D130,D139,D149,D159,D169,D171,D183,D193,)</f>
        <v>39.200000000000003</v>
      </c>
      <c r="E198" s="250">
        <f>SUM(E21,E28,E37,E52,E60,E68,E77,E83,E90,E98,E106,E116,E121,E130,E139,E149,E159,E169,E171,E183,E193,)</f>
        <v>36.799999999999997</v>
      </c>
      <c r="F198" s="250"/>
      <c r="G198" s="251" t="s">
        <v>30</v>
      </c>
      <c r="H198" s="251" t="s">
        <v>30</v>
      </c>
      <c r="I198" s="251">
        <f>SUM(I21,I28,I37,I52,I60,I68,I77,I83,I90,I98,I106,I116,I121,I130,I139,I149,I159,I169,I183,I193)</f>
        <v>1415</v>
      </c>
      <c r="J198" s="251"/>
      <c r="K198" s="251">
        <f t="shared" ref="K198:O198" si="51">SUM(K21,K28,K37,K52,K60,K68,K77,K83,K90,K98,K106,K116,K121,K130,K139,K149,K159,K169,K183,K193,)</f>
        <v>894</v>
      </c>
      <c r="L198" s="251">
        <f t="shared" si="51"/>
        <v>870</v>
      </c>
      <c r="M198" s="251">
        <f t="shared" si="51"/>
        <v>320</v>
      </c>
      <c r="N198" s="251">
        <f t="shared" si="51"/>
        <v>550</v>
      </c>
      <c r="O198" s="251">
        <f t="shared" si="51"/>
        <v>24</v>
      </c>
      <c r="P198" s="251">
        <f t="shared" ref="P198" si="52">SUM(P21,P28,P37,P52,P60,P68,P77,P83,P90,P98,P106,P116,P121,P130,P139,P149,P159,P169,P183,P193,)</f>
        <v>521</v>
      </c>
      <c r="Q198" s="252"/>
      <c r="R198" s="33"/>
      <c r="S198" s="33"/>
    </row>
    <row r="199" spans="1:19">
      <c r="A199" s="5"/>
      <c r="B199" s="33"/>
      <c r="D199" s="7"/>
      <c r="E199" s="7"/>
      <c r="F199" s="7"/>
      <c r="G199" s="33"/>
      <c r="H199" s="33"/>
      <c r="I199" s="33"/>
      <c r="J199" s="33"/>
      <c r="K199" s="33"/>
      <c r="L199" s="33"/>
      <c r="M199" s="33"/>
      <c r="N199" s="33"/>
      <c r="O199" s="33"/>
      <c r="P199" s="8"/>
      <c r="Q199" s="8"/>
      <c r="R199" s="33"/>
      <c r="S199" s="33"/>
    </row>
    <row r="200" spans="1:19">
      <c r="A200" s="5"/>
      <c r="B200" s="33"/>
      <c r="D200" s="7"/>
      <c r="E200" s="7"/>
      <c r="F200" s="7"/>
      <c r="G200" s="33"/>
      <c r="H200" s="33"/>
      <c r="I200" s="33"/>
      <c r="J200" s="33"/>
      <c r="K200" s="33"/>
      <c r="L200" s="33"/>
      <c r="M200" s="33"/>
      <c r="N200" s="33"/>
      <c r="O200" s="33"/>
      <c r="P200" s="8"/>
      <c r="Q200" s="8"/>
      <c r="R200" s="33"/>
      <c r="S200" s="33"/>
    </row>
    <row r="201" spans="1:19">
      <c r="A201" s="5"/>
      <c r="B201" s="33"/>
      <c r="D201" s="7"/>
      <c r="E201" s="7"/>
      <c r="F201" s="7"/>
      <c r="G201" s="33"/>
      <c r="H201" s="33"/>
      <c r="I201" s="33"/>
      <c r="J201" s="33"/>
      <c r="K201" s="33"/>
      <c r="L201" s="33"/>
      <c r="M201" s="33"/>
      <c r="N201" s="33"/>
      <c r="O201" s="33"/>
      <c r="P201" s="8"/>
      <c r="Q201" s="8"/>
      <c r="R201" s="33"/>
      <c r="S201" s="33"/>
    </row>
    <row r="202" spans="1:19">
      <c r="A202" s="5"/>
      <c r="B202" s="33"/>
      <c r="D202" s="7"/>
      <c r="E202" s="7"/>
      <c r="F202" s="7"/>
      <c r="G202" s="33"/>
      <c r="H202" s="33"/>
      <c r="I202" s="33"/>
      <c r="J202" s="33"/>
      <c r="K202" s="33"/>
      <c r="L202" s="33"/>
      <c r="M202" s="33"/>
      <c r="N202" s="33"/>
      <c r="O202" s="33"/>
      <c r="P202" s="8"/>
      <c r="Q202" s="8"/>
      <c r="R202" s="33"/>
      <c r="S202" s="33"/>
    </row>
    <row r="203" spans="1:19">
      <c r="A203" s="5"/>
      <c r="B203" s="33"/>
      <c r="D203" s="7"/>
      <c r="E203" s="7"/>
      <c r="F203" s="7"/>
      <c r="G203" s="33"/>
      <c r="H203" s="33"/>
      <c r="I203" s="33"/>
      <c r="J203" s="33"/>
      <c r="K203" s="33"/>
      <c r="L203" s="33"/>
      <c r="M203" s="33"/>
      <c r="N203" s="33"/>
      <c r="O203" s="33"/>
      <c r="P203" s="8"/>
      <c r="Q203" s="8"/>
      <c r="R203" s="33"/>
      <c r="S203" s="33"/>
    </row>
    <row r="204" spans="1:19">
      <c r="A204" s="5"/>
      <c r="B204" s="33"/>
      <c r="D204" s="7"/>
      <c r="E204" s="7"/>
      <c r="F204" s="7"/>
      <c r="G204" s="33"/>
      <c r="H204" s="33"/>
      <c r="I204" s="33"/>
      <c r="J204" s="33"/>
      <c r="K204" s="33"/>
      <c r="L204" s="33"/>
      <c r="M204" s="33"/>
      <c r="N204" s="33"/>
      <c r="O204" s="33"/>
      <c r="P204" s="8"/>
      <c r="Q204" s="8"/>
      <c r="R204" s="33"/>
      <c r="S204" s="33"/>
    </row>
    <row r="205" spans="1:19">
      <c r="A205" s="5"/>
      <c r="B205" s="33"/>
      <c r="D205" s="7"/>
      <c r="E205" s="7"/>
      <c r="F205" s="7"/>
      <c r="G205" s="33"/>
      <c r="H205" s="33"/>
      <c r="I205" s="33"/>
      <c r="J205" s="33"/>
      <c r="K205" s="33"/>
      <c r="L205" s="33"/>
      <c r="M205" s="33"/>
      <c r="N205" s="33"/>
      <c r="O205" s="33"/>
      <c r="P205" s="8"/>
      <c r="Q205" s="8"/>
      <c r="R205" s="33"/>
      <c r="S205" s="33"/>
    </row>
    <row r="206" spans="1:19">
      <c r="A206" s="5"/>
      <c r="B206" s="33"/>
      <c r="D206" s="7"/>
      <c r="E206" s="7"/>
      <c r="F206" s="7"/>
      <c r="G206" s="33"/>
      <c r="H206" s="33"/>
      <c r="I206" s="33"/>
      <c r="J206" s="33"/>
      <c r="K206" s="33"/>
      <c r="L206" s="33"/>
      <c r="M206" s="33"/>
      <c r="N206" s="33"/>
      <c r="O206" s="33"/>
      <c r="P206" s="8"/>
      <c r="Q206" s="8"/>
      <c r="R206" s="33"/>
      <c r="S206" s="33"/>
    </row>
    <row r="207" spans="1:19">
      <c r="A207" s="5"/>
      <c r="B207" s="33"/>
      <c r="D207" s="7"/>
      <c r="E207" s="7"/>
      <c r="F207" s="7"/>
      <c r="G207" s="33"/>
      <c r="H207" s="33"/>
      <c r="I207" s="33"/>
      <c r="J207" s="33"/>
      <c r="K207" s="33"/>
      <c r="L207" s="33"/>
      <c r="M207" s="33"/>
      <c r="N207" s="33"/>
      <c r="O207" s="33"/>
      <c r="P207" s="8"/>
      <c r="Q207" s="8"/>
      <c r="R207" s="33"/>
      <c r="S207" s="33"/>
    </row>
    <row r="208" spans="1:19">
      <c r="A208" s="5"/>
      <c r="B208" s="33"/>
      <c r="D208" s="7"/>
      <c r="E208" s="7"/>
      <c r="F208" s="7"/>
      <c r="G208" s="33"/>
      <c r="H208" s="33"/>
      <c r="I208" s="33"/>
      <c r="J208" s="33"/>
      <c r="K208" s="33"/>
      <c r="L208" s="33"/>
      <c r="M208" s="33"/>
      <c r="N208" s="33"/>
      <c r="O208" s="33"/>
      <c r="P208" s="8"/>
      <c r="Q208" s="8"/>
      <c r="R208" s="33"/>
      <c r="S208" s="33"/>
    </row>
    <row r="209" spans="1:19">
      <c r="A209" s="5"/>
      <c r="B209" s="33"/>
      <c r="D209" s="7"/>
      <c r="E209" s="7"/>
      <c r="F209" s="7"/>
      <c r="G209" s="33"/>
      <c r="H209" s="33"/>
      <c r="I209" s="33"/>
      <c r="J209" s="33"/>
      <c r="K209" s="33"/>
      <c r="L209" s="33"/>
      <c r="M209" s="33"/>
      <c r="N209" s="33"/>
      <c r="O209" s="33"/>
      <c r="P209" s="8"/>
      <c r="Q209" s="8"/>
      <c r="R209" s="33"/>
      <c r="S209" s="33"/>
    </row>
    <row r="210" spans="1:19">
      <c r="A210" s="5"/>
      <c r="B210" s="33"/>
      <c r="D210" s="7"/>
      <c r="E210" s="7"/>
      <c r="F210" s="7"/>
      <c r="G210" s="33"/>
      <c r="H210" s="33"/>
      <c r="I210" s="33"/>
      <c r="J210" s="33"/>
      <c r="K210" s="33"/>
      <c r="L210" s="33"/>
      <c r="M210" s="33"/>
      <c r="N210" s="33"/>
      <c r="O210" s="33"/>
      <c r="P210" s="8"/>
      <c r="Q210" s="8"/>
      <c r="R210" s="33"/>
      <c r="S210" s="33"/>
    </row>
    <row r="211" spans="1:19">
      <c r="A211" s="5"/>
      <c r="B211" s="33"/>
      <c r="D211" s="7"/>
      <c r="E211" s="7"/>
      <c r="F211" s="7"/>
      <c r="G211" s="33"/>
      <c r="H211" s="33"/>
      <c r="I211" s="33"/>
      <c r="J211" s="33"/>
      <c r="K211" s="33"/>
      <c r="L211" s="33"/>
      <c r="M211" s="33"/>
      <c r="N211" s="33"/>
      <c r="O211" s="33"/>
      <c r="P211" s="8"/>
      <c r="Q211" s="8"/>
      <c r="R211" s="33"/>
      <c r="S211" s="33"/>
    </row>
    <row r="212" spans="1:19">
      <c r="A212" s="5"/>
      <c r="B212" s="33"/>
      <c r="D212" s="7"/>
      <c r="E212" s="7"/>
      <c r="F212" s="7"/>
      <c r="G212" s="33"/>
      <c r="H212" s="33"/>
      <c r="I212" s="33"/>
      <c r="J212" s="33"/>
      <c r="K212" s="33"/>
      <c r="L212" s="33"/>
      <c r="M212" s="33"/>
      <c r="N212" s="33"/>
      <c r="O212" s="33"/>
      <c r="P212" s="8"/>
      <c r="Q212" s="8"/>
      <c r="R212" s="33"/>
      <c r="S212" s="33"/>
    </row>
    <row r="213" spans="1:19">
      <c r="A213" s="5"/>
      <c r="B213" s="33"/>
      <c r="D213" s="7"/>
      <c r="E213" s="7"/>
      <c r="F213" s="7"/>
      <c r="G213" s="33"/>
      <c r="H213" s="33"/>
      <c r="I213" s="33"/>
      <c r="J213" s="33"/>
      <c r="K213" s="33"/>
      <c r="L213" s="33"/>
      <c r="M213" s="33"/>
      <c r="N213" s="33"/>
      <c r="O213" s="33"/>
      <c r="P213" s="8"/>
      <c r="Q213" s="8"/>
      <c r="R213" s="33"/>
      <c r="S213" s="33"/>
    </row>
    <row r="214" spans="1:19">
      <c r="A214" s="5"/>
      <c r="B214" s="33"/>
      <c r="D214" s="7"/>
      <c r="E214" s="7"/>
      <c r="F214" s="7"/>
      <c r="G214" s="33"/>
      <c r="H214" s="33"/>
      <c r="I214" s="33"/>
      <c r="J214" s="33"/>
      <c r="K214" s="33"/>
      <c r="L214" s="33"/>
      <c r="M214" s="33"/>
      <c r="N214" s="33"/>
      <c r="O214" s="33"/>
      <c r="P214" s="8"/>
      <c r="Q214" s="8"/>
      <c r="R214" s="33"/>
      <c r="S214" s="33"/>
    </row>
    <row r="215" spans="1:19" ht="15.75" customHeight="1">
      <c r="A215" s="5"/>
      <c r="B215" s="33"/>
      <c r="D215" s="7"/>
      <c r="E215" s="7"/>
      <c r="F215" s="7"/>
      <c r="G215" s="33"/>
      <c r="H215" s="33"/>
      <c r="I215" s="33"/>
      <c r="J215" s="33"/>
      <c r="K215" s="33"/>
      <c r="L215" s="33"/>
      <c r="M215" s="33"/>
      <c r="N215" s="33"/>
      <c r="O215" s="33"/>
      <c r="P215" s="8"/>
      <c r="Q215" s="8"/>
      <c r="R215" s="33"/>
      <c r="S215" s="33"/>
    </row>
    <row r="216" spans="1:19">
      <c r="A216" s="5"/>
      <c r="B216" s="33"/>
      <c r="D216" s="7"/>
      <c r="E216" s="7"/>
      <c r="F216" s="7"/>
      <c r="G216" s="33"/>
      <c r="H216" s="33"/>
      <c r="I216" s="33"/>
      <c r="J216" s="33"/>
      <c r="K216" s="33"/>
      <c r="L216" s="33"/>
      <c r="M216" s="33"/>
      <c r="N216" s="33"/>
      <c r="O216" s="33"/>
      <c r="P216" s="8"/>
      <c r="Q216" s="8"/>
      <c r="R216" s="33"/>
      <c r="S216" s="33"/>
    </row>
    <row r="217" spans="1:19">
      <c r="A217" s="5"/>
      <c r="B217" s="33"/>
      <c r="D217" s="7"/>
      <c r="E217" s="7"/>
      <c r="F217" s="7"/>
      <c r="G217" s="33"/>
      <c r="H217" s="33"/>
      <c r="I217" s="33"/>
      <c r="J217" s="33"/>
      <c r="K217" s="33"/>
      <c r="L217" s="33"/>
      <c r="M217" s="33"/>
      <c r="N217" s="33"/>
      <c r="O217" s="33"/>
      <c r="P217" s="8"/>
      <c r="Q217" s="8"/>
      <c r="R217" s="33"/>
      <c r="S217" s="33"/>
    </row>
    <row r="218" spans="1:19" ht="12.75" customHeight="1">
      <c r="A218" s="5"/>
      <c r="B218" s="33"/>
      <c r="D218" s="7"/>
      <c r="E218" s="7"/>
      <c r="F218" s="7"/>
      <c r="G218" s="33"/>
      <c r="H218" s="33"/>
      <c r="I218" s="33"/>
      <c r="J218" s="33"/>
      <c r="K218" s="33"/>
      <c r="L218" s="33"/>
      <c r="M218" s="33"/>
      <c r="N218" s="33"/>
      <c r="O218" s="33"/>
      <c r="P218" s="8"/>
      <c r="Q218" s="8"/>
      <c r="R218" s="33"/>
      <c r="S218" s="33"/>
    </row>
    <row r="219" spans="1:19" ht="12.75" customHeight="1">
      <c r="A219" s="5"/>
      <c r="B219" s="33"/>
      <c r="D219" s="7"/>
      <c r="E219" s="7"/>
      <c r="F219" s="7"/>
      <c r="G219" s="33"/>
      <c r="H219" s="33"/>
      <c r="I219" s="33"/>
      <c r="J219" s="33"/>
      <c r="K219" s="33"/>
      <c r="L219" s="33"/>
      <c r="M219" s="33"/>
      <c r="N219" s="33"/>
      <c r="O219" s="33"/>
      <c r="P219" s="8"/>
      <c r="Q219" s="8"/>
      <c r="R219" s="33"/>
      <c r="S219" s="33"/>
    </row>
    <row r="220" spans="1:19">
      <c r="A220" s="5"/>
      <c r="B220" s="33"/>
      <c r="D220" s="7"/>
      <c r="E220" s="7"/>
      <c r="F220" s="7"/>
      <c r="G220" s="33"/>
      <c r="H220" s="33"/>
      <c r="I220" s="33"/>
      <c r="J220" s="33"/>
      <c r="K220" s="33"/>
      <c r="L220" s="33"/>
      <c r="M220" s="33"/>
      <c r="N220" s="33"/>
      <c r="O220" s="33"/>
      <c r="P220" s="8"/>
      <c r="Q220" s="8"/>
      <c r="R220" s="33"/>
      <c r="S220" s="33"/>
    </row>
    <row r="221" spans="1:19" ht="12.75" customHeight="1">
      <c r="A221" s="5"/>
      <c r="B221" s="33"/>
      <c r="D221" s="7"/>
      <c r="E221" s="7"/>
      <c r="F221" s="7"/>
      <c r="G221" s="33"/>
      <c r="H221" s="33"/>
      <c r="I221" s="33"/>
      <c r="J221" s="33"/>
      <c r="K221" s="33"/>
      <c r="L221" s="33"/>
      <c r="M221" s="33"/>
      <c r="N221" s="33"/>
      <c r="O221" s="33"/>
      <c r="P221" s="8"/>
      <c r="Q221" s="8"/>
      <c r="R221" s="33"/>
      <c r="S221" s="33"/>
    </row>
    <row r="222" spans="1:19">
      <c r="A222" s="5"/>
      <c r="B222" s="33"/>
      <c r="D222" s="7"/>
      <c r="E222" s="7"/>
      <c r="F222" s="7"/>
      <c r="G222" s="33"/>
      <c r="H222" s="33"/>
      <c r="I222" s="33"/>
      <c r="J222" s="33"/>
      <c r="K222" s="33"/>
      <c r="L222" s="33"/>
      <c r="M222" s="33"/>
      <c r="N222" s="33"/>
      <c r="O222" s="33"/>
      <c r="P222" s="8"/>
      <c r="Q222" s="8"/>
      <c r="R222" s="33"/>
      <c r="S222" s="33"/>
    </row>
    <row r="223" spans="1:19">
      <c r="A223" s="5"/>
      <c r="B223" s="33"/>
      <c r="D223" s="7"/>
      <c r="E223" s="7"/>
      <c r="F223" s="7"/>
      <c r="G223" s="33"/>
      <c r="H223" s="33"/>
      <c r="I223" s="33"/>
      <c r="J223" s="33"/>
      <c r="K223" s="33"/>
      <c r="L223" s="33"/>
      <c r="M223" s="33"/>
      <c r="N223" s="33"/>
      <c r="O223" s="33"/>
      <c r="P223" s="8"/>
      <c r="Q223" s="8"/>
      <c r="R223" s="33"/>
      <c r="S223" s="33"/>
    </row>
    <row r="224" spans="1:19">
      <c r="A224" s="5"/>
      <c r="B224" s="33"/>
      <c r="D224" s="7"/>
      <c r="E224" s="7"/>
      <c r="F224" s="7"/>
      <c r="G224" s="33"/>
      <c r="H224" s="33"/>
      <c r="I224" s="33"/>
      <c r="J224" s="33"/>
      <c r="K224" s="33"/>
      <c r="L224" s="33"/>
      <c r="M224" s="33"/>
      <c r="N224" s="33"/>
      <c r="O224" s="33"/>
      <c r="P224" s="8"/>
      <c r="Q224" s="8"/>
      <c r="R224" s="33"/>
      <c r="S224" s="33"/>
    </row>
    <row r="225" spans="1:19" ht="12.75" customHeight="1">
      <c r="A225" s="5"/>
      <c r="B225" s="33"/>
      <c r="D225" s="7"/>
      <c r="E225" s="7"/>
      <c r="F225" s="7"/>
      <c r="G225" s="33"/>
      <c r="H225" s="33"/>
      <c r="I225" s="33"/>
      <c r="J225" s="33"/>
      <c r="K225" s="33"/>
      <c r="L225" s="33"/>
      <c r="M225" s="33"/>
      <c r="N225" s="33"/>
      <c r="O225" s="33"/>
      <c r="P225" s="8"/>
      <c r="Q225" s="8"/>
      <c r="R225" s="33"/>
      <c r="S225" s="33"/>
    </row>
    <row r="226" spans="1:19">
      <c r="A226" s="5"/>
      <c r="B226" s="33"/>
      <c r="D226" s="7"/>
      <c r="E226" s="7"/>
      <c r="F226" s="7"/>
      <c r="G226" s="33"/>
      <c r="H226" s="33"/>
      <c r="I226" s="33"/>
      <c r="J226" s="33"/>
      <c r="K226" s="33"/>
      <c r="L226" s="33"/>
      <c r="M226" s="33"/>
      <c r="N226" s="33"/>
      <c r="O226" s="33"/>
      <c r="P226" s="8"/>
      <c r="Q226" s="8"/>
      <c r="R226" s="33"/>
      <c r="S226" s="33"/>
    </row>
    <row r="227" spans="1:19" ht="12.75" customHeight="1">
      <c r="A227" s="5"/>
      <c r="B227" s="33"/>
      <c r="D227" s="7"/>
      <c r="E227" s="7"/>
      <c r="F227" s="7"/>
      <c r="G227" s="33"/>
      <c r="H227" s="33"/>
      <c r="I227" s="33"/>
      <c r="J227" s="33"/>
      <c r="K227" s="33"/>
      <c r="L227" s="33"/>
      <c r="M227" s="33"/>
      <c r="N227" s="33"/>
      <c r="O227" s="33"/>
      <c r="P227" s="8"/>
      <c r="Q227" s="8"/>
      <c r="R227" s="33"/>
      <c r="S227" s="33"/>
    </row>
    <row r="228" spans="1:19" ht="12.75" customHeight="1">
      <c r="A228" s="5"/>
      <c r="B228" s="33"/>
      <c r="D228" s="7"/>
      <c r="E228" s="7"/>
      <c r="F228" s="7"/>
      <c r="G228" s="33"/>
      <c r="H228" s="33"/>
      <c r="I228" s="33"/>
      <c r="J228" s="33"/>
      <c r="K228" s="33"/>
      <c r="L228" s="33"/>
      <c r="M228" s="33"/>
      <c r="N228" s="33"/>
      <c r="O228" s="33"/>
      <c r="P228" s="8"/>
      <c r="Q228" s="8"/>
      <c r="R228" s="33"/>
      <c r="S228" s="33"/>
    </row>
    <row r="229" spans="1:19">
      <c r="A229" s="5"/>
      <c r="B229" s="33"/>
      <c r="D229" s="7"/>
      <c r="E229" s="7"/>
      <c r="F229" s="7"/>
      <c r="G229" s="33"/>
      <c r="H229" s="33"/>
      <c r="I229" s="33"/>
      <c r="J229" s="33"/>
      <c r="K229" s="33"/>
      <c r="L229" s="33"/>
      <c r="M229" s="33"/>
      <c r="N229" s="33"/>
      <c r="O229" s="33"/>
      <c r="P229" s="8"/>
      <c r="Q229" s="8"/>
      <c r="R229" s="33"/>
      <c r="S229" s="33"/>
    </row>
    <row r="230" spans="1:19">
      <c r="A230" s="5"/>
      <c r="B230" s="33"/>
      <c r="D230" s="7"/>
      <c r="E230" s="7"/>
      <c r="F230" s="7"/>
      <c r="G230" s="33"/>
      <c r="H230" s="33"/>
      <c r="I230" s="33"/>
      <c r="J230" s="33"/>
      <c r="K230" s="33"/>
      <c r="L230" s="33"/>
      <c r="M230" s="33"/>
      <c r="N230" s="33"/>
      <c r="O230" s="33"/>
      <c r="P230" s="8"/>
      <c r="Q230" s="8"/>
      <c r="R230" s="33"/>
      <c r="S230" s="33"/>
    </row>
    <row r="231" spans="1:19">
      <c r="A231" s="5"/>
      <c r="B231" s="33"/>
      <c r="D231" s="7"/>
      <c r="E231" s="7"/>
      <c r="F231" s="7"/>
      <c r="G231" s="33"/>
      <c r="H231" s="33"/>
      <c r="I231" s="33"/>
      <c r="J231" s="33"/>
      <c r="K231" s="33"/>
      <c r="L231" s="33"/>
      <c r="M231" s="33"/>
      <c r="N231" s="33"/>
      <c r="O231" s="33"/>
      <c r="P231" s="8"/>
      <c r="Q231" s="8"/>
      <c r="R231" s="33"/>
      <c r="S231" s="33"/>
    </row>
    <row r="232" spans="1:19" ht="12.75" customHeight="1">
      <c r="A232" s="5"/>
      <c r="B232" s="33"/>
      <c r="D232" s="7"/>
      <c r="E232" s="7"/>
      <c r="F232" s="7"/>
      <c r="G232" s="33"/>
      <c r="H232" s="33"/>
      <c r="I232" s="33"/>
      <c r="J232" s="33"/>
      <c r="K232" s="33"/>
      <c r="L232" s="33"/>
      <c r="M232" s="33"/>
      <c r="N232" s="33"/>
      <c r="O232" s="33"/>
      <c r="P232" s="8"/>
      <c r="Q232" s="8"/>
      <c r="R232" s="33"/>
      <c r="S232" s="33"/>
    </row>
    <row r="233" spans="1:19" ht="12.75" hidden="1" customHeight="1">
      <c r="A233" s="5"/>
      <c r="B233" s="33"/>
      <c r="D233" s="7"/>
      <c r="E233" s="7"/>
      <c r="F233" s="7"/>
      <c r="G233" s="33"/>
      <c r="H233" s="33"/>
      <c r="I233" s="33"/>
      <c r="J233" s="33"/>
      <c r="K233" s="33"/>
      <c r="L233" s="33"/>
      <c r="M233" s="33"/>
      <c r="N233" s="33"/>
      <c r="O233" s="33"/>
      <c r="P233" s="8"/>
      <c r="Q233" s="8"/>
      <c r="R233" s="33"/>
      <c r="S233" s="33"/>
    </row>
    <row r="234" spans="1:19" ht="12.75" hidden="1" customHeight="1">
      <c r="A234" s="5"/>
      <c r="B234" s="33"/>
      <c r="D234" s="7"/>
      <c r="E234" s="7"/>
      <c r="F234" s="7"/>
      <c r="G234" s="33"/>
      <c r="H234" s="33"/>
      <c r="I234" s="33"/>
      <c r="J234" s="33"/>
      <c r="K234" s="33"/>
      <c r="L234" s="33"/>
      <c r="M234" s="33"/>
      <c r="N234" s="33"/>
      <c r="O234" s="33"/>
      <c r="P234" s="8"/>
      <c r="Q234" s="8"/>
      <c r="R234" s="33"/>
      <c r="S234" s="33"/>
    </row>
    <row r="235" spans="1:19">
      <c r="A235" s="5"/>
      <c r="B235" s="33"/>
      <c r="D235" s="7"/>
      <c r="E235" s="7"/>
      <c r="F235" s="7"/>
      <c r="G235" s="33"/>
      <c r="H235" s="33"/>
      <c r="I235" s="33"/>
      <c r="J235" s="33"/>
      <c r="K235" s="33"/>
      <c r="L235" s="33"/>
      <c r="M235" s="33"/>
      <c r="N235" s="33"/>
      <c r="O235" s="33"/>
      <c r="P235" s="8"/>
      <c r="Q235" s="8"/>
      <c r="R235" s="33"/>
      <c r="S235" s="33"/>
    </row>
    <row r="236" spans="1:19">
      <c r="A236" s="5"/>
      <c r="B236" s="33"/>
      <c r="D236" s="7"/>
      <c r="E236" s="7"/>
      <c r="F236" s="7"/>
      <c r="G236" s="33"/>
      <c r="H236" s="33"/>
      <c r="I236" s="33"/>
      <c r="J236" s="33"/>
      <c r="K236" s="33"/>
      <c r="L236" s="33"/>
      <c r="M236" s="33"/>
      <c r="N236" s="33"/>
      <c r="O236" s="33"/>
      <c r="P236" s="8"/>
      <c r="Q236" s="8"/>
      <c r="R236" s="33"/>
      <c r="S236" s="33"/>
    </row>
    <row r="237" spans="1:19">
      <c r="A237" s="5"/>
      <c r="B237" s="33"/>
      <c r="D237" s="7"/>
      <c r="E237" s="7"/>
      <c r="F237" s="7"/>
      <c r="G237" s="33"/>
      <c r="H237" s="33"/>
      <c r="I237" s="33"/>
      <c r="J237" s="33"/>
      <c r="K237" s="33"/>
      <c r="L237" s="33"/>
      <c r="M237" s="33"/>
      <c r="N237" s="33"/>
      <c r="O237" s="33"/>
      <c r="P237" s="8"/>
      <c r="Q237" s="8"/>
      <c r="R237" s="33"/>
      <c r="S237" s="33"/>
    </row>
    <row r="238" spans="1:19">
      <c r="A238" s="5"/>
      <c r="B238" s="33"/>
      <c r="D238" s="7"/>
      <c r="E238" s="7"/>
      <c r="F238" s="7"/>
      <c r="G238" s="33"/>
      <c r="H238" s="33"/>
      <c r="I238" s="33"/>
      <c r="J238" s="33"/>
      <c r="K238" s="33"/>
      <c r="L238" s="33"/>
      <c r="M238" s="33"/>
      <c r="N238" s="33"/>
      <c r="O238" s="33"/>
      <c r="P238" s="8"/>
      <c r="Q238" s="8"/>
      <c r="R238" s="33"/>
      <c r="S238" s="33"/>
    </row>
    <row r="239" spans="1:19">
      <c r="A239" s="5"/>
      <c r="B239" s="33"/>
      <c r="D239" s="7"/>
      <c r="E239" s="7"/>
      <c r="F239" s="7"/>
      <c r="G239" s="33"/>
      <c r="H239" s="33"/>
      <c r="I239" s="33"/>
      <c r="J239" s="33"/>
      <c r="K239" s="33"/>
      <c r="L239" s="33"/>
      <c r="M239" s="33"/>
      <c r="N239" s="33"/>
      <c r="O239" s="33"/>
      <c r="P239" s="8"/>
      <c r="Q239" s="8"/>
      <c r="R239" s="33"/>
      <c r="S239" s="33"/>
    </row>
    <row r="240" spans="1:19">
      <c r="A240" s="5"/>
      <c r="B240" s="33"/>
      <c r="D240" s="7"/>
      <c r="E240" s="7"/>
      <c r="F240" s="7"/>
      <c r="G240" s="33"/>
      <c r="H240" s="33"/>
      <c r="I240" s="33"/>
      <c r="J240" s="33"/>
      <c r="K240" s="33"/>
      <c r="L240" s="33"/>
      <c r="M240" s="33"/>
      <c r="N240" s="33"/>
      <c r="O240" s="33"/>
      <c r="P240" s="8"/>
      <c r="Q240" s="8"/>
      <c r="R240" s="33"/>
      <c r="S240" s="33"/>
    </row>
    <row r="241" spans="1:19">
      <c r="A241" s="5"/>
      <c r="B241" s="33"/>
      <c r="D241" s="7"/>
      <c r="E241" s="7"/>
      <c r="F241" s="7"/>
      <c r="G241" s="33"/>
      <c r="H241" s="33"/>
      <c r="I241" s="33"/>
      <c r="J241" s="33"/>
      <c r="K241" s="33"/>
      <c r="L241" s="33"/>
      <c r="M241" s="33"/>
      <c r="N241" s="33"/>
      <c r="O241" s="33"/>
      <c r="P241" s="8"/>
      <c r="Q241" s="8"/>
      <c r="R241" s="33"/>
      <c r="S241" s="33"/>
    </row>
    <row r="242" spans="1:19" hidden="1">
      <c r="A242" s="5"/>
      <c r="B242" s="33"/>
      <c r="D242" s="7"/>
      <c r="E242" s="7"/>
      <c r="F242" s="7"/>
      <c r="G242" s="33"/>
      <c r="H242" s="33"/>
      <c r="I242" s="33"/>
      <c r="J242" s="33"/>
      <c r="K242" s="33"/>
      <c r="L242" s="33"/>
      <c r="M242" s="33"/>
      <c r="N242" s="33"/>
      <c r="O242" s="33"/>
      <c r="P242" s="8"/>
      <c r="Q242" s="8"/>
      <c r="R242" s="33"/>
      <c r="S242" s="33"/>
    </row>
    <row r="243" spans="1:19" hidden="1">
      <c r="A243" s="5"/>
      <c r="B243" s="33"/>
      <c r="D243" s="7"/>
      <c r="E243" s="7"/>
      <c r="F243" s="7"/>
      <c r="G243" s="33"/>
      <c r="H243" s="33"/>
      <c r="I243" s="33"/>
      <c r="J243" s="33"/>
      <c r="K243" s="33"/>
      <c r="L243" s="33"/>
      <c r="M243" s="33"/>
      <c r="N243" s="33"/>
      <c r="O243" s="33"/>
      <c r="P243" s="8"/>
      <c r="Q243" s="8"/>
      <c r="R243" s="33"/>
      <c r="S243" s="33"/>
    </row>
    <row r="244" spans="1:19" hidden="1">
      <c r="A244" s="5"/>
      <c r="B244" s="33"/>
      <c r="D244" s="7"/>
      <c r="E244" s="7"/>
      <c r="F244" s="7"/>
      <c r="G244" s="33"/>
      <c r="H244" s="33"/>
      <c r="I244" s="33"/>
      <c r="J244" s="33"/>
      <c r="K244" s="33"/>
      <c r="L244" s="33"/>
      <c r="M244" s="33"/>
      <c r="N244" s="33"/>
      <c r="O244" s="33"/>
      <c r="P244" s="8"/>
      <c r="Q244" s="8"/>
      <c r="R244" s="33"/>
      <c r="S244" s="33"/>
    </row>
    <row r="245" spans="1:19">
      <c r="A245" s="5"/>
      <c r="B245" s="33"/>
      <c r="D245" s="7"/>
      <c r="E245" s="7"/>
      <c r="F245" s="7"/>
      <c r="G245" s="33"/>
      <c r="H245" s="33"/>
      <c r="I245" s="33"/>
      <c r="J245" s="33"/>
      <c r="K245" s="33"/>
      <c r="L245" s="33"/>
      <c r="M245" s="33"/>
      <c r="N245" s="33"/>
      <c r="O245" s="33"/>
      <c r="P245" s="8"/>
      <c r="Q245" s="8"/>
      <c r="R245" s="33"/>
      <c r="S245" s="33"/>
    </row>
    <row r="246" spans="1:19" ht="12.75" customHeight="1">
      <c r="A246" s="5"/>
      <c r="B246" s="33"/>
      <c r="D246" s="7"/>
      <c r="E246" s="7"/>
      <c r="F246" s="7"/>
      <c r="G246" s="33"/>
      <c r="H246" s="33"/>
      <c r="I246" s="33"/>
      <c r="J246" s="33"/>
      <c r="K246" s="33"/>
      <c r="L246" s="33"/>
      <c r="M246" s="33"/>
      <c r="N246" s="33"/>
      <c r="O246" s="33"/>
      <c r="P246" s="8"/>
      <c r="Q246" s="8"/>
      <c r="R246" s="33"/>
      <c r="S246" s="33"/>
    </row>
    <row r="247" spans="1:19" ht="12.75" customHeight="1">
      <c r="A247" s="5"/>
      <c r="B247" s="33"/>
      <c r="D247" s="7"/>
      <c r="E247" s="7"/>
      <c r="F247" s="7"/>
      <c r="G247" s="33"/>
      <c r="H247" s="33"/>
      <c r="I247" s="33"/>
      <c r="J247" s="33"/>
      <c r="K247" s="33"/>
      <c r="L247" s="33"/>
      <c r="M247" s="33"/>
      <c r="N247" s="33"/>
      <c r="O247" s="33"/>
      <c r="P247" s="8"/>
      <c r="Q247" s="8"/>
      <c r="R247" s="33"/>
      <c r="S247" s="33"/>
    </row>
    <row r="248" spans="1:19" ht="12.75" customHeight="1">
      <c r="A248" s="5"/>
      <c r="B248" s="33"/>
      <c r="D248" s="7"/>
      <c r="E248" s="7"/>
      <c r="F248" s="7"/>
      <c r="G248" s="33"/>
      <c r="H248" s="33"/>
      <c r="I248" s="33"/>
      <c r="J248" s="33"/>
      <c r="K248" s="33"/>
      <c r="L248" s="33"/>
      <c r="M248" s="33"/>
      <c r="N248" s="33"/>
      <c r="O248" s="33"/>
      <c r="P248" s="8"/>
      <c r="Q248" s="8"/>
      <c r="R248" s="33"/>
      <c r="S248" s="33"/>
    </row>
    <row r="249" spans="1:19" ht="12.75" customHeight="1">
      <c r="A249" s="5"/>
      <c r="B249" s="33"/>
      <c r="D249" s="7"/>
      <c r="E249" s="7"/>
      <c r="F249" s="7"/>
      <c r="G249" s="33"/>
      <c r="H249" s="33"/>
      <c r="I249" s="33"/>
      <c r="J249" s="33"/>
      <c r="K249" s="33"/>
      <c r="L249" s="33"/>
      <c r="M249" s="33"/>
      <c r="N249" s="33"/>
      <c r="O249" s="33"/>
      <c r="P249" s="8"/>
      <c r="Q249" s="8"/>
      <c r="R249" s="33"/>
      <c r="S249" s="33"/>
    </row>
    <row r="250" spans="1:19" ht="12.75" customHeight="1">
      <c r="A250" s="5"/>
      <c r="B250" s="33"/>
      <c r="D250" s="7"/>
      <c r="E250" s="7"/>
      <c r="F250" s="7"/>
      <c r="G250" s="33"/>
      <c r="H250" s="33"/>
      <c r="I250" s="33"/>
      <c r="J250" s="33"/>
      <c r="K250" s="33"/>
      <c r="L250" s="33"/>
      <c r="M250" s="33"/>
      <c r="N250" s="33"/>
      <c r="O250" s="33"/>
      <c r="P250" s="8"/>
      <c r="Q250" s="8"/>
      <c r="R250" s="33"/>
      <c r="S250" s="33"/>
    </row>
    <row r="251" spans="1:19" ht="12.75" customHeight="1">
      <c r="A251" s="5"/>
      <c r="B251" s="33"/>
      <c r="D251" s="7"/>
      <c r="E251" s="7"/>
      <c r="F251" s="7"/>
      <c r="G251" s="33"/>
      <c r="H251" s="33"/>
      <c r="I251" s="33"/>
      <c r="J251" s="33"/>
      <c r="K251" s="33"/>
      <c r="L251" s="33"/>
      <c r="M251" s="33"/>
      <c r="N251" s="33"/>
      <c r="O251" s="33"/>
      <c r="P251" s="8"/>
      <c r="Q251" s="8"/>
      <c r="R251" s="33"/>
      <c r="S251" s="33"/>
    </row>
    <row r="252" spans="1:19" ht="12.75" customHeight="1">
      <c r="A252" s="5"/>
      <c r="B252" s="33"/>
      <c r="D252" s="7"/>
      <c r="E252" s="7"/>
      <c r="F252" s="7"/>
      <c r="G252" s="33"/>
      <c r="H252" s="33"/>
      <c r="I252" s="33"/>
      <c r="J252" s="33"/>
      <c r="K252" s="33"/>
      <c r="L252" s="33"/>
      <c r="M252" s="33"/>
      <c r="N252" s="33"/>
      <c r="O252" s="33"/>
      <c r="P252" s="8"/>
      <c r="Q252" s="8"/>
      <c r="R252" s="33"/>
      <c r="S252" s="33"/>
    </row>
    <row r="253" spans="1:19" ht="12.75" customHeight="1">
      <c r="A253" s="5"/>
      <c r="B253" s="33"/>
      <c r="D253" s="7"/>
      <c r="E253" s="7"/>
      <c r="F253" s="7"/>
      <c r="G253" s="33"/>
      <c r="H253" s="33"/>
      <c r="I253" s="33"/>
      <c r="J253" s="33"/>
      <c r="K253" s="33"/>
      <c r="L253" s="33"/>
      <c r="M253" s="33"/>
      <c r="N253" s="33"/>
      <c r="O253" s="33"/>
      <c r="P253" s="8"/>
      <c r="Q253" s="8"/>
      <c r="R253" s="33"/>
      <c r="S253" s="33"/>
    </row>
    <row r="254" spans="1:19" ht="12.75" customHeight="1">
      <c r="A254" s="5"/>
      <c r="B254" s="33"/>
      <c r="D254" s="7"/>
      <c r="E254" s="7"/>
      <c r="F254" s="7"/>
      <c r="G254" s="33"/>
      <c r="H254" s="33"/>
      <c r="I254" s="33"/>
      <c r="J254" s="33"/>
      <c r="K254" s="33"/>
      <c r="L254" s="33"/>
      <c r="M254" s="33"/>
      <c r="N254" s="33"/>
      <c r="O254" s="33"/>
      <c r="P254" s="8"/>
      <c r="Q254" s="8"/>
      <c r="R254" s="33"/>
      <c r="S254" s="33"/>
    </row>
    <row r="255" spans="1:19" ht="12.75" customHeight="1">
      <c r="A255" s="5"/>
      <c r="B255" s="33"/>
      <c r="D255" s="7"/>
      <c r="E255" s="7"/>
      <c r="F255" s="7"/>
      <c r="G255" s="33"/>
      <c r="H255" s="33"/>
      <c r="I255" s="33"/>
      <c r="J255" s="33"/>
      <c r="K255" s="33"/>
      <c r="L255" s="33"/>
      <c r="M255" s="33"/>
      <c r="N255" s="33"/>
      <c r="O255" s="33"/>
      <c r="P255" s="8"/>
      <c r="Q255" s="8"/>
      <c r="R255" s="33"/>
      <c r="S255" s="33"/>
    </row>
    <row r="256" spans="1:19" ht="12.75" customHeight="1">
      <c r="A256" s="5"/>
      <c r="B256" s="33"/>
      <c r="D256" s="7"/>
      <c r="E256" s="7"/>
      <c r="F256" s="7"/>
      <c r="G256" s="33"/>
      <c r="H256" s="33"/>
      <c r="I256" s="33"/>
      <c r="J256" s="33"/>
      <c r="K256" s="33"/>
      <c r="L256" s="33"/>
      <c r="M256" s="33"/>
      <c r="N256" s="33"/>
      <c r="O256" s="33"/>
      <c r="P256" s="8"/>
      <c r="Q256" s="8"/>
      <c r="R256" s="33"/>
      <c r="S256" s="33"/>
    </row>
    <row r="257" spans="1:19" ht="12.75" customHeight="1">
      <c r="A257" s="5"/>
      <c r="B257" s="33"/>
      <c r="D257" s="7"/>
      <c r="E257" s="7"/>
      <c r="F257" s="7"/>
      <c r="G257" s="33"/>
      <c r="H257" s="33"/>
      <c r="I257" s="33"/>
      <c r="J257" s="33"/>
      <c r="K257" s="33"/>
      <c r="L257" s="33"/>
      <c r="M257" s="33"/>
      <c r="N257" s="33"/>
      <c r="O257" s="33"/>
      <c r="P257" s="8"/>
      <c r="Q257" s="8"/>
      <c r="R257" s="33"/>
      <c r="S257" s="33"/>
    </row>
    <row r="258" spans="1:19" ht="12.75" customHeight="1">
      <c r="A258" s="5"/>
      <c r="B258" s="33"/>
      <c r="D258" s="7"/>
      <c r="E258" s="7"/>
      <c r="F258" s="7"/>
      <c r="G258" s="33"/>
      <c r="H258" s="33"/>
      <c r="I258" s="33"/>
      <c r="J258" s="33"/>
      <c r="K258" s="33"/>
      <c r="L258" s="33"/>
      <c r="M258" s="33"/>
      <c r="N258" s="33"/>
      <c r="O258" s="33"/>
      <c r="P258" s="8"/>
      <c r="Q258" s="8"/>
      <c r="R258" s="33"/>
      <c r="S258" s="33"/>
    </row>
    <row r="259" spans="1:19" ht="12.75" customHeight="1">
      <c r="A259" s="5"/>
      <c r="B259" s="33"/>
      <c r="D259" s="7"/>
      <c r="E259" s="7"/>
      <c r="F259" s="7"/>
      <c r="G259" s="33"/>
      <c r="H259" s="33"/>
      <c r="I259" s="33"/>
      <c r="J259" s="33"/>
      <c r="K259" s="33"/>
      <c r="L259" s="33"/>
      <c r="M259" s="33"/>
      <c r="N259" s="33"/>
      <c r="O259" s="33"/>
      <c r="P259" s="8"/>
      <c r="Q259" s="8"/>
      <c r="R259" s="33"/>
      <c r="S259" s="33"/>
    </row>
    <row r="260" spans="1:19" ht="12.75" customHeight="1">
      <c r="A260" s="5"/>
      <c r="B260" s="33"/>
      <c r="D260" s="7"/>
      <c r="E260" s="7"/>
      <c r="F260" s="7"/>
      <c r="G260" s="33"/>
      <c r="H260" s="33"/>
      <c r="I260" s="33"/>
      <c r="J260" s="33"/>
      <c r="K260" s="33"/>
      <c r="L260" s="33"/>
      <c r="M260" s="33"/>
      <c r="N260" s="33"/>
      <c r="O260" s="33"/>
      <c r="P260" s="8"/>
      <c r="Q260" s="8"/>
      <c r="R260" s="33"/>
      <c r="S260" s="33"/>
    </row>
  </sheetData>
  <mergeCells count="134">
    <mergeCell ref="A1:Q1"/>
    <mergeCell ref="A8:A12"/>
    <mergeCell ref="B8:B12"/>
    <mergeCell ref="C8:F8"/>
    <mergeCell ref="G8:G12"/>
    <mergeCell ref="H8:H12"/>
    <mergeCell ref="L10:N10"/>
    <mergeCell ref="O10:O12"/>
    <mergeCell ref="L11:L12"/>
    <mergeCell ref="M11:M12"/>
    <mergeCell ref="N11:N12"/>
    <mergeCell ref="P9:P12"/>
    <mergeCell ref="I8:P8"/>
    <mergeCell ref="Q8:Q12"/>
    <mergeCell ref="A13:Q13"/>
    <mergeCell ref="A14:Q14"/>
    <mergeCell ref="A15:Q15"/>
    <mergeCell ref="R8:R12"/>
    <mergeCell ref="C9:C12"/>
    <mergeCell ref="D9:D12"/>
    <mergeCell ref="E9:E12"/>
    <mergeCell ref="F9:F12"/>
    <mergeCell ref="I9:I12"/>
    <mergeCell ref="J9:J12"/>
    <mergeCell ref="K9:O9"/>
    <mergeCell ref="K10:K12"/>
    <mergeCell ref="A27:B27"/>
    <mergeCell ref="A28:B28"/>
    <mergeCell ref="B29:Q29"/>
    <mergeCell ref="A35:B35"/>
    <mergeCell ref="A36:B36"/>
    <mergeCell ref="A37:B37"/>
    <mergeCell ref="B16:Q16"/>
    <mergeCell ref="A19:B19"/>
    <mergeCell ref="A20:B20"/>
    <mergeCell ref="A21:B21"/>
    <mergeCell ref="B22:Q22"/>
    <mergeCell ref="A26:B26"/>
    <mergeCell ref="A51:B51"/>
    <mergeCell ref="A52:B52"/>
    <mergeCell ref="B53:Q53"/>
    <mergeCell ref="A58:B58"/>
    <mergeCell ref="A59:B59"/>
    <mergeCell ref="A60:B60"/>
    <mergeCell ref="B38:Q38"/>
    <mergeCell ref="A44:B44"/>
    <mergeCell ref="A45:B45"/>
    <mergeCell ref="A46:Q46"/>
    <mergeCell ref="B47:Q47"/>
    <mergeCell ref="A50:B50"/>
    <mergeCell ref="A71:Q71"/>
    <mergeCell ref="A72:Q72"/>
    <mergeCell ref="B73:Q73"/>
    <mergeCell ref="A75:B75"/>
    <mergeCell ref="A76:B76"/>
    <mergeCell ref="A77:B77"/>
    <mergeCell ref="B61:Q61"/>
    <mergeCell ref="A66:B66"/>
    <mergeCell ref="A67:B67"/>
    <mergeCell ref="A68:B68"/>
    <mergeCell ref="A69:B69"/>
    <mergeCell ref="A70:B70"/>
    <mergeCell ref="A89:B89"/>
    <mergeCell ref="A90:B90"/>
    <mergeCell ref="B91:Q91"/>
    <mergeCell ref="A96:B96"/>
    <mergeCell ref="A97:B97"/>
    <mergeCell ref="A98:B98"/>
    <mergeCell ref="B78:Q78"/>
    <mergeCell ref="A81:B81"/>
    <mergeCell ref="A82:B82"/>
    <mergeCell ref="A83:B83"/>
    <mergeCell ref="B84:Q84"/>
    <mergeCell ref="A88:B88"/>
    <mergeCell ref="B107:Q107"/>
    <mergeCell ref="A114:B114"/>
    <mergeCell ref="A115:B115"/>
    <mergeCell ref="A116:B116"/>
    <mergeCell ref="B117:Q117"/>
    <mergeCell ref="A119:B119"/>
    <mergeCell ref="A99:B99"/>
    <mergeCell ref="A100:Q100"/>
    <mergeCell ref="B101:Q101"/>
    <mergeCell ref="A104:B104"/>
    <mergeCell ref="A105:B105"/>
    <mergeCell ref="A106:B106"/>
    <mergeCell ref="B126:Q126"/>
    <mergeCell ref="A128:B128"/>
    <mergeCell ref="A129:B129"/>
    <mergeCell ref="A130:B130"/>
    <mergeCell ref="B131:Q131"/>
    <mergeCell ref="A137:B137"/>
    <mergeCell ref="A120:B120"/>
    <mergeCell ref="A121:B121"/>
    <mergeCell ref="A122:B122"/>
    <mergeCell ref="A123:B123"/>
    <mergeCell ref="A124:Q124"/>
    <mergeCell ref="A125:Q125"/>
    <mergeCell ref="A150:B150"/>
    <mergeCell ref="A151:Q151"/>
    <mergeCell ref="B152:Q152"/>
    <mergeCell ref="A157:B157"/>
    <mergeCell ref="A158:B158"/>
    <mergeCell ref="A159:B159"/>
    <mergeCell ref="A138:B138"/>
    <mergeCell ref="A139:B139"/>
    <mergeCell ref="B140:Q140"/>
    <mergeCell ref="A147:B147"/>
    <mergeCell ref="A148:B148"/>
    <mergeCell ref="A149:B149"/>
    <mergeCell ref="A172:B172"/>
    <mergeCell ref="A173:B173"/>
    <mergeCell ref="A174:Q174"/>
    <mergeCell ref="A175:Q175"/>
    <mergeCell ref="B176:Q176"/>
    <mergeCell ref="A181:B181"/>
    <mergeCell ref="B160:Q160"/>
    <mergeCell ref="I165:Q165"/>
    <mergeCell ref="A167:B167"/>
    <mergeCell ref="A168:B168"/>
    <mergeCell ref="A169:B169"/>
    <mergeCell ref="C170:Q170"/>
    <mergeCell ref="A193:B193"/>
    <mergeCell ref="A194:B194"/>
    <mergeCell ref="A195:B195"/>
    <mergeCell ref="A196:B196"/>
    <mergeCell ref="A197:B197"/>
    <mergeCell ref="A198:B198"/>
    <mergeCell ref="A182:B182"/>
    <mergeCell ref="A183:B183"/>
    <mergeCell ref="B184:Q184"/>
    <mergeCell ref="I189:Q189"/>
    <mergeCell ref="A191:B191"/>
    <mergeCell ref="A192:B192"/>
  </mergeCells>
  <pageMargins left="0.78740157480314965" right="0.11811023622047245" top="0.78740157480314965" bottom="0.86614173228346458" header="0.94488188976377963" footer="1.0629921259842521"/>
  <pageSetup paperSize="9" scale="48" orientation="portrait" horizontalDpi="200" verticalDpi="200" r:id="rId1"/>
  <rowBreaks count="3" manualBreakCount="3">
    <brk id="45" max="15" man="1"/>
    <brk id="99" max="15" man="1"/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5"/>
  <sheetViews>
    <sheetView showGridLines="0" view="pageBreakPreview" zoomScale="60" zoomScaleNormal="100" zoomScalePageLayoutView="55" workbookViewId="0">
      <selection sqref="A1:Q1"/>
    </sheetView>
  </sheetViews>
  <sheetFormatPr defaultColWidth="8.77734375" defaultRowHeight="13.2"/>
  <cols>
    <col min="1" max="1" width="3.21875" style="1" customWidth="1"/>
    <col min="2" max="2" width="64.5546875" customWidth="1"/>
    <col min="3" max="3" width="9.77734375" style="2" customWidth="1"/>
    <col min="4" max="4" width="10.77734375" style="3" customWidth="1"/>
    <col min="5" max="5" width="8" style="3" customWidth="1"/>
    <col min="6" max="6" width="9" style="3" customWidth="1"/>
    <col min="7" max="7" width="8" customWidth="1"/>
    <col min="8" max="8" width="10" customWidth="1"/>
    <col min="9" max="9" width="12.44140625" customWidth="1"/>
    <col min="10" max="10" width="13.21875" customWidth="1"/>
    <col min="11" max="12" width="7.21875" customWidth="1"/>
    <col min="13" max="13" width="7.77734375" customWidth="1"/>
    <col min="14" max="14" width="7.21875" customWidth="1"/>
    <col min="15" max="15" width="6.21875" customWidth="1"/>
    <col min="16" max="17" width="7.44140625" style="4" customWidth="1"/>
    <col min="18" max="19" width="5.77734375" customWidth="1"/>
  </cols>
  <sheetData>
    <row r="1" spans="1:19" ht="48.6" customHeight="1">
      <c r="A1" s="352" t="s">
        <v>87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3"/>
      <c r="S1" s="33"/>
    </row>
    <row r="2" spans="1:19">
      <c r="A2" s="5"/>
      <c r="B2" s="11" t="s">
        <v>0</v>
      </c>
      <c r="C2" s="12"/>
      <c r="D2" s="13"/>
      <c r="E2" s="13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3"/>
      <c r="S2" s="33"/>
    </row>
    <row r="3" spans="1:19">
      <c r="A3" s="5"/>
      <c r="B3" s="10" t="s">
        <v>1</v>
      </c>
      <c r="D3" s="7"/>
      <c r="E3" s="7"/>
      <c r="F3" s="7"/>
      <c r="G3" s="33"/>
      <c r="H3" s="33"/>
      <c r="I3" s="33"/>
      <c r="J3" s="33"/>
      <c r="K3" s="33"/>
      <c r="L3" s="33"/>
      <c r="M3" s="33"/>
      <c r="N3" s="33"/>
      <c r="O3" s="33"/>
      <c r="P3" s="8"/>
      <c r="Q3" s="8"/>
      <c r="R3" s="33"/>
      <c r="S3" s="33"/>
    </row>
    <row r="4" spans="1:19">
      <c r="A4" s="5"/>
      <c r="B4" s="10" t="s">
        <v>2</v>
      </c>
      <c r="D4" s="7"/>
      <c r="E4" s="7"/>
      <c r="F4" s="7"/>
      <c r="G4" s="33"/>
      <c r="H4" s="33"/>
      <c r="I4" s="33"/>
      <c r="J4" s="33"/>
      <c r="K4" s="33"/>
      <c r="L4" s="33"/>
      <c r="M4" s="33"/>
      <c r="N4" s="33"/>
      <c r="O4" s="33"/>
      <c r="P4" s="8"/>
      <c r="Q4" s="8"/>
      <c r="R4" s="33"/>
      <c r="S4" s="33"/>
    </row>
    <row r="5" spans="1:19">
      <c r="A5" s="5"/>
      <c r="B5" s="10" t="s">
        <v>3</v>
      </c>
      <c r="D5" s="7"/>
      <c r="E5" s="7"/>
      <c r="F5" s="7"/>
      <c r="G5" s="33"/>
      <c r="H5" s="33"/>
      <c r="I5" s="33"/>
      <c r="J5" s="33"/>
      <c r="K5" s="33"/>
      <c r="L5" s="33"/>
      <c r="M5" s="33"/>
      <c r="N5" s="33"/>
      <c r="O5" s="33"/>
      <c r="P5" s="8"/>
      <c r="Q5" s="8"/>
      <c r="R5" s="33"/>
      <c r="S5" s="33"/>
    </row>
    <row r="6" spans="1:19">
      <c r="A6" s="5"/>
      <c r="B6" s="10" t="s">
        <v>4</v>
      </c>
      <c r="C6" s="14"/>
      <c r="D6" s="14"/>
      <c r="E6" s="7"/>
      <c r="F6" s="7"/>
      <c r="G6" s="33"/>
      <c r="H6" s="33"/>
      <c r="I6" s="33"/>
      <c r="J6" s="33"/>
      <c r="K6" s="33"/>
      <c r="L6" s="33"/>
      <c r="M6" s="33"/>
      <c r="N6" s="33"/>
      <c r="O6" s="33"/>
      <c r="P6" s="8"/>
      <c r="Q6" s="8"/>
      <c r="R6" s="33"/>
      <c r="S6" s="33"/>
    </row>
    <row r="7" spans="1:19" ht="13.8" thickBot="1">
      <c r="A7" s="5"/>
      <c r="B7" s="15"/>
      <c r="D7" s="2"/>
      <c r="E7" s="7"/>
      <c r="F7" s="7"/>
      <c r="G7" s="33"/>
      <c r="H7" s="33"/>
      <c r="I7" s="33"/>
      <c r="J7" s="33"/>
      <c r="K7" s="33"/>
      <c r="L7" s="33"/>
      <c r="M7" s="33"/>
      <c r="N7" s="33"/>
      <c r="O7" s="33"/>
      <c r="P7" s="8"/>
      <c r="Q7" s="8"/>
      <c r="R7" s="33"/>
      <c r="S7" s="33"/>
    </row>
    <row r="8" spans="1:19" ht="12.75" customHeight="1">
      <c r="A8" s="452" t="s">
        <v>5</v>
      </c>
      <c r="B8" s="455" t="s">
        <v>6</v>
      </c>
      <c r="C8" s="457" t="s">
        <v>7</v>
      </c>
      <c r="D8" s="457"/>
      <c r="E8" s="457"/>
      <c r="F8" s="457"/>
      <c r="G8" s="458" t="s">
        <v>8</v>
      </c>
      <c r="H8" s="461" t="s">
        <v>9</v>
      </c>
      <c r="I8" s="462" t="s">
        <v>10</v>
      </c>
      <c r="J8" s="462"/>
      <c r="K8" s="462"/>
      <c r="L8" s="462"/>
      <c r="M8" s="462"/>
      <c r="N8" s="462"/>
      <c r="O8" s="462"/>
      <c r="P8" s="462"/>
      <c r="Q8" s="463" t="str">
        <f>+Rol_Agrobiznes_I!Q8</f>
        <v>Liczba godzin na 1 pkt ECTS</v>
      </c>
      <c r="R8" s="442"/>
      <c r="S8" s="33"/>
    </row>
    <row r="9" spans="1:19" ht="28.5" customHeight="1">
      <c r="A9" s="453"/>
      <c r="B9" s="449"/>
      <c r="C9" s="474" t="s">
        <v>11</v>
      </c>
      <c r="D9" s="445" t="s">
        <v>12</v>
      </c>
      <c r="E9" s="445" t="s">
        <v>13</v>
      </c>
      <c r="F9" s="445" t="s">
        <v>71</v>
      </c>
      <c r="G9" s="459"/>
      <c r="H9" s="447"/>
      <c r="I9" s="447" t="s">
        <v>82</v>
      </c>
      <c r="J9" s="447" t="s">
        <v>83</v>
      </c>
      <c r="K9" s="449" t="s">
        <v>12</v>
      </c>
      <c r="L9" s="449"/>
      <c r="M9" s="449"/>
      <c r="N9" s="449"/>
      <c r="O9" s="449"/>
      <c r="P9" s="447" t="s">
        <v>13</v>
      </c>
      <c r="Q9" s="464"/>
      <c r="R9" s="442"/>
      <c r="S9" s="33"/>
    </row>
    <row r="10" spans="1:19" ht="16.05" customHeight="1">
      <c r="A10" s="453"/>
      <c r="B10" s="449"/>
      <c r="C10" s="474"/>
      <c r="D10" s="445"/>
      <c r="E10" s="445"/>
      <c r="F10" s="445"/>
      <c r="G10" s="459"/>
      <c r="H10" s="447"/>
      <c r="I10" s="447"/>
      <c r="J10" s="447"/>
      <c r="K10" s="450" t="s">
        <v>11</v>
      </c>
      <c r="L10" s="449" t="s">
        <v>72</v>
      </c>
      <c r="M10" s="449"/>
      <c r="N10" s="449"/>
      <c r="O10" s="450" t="s">
        <v>73</v>
      </c>
      <c r="P10" s="447"/>
      <c r="Q10" s="464"/>
      <c r="R10" s="442"/>
      <c r="S10" s="33"/>
    </row>
    <row r="11" spans="1:19" ht="26.55" customHeight="1">
      <c r="A11" s="453"/>
      <c r="B11" s="449"/>
      <c r="C11" s="474"/>
      <c r="D11" s="445"/>
      <c r="E11" s="445"/>
      <c r="F11" s="445"/>
      <c r="G11" s="459"/>
      <c r="H11" s="447"/>
      <c r="I11" s="447"/>
      <c r="J11" s="447"/>
      <c r="K11" s="450"/>
      <c r="L11" s="450" t="s">
        <v>74</v>
      </c>
      <c r="M11" s="450" t="s">
        <v>14</v>
      </c>
      <c r="N11" s="450" t="s">
        <v>67</v>
      </c>
      <c r="O11" s="450"/>
      <c r="P11" s="447"/>
      <c r="Q11" s="464"/>
      <c r="R11" s="442"/>
      <c r="S11" s="33"/>
    </row>
    <row r="12" spans="1:19" ht="78" customHeight="1" thickBot="1">
      <c r="A12" s="454"/>
      <c r="B12" s="456"/>
      <c r="C12" s="475"/>
      <c r="D12" s="446"/>
      <c r="E12" s="446"/>
      <c r="F12" s="446"/>
      <c r="G12" s="460"/>
      <c r="H12" s="448"/>
      <c r="I12" s="448"/>
      <c r="J12" s="448"/>
      <c r="K12" s="451"/>
      <c r="L12" s="451"/>
      <c r="M12" s="451"/>
      <c r="N12" s="451"/>
      <c r="O12" s="451"/>
      <c r="P12" s="448"/>
      <c r="Q12" s="465"/>
      <c r="R12" s="442"/>
      <c r="S12" s="33"/>
    </row>
    <row r="13" spans="1:19" ht="20.100000000000001" customHeight="1">
      <c r="A13" s="436" t="s">
        <v>15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8"/>
      <c r="R13" s="33"/>
      <c r="S13" s="33"/>
    </row>
    <row r="14" spans="1:19" ht="20.100000000000001" customHeight="1">
      <c r="A14" s="439" t="s">
        <v>16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1"/>
      <c r="R14" s="33"/>
      <c r="S14" s="33"/>
    </row>
    <row r="15" spans="1:19" ht="20.100000000000001" customHeight="1">
      <c r="A15" s="404" t="s">
        <v>17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6"/>
      <c r="R15" s="33"/>
      <c r="S15" s="33"/>
    </row>
    <row r="16" spans="1:19" ht="20.100000000000001" customHeight="1">
      <c r="A16" s="149" t="s">
        <v>18</v>
      </c>
      <c r="B16" s="407" t="s">
        <v>19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8"/>
      <c r="R16" s="33"/>
      <c r="S16" s="33"/>
    </row>
    <row r="17" spans="1:19" s="16" customFormat="1" ht="20.100000000000001" customHeight="1">
      <c r="A17" s="150" t="s">
        <v>20</v>
      </c>
      <c r="B17" s="151" t="s">
        <v>89</v>
      </c>
      <c r="C17" s="152">
        <v>2</v>
      </c>
      <c r="D17" s="152">
        <v>1.2</v>
      </c>
      <c r="E17" s="152">
        <v>0.8</v>
      </c>
      <c r="F17" s="152">
        <v>1.6</v>
      </c>
      <c r="G17" s="153" t="s">
        <v>78</v>
      </c>
      <c r="H17" s="153" t="s">
        <v>26</v>
      </c>
      <c r="I17" s="153">
        <v>50</v>
      </c>
      <c r="J17" s="153">
        <v>40</v>
      </c>
      <c r="K17" s="153">
        <v>30</v>
      </c>
      <c r="L17" s="153">
        <v>30</v>
      </c>
      <c r="M17" s="153"/>
      <c r="N17" s="153">
        <v>30</v>
      </c>
      <c r="O17" s="153"/>
      <c r="P17" s="153">
        <v>20</v>
      </c>
      <c r="Q17" s="289">
        <f>+I17/C17</f>
        <v>25</v>
      </c>
    </row>
    <row r="18" spans="1:19" s="16" customFormat="1" ht="39.6" customHeight="1" thickBot="1">
      <c r="A18" s="155" t="s">
        <v>24</v>
      </c>
      <c r="B18" s="156" t="s">
        <v>90</v>
      </c>
      <c r="C18" s="157">
        <v>3</v>
      </c>
      <c r="D18" s="157">
        <v>1.8</v>
      </c>
      <c r="E18" s="157">
        <v>1.2</v>
      </c>
      <c r="F18" s="157"/>
      <c r="G18" s="158" t="s">
        <v>78</v>
      </c>
      <c r="H18" s="158" t="s">
        <v>23</v>
      </c>
      <c r="I18" s="158">
        <v>75</v>
      </c>
      <c r="J18" s="158"/>
      <c r="K18" s="158">
        <v>45</v>
      </c>
      <c r="L18" s="158">
        <v>45</v>
      </c>
      <c r="M18" s="158">
        <v>45</v>
      </c>
      <c r="N18" s="158"/>
      <c r="O18" s="158"/>
      <c r="P18" s="158">
        <v>30</v>
      </c>
      <c r="Q18" s="289">
        <f>+I18/C18</f>
        <v>25</v>
      </c>
    </row>
    <row r="19" spans="1:19" ht="20.100000000000001" customHeight="1">
      <c r="A19" s="409" t="s">
        <v>29</v>
      </c>
      <c r="B19" s="410"/>
      <c r="C19" s="160">
        <f>SUM(C17:C18)</f>
        <v>5</v>
      </c>
      <c r="D19" s="160">
        <v>3</v>
      </c>
      <c r="E19" s="160">
        <v>2</v>
      </c>
      <c r="F19" s="160"/>
      <c r="G19" s="161" t="s">
        <v>30</v>
      </c>
      <c r="H19" s="161" t="s">
        <v>30</v>
      </c>
      <c r="I19" s="161">
        <f>SUM(I17:I18)</f>
        <v>125</v>
      </c>
      <c r="J19" s="161"/>
      <c r="K19" s="161">
        <v>75</v>
      </c>
      <c r="L19" s="161">
        <f>SUM(L17:L18)</f>
        <v>75</v>
      </c>
      <c r="M19" s="161">
        <f>SUM(M17:M18)</f>
        <v>45</v>
      </c>
      <c r="N19" s="161">
        <f>SUM(N17:N18)</f>
        <v>30</v>
      </c>
      <c r="O19" s="161"/>
      <c r="P19" s="161">
        <f>SUM(P17:P18)</f>
        <v>50</v>
      </c>
      <c r="Q19" s="162"/>
      <c r="R19" s="33"/>
      <c r="S19" s="33"/>
    </row>
    <row r="20" spans="1:19" ht="20.100000000000001" customHeight="1">
      <c r="A20" s="411" t="s">
        <v>31</v>
      </c>
      <c r="B20" s="412"/>
      <c r="C20" s="163"/>
      <c r="D20" s="163"/>
      <c r="E20" s="163"/>
      <c r="F20" s="163">
        <f>SUM(F17:F19)</f>
        <v>1.6</v>
      </c>
      <c r="G20" s="164" t="s">
        <v>30</v>
      </c>
      <c r="H20" s="164" t="s">
        <v>30</v>
      </c>
      <c r="I20" s="164"/>
      <c r="J20" s="164">
        <f>SUM(J17:J19)</f>
        <v>40</v>
      </c>
      <c r="K20" s="164"/>
      <c r="L20" s="164"/>
      <c r="M20" s="164"/>
      <c r="N20" s="164"/>
      <c r="O20" s="164"/>
      <c r="P20" s="164"/>
      <c r="Q20" s="165"/>
      <c r="R20" s="33"/>
      <c r="S20" s="33"/>
    </row>
    <row r="21" spans="1:19" ht="20.100000000000001" customHeight="1" thickBot="1">
      <c r="A21" s="413" t="s">
        <v>32</v>
      </c>
      <c r="B21" s="414"/>
      <c r="C21" s="166">
        <v>3</v>
      </c>
      <c r="D21" s="166">
        <v>1.8</v>
      </c>
      <c r="E21" s="166">
        <v>1.2</v>
      </c>
      <c r="F21" s="166"/>
      <c r="G21" s="167" t="s">
        <v>30</v>
      </c>
      <c r="H21" s="167" t="s">
        <v>30</v>
      </c>
      <c r="I21" s="167">
        <v>75</v>
      </c>
      <c r="J21" s="167"/>
      <c r="K21" s="167">
        <v>45</v>
      </c>
      <c r="L21" s="167">
        <v>45</v>
      </c>
      <c r="M21" s="167">
        <v>45</v>
      </c>
      <c r="N21" s="167"/>
      <c r="O21" s="167"/>
      <c r="P21" s="167">
        <v>30</v>
      </c>
      <c r="Q21" s="168"/>
      <c r="R21" s="33"/>
      <c r="S21" s="33"/>
    </row>
    <row r="22" spans="1:19" ht="20.100000000000001" customHeight="1">
      <c r="A22" s="169" t="s">
        <v>33</v>
      </c>
      <c r="B22" s="432" t="s">
        <v>34</v>
      </c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3"/>
      <c r="R22" s="33"/>
      <c r="S22" s="33"/>
    </row>
    <row r="23" spans="1:19" ht="20.100000000000001" customHeight="1">
      <c r="A23" s="150" t="s">
        <v>20</v>
      </c>
      <c r="B23" s="170" t="s">
        <v>91</v>
      </c>
      <c r="C23" s="152">
        <v>3.5</v>
      </c>
      <c r="D23" s="152">
        <v>1.9</v>
      </c>
      <c r="E23" s="152">
        <v>1.6</v>
      </c>
      <c r="F23" s="152">
        <v>1.2</v>
      </c>
      <c r="G23" s="153" t="s">
        <v>35</v>
      </c>
      <c r="H23" s="153" t="s">
        <v>26</v>
      </c>
      <c r="I23" s="153">
        <v>88</v>
      </c>
      <c r="J23" s="153">
        <v>30</v>
      </c>
      <c r="K23" s="153">
        <v>48</v>
      </c>
      <c r="L23" s="153">
        <v>45</v>
      </c>
      <c r="M23" s="153">
        <v>15</v>
      </c>
      <c r="N23" s="153">
        <v>30</v>
      </c>
      <c r="O23" s="153">
        <v>3</v>
      </c>
      <c r="P23" s="153">
        <v>40</v>
      </c>
      <c r="Q23" s="289">
        <f t="shared" ref="Q23:Q25" si="0">+I23/C23</f>
        <v>25.142857142857142</v>
      </c>
      <c r="R23" s="33"/>
      <c r="S23" s="33"/>
    </row>
    <row r="24" spans="1:19" ht="20.100000000000001" customHeight="1">
      <c r="A24" s="150" t="s">
        <v>24</v>
      </c>
      <c r="B24" s="170" t="s">
        <v>92</v>
      </c>
      <c r="C24" s="152">
        <v>3</v>
      </c>
      <c r="D24" s="152">
        <v>1.6</v>
      </c>
      <c r="E24" s="152">
        <v>1.4</v>
      </c>
      <c r="F24" s="152">
        <v>0.8</v>
      </c>
      <c r="G24" s="153" t="s">
        <v>78</v>
      </c>
      <c r="H24" s="153" t="s">
        <v>26</v>
      </c>
      <c r="I24" s="153">
        <v>75</v>
      </c>
      <c r="J24" s="153">
        <v>20</v>
      </c>
      <c r="K24" s="153">
        <v>39</v>
      </c>
      <c r="L24" s="153">
        <v>30</v>
      </c>
      <c r="M24" s="153">
        <v>10</v>
      </c>
      <c r="N24" s="153">
        <v>20</v>
      </c>
      <c r="O24" s="153">
        <v>9</v>
      </c>
      <c r="P24" s="153">
        <v>36</v>
      </c>
      <c r="Q24" s="289">
        <f t="shared" si="0"/>
        <v>25</v>
      </c>
      <c r="R24" s="33"/>
      <c r="S24" s="33"/>
    </row>
    <row r="25" spans="1:19" ht="37.799999999999997" customHeight="1" thickBot="1">
      <c r="A25" s="155" t="s">
        <v>27</v>
      </c>
      <c r="B25" s="156" t="s">
        <v>167</v>
      </c>
      <c r="C25" s="157">
        <v>2.5</v>
      </c>
      <c r="D25" s="157">
        <v>1.3</v>
      </c>
      <c r="E25" s="157">
        <v>1.2</v>
      </c>
      <c r="F25" s="157">
        <v>0.6</v>
      </c>
      <c r="G25" s="158" t="s">
        <v>35</v>
      </c>
      <c r="H25" s="158" t="s">
        <v>26</v>
      </c>
      <c r="I25" s="158">
        <v>63</v>
      </c>
      <c r="J25" s="158">
        <v>30</v>
      </c>
      <c r="K25" s="158">
        <v>32</v>
      </c>
      <c r="L25" s="158">
        <v>30</v>
      </c>
      <c r="M25" s="158"/>
      <c r="N25" s="158">
        <v>30</v>
      </c>
      <c r="O25" s="158">
        <v>2</v>
      </c>
      <c r="P25" s="158">
        <v>31</v>
      </c>
      <c r="Q25" s="289">
        <f t="shared" si="0"/>
        <v>25.2</v>
      </c>
      <c r="R25" s="33"/>
      <c r="S25" s="33"/>
    </row>
    <row r="26" spans="1:19" ht="20.100000000000001" customHeight="1">
      <c r="A26" s="409" t="s">
        <v>29</v>
      </c>
      <c r="B26" s="410"/>
      <c r="C26" s="160">
        <f>SUM(C23:C25)</f>
        <v>9</v>
      </c>
      <c r="D26" s="160">
        <f>SUM(D23:D25)</f>
        <v>4.8</v>
      </c>
      <c r="E26" s="160">
        <f>SUM(E23:E25)</f>
        <v>4.2</v>
      </c>
      <c r="F26" s="160"/>
      <c r="G26" s="161" t="s">
        <v>30</v>
      </c>
      <c r="H26" s="161" t="s">
        <v>30</v>
      </c>
      <c r="I26" s="161">
        <f>SUM(I23:I25)</f>
        <v>226</v>
      </c>
      <c r="J26" s="161"/>
      <c r="K26" s="161">
        <f t="shared" ref="K26:O26" si="1">SUM(K23:K25)</f>
        <v>119</v>
      </c>
      <c r="L26" s="161">
        <f t="shared" si="1"/>
        <v>105</v>
      </c>
      <c r="M26" s="161">
        <f t="shared" si="1"/>
        <v>25</v>
      </c>
      <c r="N26" s="161">
        <f t="shared" si="1"/>
        <v>80</v>
      </c>
      <c r="O26" s="161">
        <f t="shared" si="1"/>
        <v>14</v>
      </c>
      <c r="P26" s="161">
        <f t="shared" ref="P26" si="2">SUM(P23:P25)</f>
        <v>107</v>
      </c>
      <c r="Q26" s="162"/>
      <c r="R26" s="33"/>
      <c r="S26" s="33"/>
    </row>
    <row r="27" spans="1:19" ht="20.100000000000001" customHeight="1">
      <c r="A27" s="411" t="s">
        <v>31</v>
      </c>
      <c r="B27" s="412"/>
      <c r="C27" s="163"/>
      <c r="D27" s="163"/>
      <c r="E27" s="163"/>
      <c r="F27" s="163">
        <f>SUM(F23:F26)</f>
        <v>2.6</v>
      </c>
      <c r="G27" s="164"/>
      <c r="H27" s="164"/>
      <c r="I27" s="164"/>
      <c r="J27" s="164">
        <f>SUM(J23:J26)</f>
        <v>80</v>
      </c>
      <c r="K27" s="164"/>
      <c r="L27" s="164"/>
      <c r="M27" s="164"/>
      <c r="N27" s="164"/>
      <c r="O27" s="164"/>
      <c r="P27" s="164"/>
      <c r="Q27" s="165"/>
      <c r="R27" s="33"/>
      <c r="S27" s="33"/>
    </row>
    <row r="28" spans="1:19" ht="20.100000000000001" customHeight="1" thickBot="1">
      <c r="A28" s="413" t="s">
        <v>32</v>
      </c>
      <c r="B28" s="414"/>
      <c r="C28" s="166"/>
      <c r="D28" s="166"/>
      <c r="E28" s="166"/>
      <c r="F28" s="166"/>
      <c r="G28" s="167" t="s">
        <v>30</v>
      </c>
      <c r="H28" s="167" t="s">
        <v>30</v>
      </c>
      <c r="I28" s="167"/>
      <c r="J28" s="167"/>
      <c r="K28" s="167"/>
      <c r="L28" s="167"/>
      <c r="M28" s="167"/>
      <c r="N28" s="167"/>
      <c r="O28" s="167"/>
      <c r="P28" s="167"/>
      <c r="Q28" s="168"/>
      <c r="R28" s="33"/>
      <c r="S28" s="33"/>
    </row>
    <row r="29" spans="1:19" ht="20.100000000000001" customHeight="1">
      <c r="A29" s="169" t="s">
        <v>36</v>
      </c>
      <c r="B29" s="432" t="s">
        <v>37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3"/>
      <c r="R29" s="33"/>
      <c r="S29" s="33"/>
    </row>
    <row r="30" spans="1:19" s="16" customFormat="1" ht="20.100000000000001" customHeight="1">
      <c r="A30" s="150" t="s">
        <v>20</v>
      </c>
      <c r="B30" s="170" t="s">
        <v>94</v>
      </c>
      <c r="C30" s="152">
        <v>3</v>
      </c>
      <c r="D30" s="171">
        <v>1.8</v>
      </c>
      <c r="E30" s="152">
        <v>1.2</v>
      </c>
      <c r="F30" s="152">
        <v>0.8</v>
      </c>
      <c r="G30" s="153" t="s">
        <v>78</v>
      </c>
      <c r="H30" s="153" t="s">
        <v>26</v>
      </c>
      <c r="I30" s="153">
        <v>75</v>
      </c>
      <c r="J30" s="153">
        <v>20</v>
      </c>
      <c r="K30" s="153">
        <v>46</v>
      </c>
      <c r="L30" s="153">
        <v>45</v>
      </c>
      <c r="M30" s="153">
        <v>15</v>
      </c>
      <c r="N30" s="153">
        <v>30</v>
      </c>
      <c r="O30" s="153">
        <v>1</v>
      </c>
      <c r="P30" s="153">
        <v>29</v>
      </c>
      <c r="Q30" s="289">
        <f t="shared" ref="Q30:Q34" si="3">+I30/C30</f>
        <v>25</v>
      </c>
    </row>
    <row r="31" spans="1:19" s="16" customFormat="1" ht="20.100000000000001" customHeight="1">
      <c r="A31" s="150">
        <v>2</v>
      </c>
      <c r="B31" s="170" t="s">
        <v>96</v>
      </c>
      <c r="C31" s="152">
        <v>3</v>
      </c>
      <c r="D31" s="171">
        <v>1.8</v>
      </c>
      <c r="E31" s="152">
        <v>1.2</v>
      </c>
      <c r="F31" s="152">
        <v>0.8</v>
      </c>
      <c r="G31" s="153" t="s">
        <v>78</v>
      </c>
      <c r="H31" s="153" t="s">
        <v>26</v>
      </c>
      <c r="I31" s="153">
        <v>75</v>
      </c>
      <c r="J31" s="153">
        <v>20</v>
      </c>
      <c r="K31" s="153">
        <v>46</v>
      </c>
      <c r="L31" s="153">
        <v>45</v>
      </c>
      <c r="M31" s="153">
        <v>15</v>
      </c>
      <c r="N31" s="153">
        <v>30</v>
      </c>
      <c r="O31" s="153">
        <v>1</v>
      </c>
      <c r="P31" s="153">
        <v>29</v>
      </c>
      <c r="Q31" s="289">
        <f t="shared" si="3"/>
        <v>25</v>
      </c>
    </row>
    <row r="32" spans="1:19" s="16" customFormat="1" ht="20.100000000000001" customHeight="1">
      <c r="A32" s="150" t="s">
        <v>27</v>
      </c>
      <c r="B32" s="151" t="s">
        <v>95</v>
      </c>
      <c r="C32" s="152">
        <v>3</v>
      </c>
      <c r="D32" s="152">
        <v>1.4</v>
      </c>
      <c r="E32" s="152">
        <v>1.6</v>
      </c>
      <c r="F32" s="152">
        <v>1.8</v>
      </c>
      <c r="G32" s="153" t="s">
        <v>78</v>
      </c>
      <c r="H32" s="153" t="s">
        <v>26</v>
      </c>
      <c r="I32" s="153">
        <v>75</v>
      </c>
      <c r="J32" s="153">
        <v>45</v>
      </c>
      <c r="K32" s="153">
        <v>34</v>
      </c>
      <c r="L32" s="153">
        <v>30</v>
      </c>
      <c r="M32" s="153">
        <v>15</v>
      </c>
      <c r="N32" s="153">
        <v>15</v>
      </c>
      <c r="O32" s="153">
        <v>4</v>
      </c>
      <c r="P32" s="153">
        <v>41</v>
      </c>
      <c r="Q32" s="289">
        <f t="shared" si="3"/>
        <v>25</v>
      </c>
    </row>
    <row r="33" spans="1:19" s="16" customFormat="1" ht="20.100000000000001" customHeight="1">
      <c r="A33" s="150" t="s">
        <v>28</v>
      </c>
      <c r="B33" s="170" t="s">
        <v>156</v>
      </c>
      <c r="C33" s="152">
        <v>3</v>
      </c>
      <c r="D33" s="171">
        <v>2</v>
      </c>
      <c r="E33" s="152">
        <v>1</v>
      </c>
      <c r="F33" s="152">
        <v>1.2</v>
      </c>
      <c r="G33" s="153" t="s">
        <v>78</v>
      </c>
      <c r="H33" s="153" t="s">
        <v>26</v>
      </c>
      <c r="I33" s="153">
        <v>75</v>
      </c>
      <c r="J33" s="153">
        <v>30</v>
      </c>
      <c r="K33" s="153">
        <v>51</v>
      </c>
      <c r="L33" s="153">
        <v>50</v>
      </c>
      <c r="M33" s="153">
        <v>20</v>
      </c>
      <c r="N33" s="153">
        <v>30</v>
      </c>
      <c r="O33" s="153">
        <v>1</v>
      </c>
      <c r="P33" s="153">
        <v>24</v>
      </c>
      <c r="Q33" s="289">
        <f t="shared" si="3"/>
        <v>25</v>
      </c>
    </row>
    <row r="34" spans="1:19" s="16" customFormat="1" ht="20.100000000000001" customHeight="1" thickBot="1">
      <c r="A34" s="155" t="s">
        <v>48</v>
      </c>
      <c r="B34" s="172" t="s">
        <v>98</v>
      </c>
      <c r="C34" s="157">
        <v>2</v>
      </c>
      <c r="D34" s="157">
        <v>1.3</v>
      </c>
      <c r="E34" s="157">
        <v>0.7</v>
      </c>
      <c r="F34" s="157">
        <v>0.6</v>
      </c>
      <c r="G34" s="158" t="s">
        <v>78</v>
      </c>
      <c r="H34" s="158" t="s">
        <v>26</v>
      </c>
      <c r="I34" s="158">
        <v>50</v>
      </c>
      <c r="J34" s="158">
        <v>15</v>
      </c>
      <c r="K34" s="158">
        <v>33</v>
      </c>
      <c r="L34" s="158">
        <v>30</v>
      </c>
      <c r="M34" s="158"/>
      <c r="N34" s="158">
        <v>30</v>
      </c>
      <c r="O34" s="158">
        <v>3</v>
      </c>
      <c r="P34" s="158">
        <v>17</v>
      </c>
      <c r="Q34" s="289">
        <f t="shared" si="3"/>
        <v>25</v>
      </c>
    </row>
    <row r="35" spans="1:19" ht="20.100000000000001" customHeight="1">
      <c r="A35" s="409" t="s">
        <v>29</v>
      </c>
      <c r="B35" s="410"/>
      <c r="C35" s="160">
        <f>SUM(C30:C34)</f>
        <v>14</v>
      </c>
      <c r="D35" s="160">
        <f>SUM(D30:D34)</f>
        <v>8.3000000000000007</v>
      </c>
      <c r="E35" s="160">
        <f>SUM(E30:E34)</f>
        <v>5.7</v>
      </c>
      <c r="F35" s="160"/>
      <c r="G35" s="161" t="s">
        <v>30</v>
      </c>
      <c r="H35" s="161" t="s">
        <v>30</v>
      </c>
      <c r="I35" s="161">
        <f>SUM(I30:I34)</f>
        <v>350</v>
      </c>
      <c r="J35" s="161"/>
      <c r="K35" s="161">
        <f t="shared" ref="K35:O35" si="4">SUM(K30:K34)</f>
        <v>210</v>
      </c>
      <c r="L35" s="161">
        <f t="shared" si="4"/>
        <v>200</v>
      </c>
      <c r="M35" s="161">
        <f t="shared" si="4"/>
        <v>65</v>
      </c>
      <c r="N35" s="161">
        <f t="shared" si="4"/>
        <v>135</v>
      </c>
      <c r="O35" s="161">
        <f t="shared" si="4"/>
        <v>10</v>
      </c>
      <c r="P35" s="161">
        <f t="shared" ref="P35" si="5">SUM(P30:P34)</f>
        <v>140</v>
      </c>
      <c r="Q35" s="162"/>
      <c r="R35" s="33"/>
      <c r="S35" s="33"/>
    </row>
    <row r="36" spans="1:19" ht="20.100000000000001" customHeight="1">
      <c r="A36" s="411" t="s">
        <v>31</v>
      </c>
      <c r="B36" s="412"/>
      <c r="C36" s="163"/>
      <c r="D36" s="163"/>
      <c r="E36" s="163"/>
      <c r="F36" s="163">
        <f>SUM(F30:F35)</f>
        <v>5.2</v>
      </c>
      <c r="G36" s="164"/>
      <c r="H36" s="164"/>
      <c r="I36" s="164"/>
      <c r="J36" s="164">
        <f>SUM(J30:J35)</f>
        <v>130</v>
      </c>
      <c r="K36" s="164"/>
      <c r="L36" s="164"/>
      <c r="M36" s="164"/>
      <c r="N36" s="164"/>
      <c r="O36" s="164"/>
      <c r="P36" s="164"/>
      <c r="Q36" s="165"/>
      <c r="R36" s="33"/>
      <c r="S36" s="33"/>
    </row>
    <row r="37" spans="1:19" ht="20.100000000000001" customHeight="1" thickBot="1">
      <c r="A37" s="413" t="s">
        <v>32</v>
      </c>
      <c r="B37" s="414"/>
      <c r="C37" s="166"/>
      <c r="D37" s="166"/>
      <c r="E37" s="166"/>
      <c r="F37" s="166"/>
      <c r="G37" s="167" t="s">
        <v>30</v>
      </c>
      <c r="H37" s="167" t="s">
        <v>30</v>
      </c>
      <c r="I37" s="167"/>
      <c r="J37" s="167"/>
      <c r="K37" s="167"/>
      <c r="L37" s="167"/>
      <c r="M37" s="167"/>
      <c r="N37" s="167"/>
      <c r="O37" s="167"/>
      <c r="P37" s="167"/>
      <c r="Q37" s="168"/>
      <c r="R37" s="33"/>
      <c r="S37" s="33"/>
    </row>
    <row r="38" spans="1:19" ht="20.100000000000001" customHeight="1">
      <c r="A38" s="169" t="s">
        <v>38</v>
      </c>
      <c r="B38" s="472" t="s">
        <v>39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3"/>
      <c r="R38" s="33"/>
      <c r="S38" s="33"/>
    </row>
    <row r="39" spans="1:19" ht="20.100000000000001" customHeight="1">
      <c r="A39" s="150" t="s">
        <v>20</v>
      </c>
      <c r="B39" s="173" t="s">
        <v>99</v>
      </c>
      <c r="C39" s="152">
        <v>0.5</v>
      </c>
      <c r="D39" s="174">
        <v>0.5</v>
      </c>
      <c r="E39" s="152"/>
      <c r="F39" s="152"/>
      <c r="G39" s="153" t="s">
        <v>22</v>
      </c>
      <c r="H39" s="153" t="s">
        <v>26</v>
      </c>
      <c r="I39" s="153">
        <v>4</v>
      </c>
      <c r="J39" s="153"/>
      <c r="K39" s="153">
        <v>4</v>
      </c>
      <c r="L39" s="153">
        <v>4</v>
      </c>
      <c r="M39" s="175">
        <v>4</v>
      </c>
      <c r="N39" s="153"/>
      <c r="O39" s="153"/>
      <c r="P39" s="153"/>
      <c r="Q39" s="154"/>
      <c r="R39" s="33"/>
      <c r="S39" s="33"/>
    </row>
    <row r="40" spans="1:19" ht="20.100000000000001" customHeight="1">
      <c r="A40" s="150" t="s">
        <v>24</v>
      </c>
      <c r="B40" s="173" t="s">
        <v>100</v>
      </c>
      <c r="C40" s="152">
        <v>0.5</v>
      </c>
      <c r="D40" s="174">
        <v>0.5</v>
      </c>
      <c r="E40" s="176"/>
      <c r="F40" s="152"/>
      <c r="G40" s="153" t="s">
        <v>22</v>
      </c>
      <c r="H40" s="153" t="s">
        <v>26</v>
      </c>
      <c r="I40" s="153">
        <v>4</v>
      </c>
      <c r="J40" s="153"/>
      <c r="K40" s="153">
        <v>4</v>
      </c>
      <c r="L40" s="153">
        <v>4</v>
      </c>
      <c r="M40" s="175">
        <v>4</v>
      </c>
      <c r="N40" s="151"/>
      <c r="O40" s="151"/>
      <c r="P40" s="153"/>
      <c r="Q40" s="154"/>
      <c r="R40" s="33"/>
      <c r="S40" s="33"/>
    </row>
    <row r="41" spans="1:19" ht="20.100000000000001" customHeight="1">
      <c r="A41" s="150" t="s">
        <v>27</v>
      </c>
      <c r="B41" s="173" t="s">
        <v>101</v>
      </c>
      <c r="C41" s="177">
        <v>0.25</v>
      </c>
      <c r="D41" s="178">
        <v>0.25</v>
      </c>
      <c r="E41" s="152"/>
      <c r="F41" s="152"/>
      <c r="G41" s="153" t="s">
        <v>22</v>
      </c>
      <c r="H41" s="153" t="s">
        <v>26</v>
      </c>
      <c r="I41" s="153">
        <v>2</v>
      </c>
      <c r="J41" s="153"/>
      <c r="K41" s="153">
        <v>2</v>
      </c>
      <c r="L41" s="153">
        <v>2</v>
      </c>
      <c r="M41" s="175">
        <v>2</v>
      </c>
      <c r="N41" s="153"/>
      <c r="O41" s="153"/>
      <c r="P41" s="153"/>
      <c r="Q41" s="154"/>
      <c r="R41" s="33"/>
      <c r="S41" s="33"/>
    </row>
    <row r="42" spans="1:19" ht="20.100000000000001" customHeight="1">
      <c r="A42" s="150" t="s">
        <v>28</v>
      </c>
      <c r="B42" s="173" t="s">
        <v>102</v>
      </c>
      <c r="C42" s="177">
        <v>0.25</v>
      </c>
      <c r="D42" s="178">
        <v>0.25</v>
      </c>
      <c r="E42" s="152"/>
      <c r="F42" s="152"/>
      <c r="G42" s="153" t="s">
        <v>22</v>
      </c>
      <c r="H42" s="153" t="s">
        <v>26</v>
      </c>
      <c r="I42" s="153">
        <v>2</v>
      </c>
      <c r="J42" s="153"/>
      <c r="K42" s="153">
        <v>2</v>
      </c>
      <c r="L42" s="153">
        <v>2</v>
      </c>
      <c r="M42" s="175">
        <v>2</v>
      </c>
      <c r="N42" s="153"/>
      <c r="O42" s="153"/>
      <c r="P42" s="153"/>
      <c r="Q42" s="154"/>
      <c r="R42" s="33"/>
      <c r="S42" s="33"/>
    </row>
    <row r="43" spans="1:19" ht="20.100000000000001" customHeight="1" thickBot="1">
      <c r="A43" s="155" t="s">
        <v>68</v>
      </c>
      <c r="B43" s="179" t="s">
        <v>103</v>
      </c>
      <c r="C43" s="180">
        <v>0.5</v>
      </c>
      <c r="D43" s="181">
        <v>0.5</v>
      </c>
      <c r="E43" s="157"/>
      <c r="F43" s="157"/>
      <c r="G43" s="158" t="s">
        <v>22</v>
      </c>
      <c r="H43" s="158" t="s">
        <v>26</v>
      </c>
      <c r="I43" s="158">
        <v>4</v>
      </c>
      <c r="J43" s="158"/>
      <c r="K43" s="158">
        <v>4</v>
      </c>
      <c r="L43" s="158">
        <v>4</v>
      </c>
      <c r="M43" s="182">
        <v>4</v>
      </c>
      <c r="N43" s="158"/>
      <c r="O43" s="158"/>
      <c r="P43" s="158"/>
      <c r="Q43" s="159"/>
      <c r="R43" s="33"/>
      <c r="S43" s="33"/>
    </row>
    <row r="44" spans="1:19" ht="20.100000000000001" customHeight="1" thickBot="1">
      <c r="A44" s="434" t="s">
        <v>29</v>
      </c>
      <c r="B44" s="435"/>
      <c r="C44" s="183">
        <v>2</v>
      </c>
      <c r="D44" s="183">
        <v>2</v>
      </c>
      <c r="E44" s="183"/>
      <c r="F44" s="183"/>
      <c r="G44" s="184" t="s">
        <v>30</v>
      </c>
      <c r="H44" s="184" t="s">
        <v>30</v>
      </c>
      <c r="I44" s="184">
        <v>16</v>
      </c>
      <c r="J44" s="184"/>
      <c r="K44" s="184">
        <v>16</v>
      </c>
      <c r="L44" s="184">
        <v>16</v>
      </c>
      <c r="M44" s="184">
        <v>16</v>
      </c>
      <c r="N44" s="184"/>
      <c r="O44" s="184"/>
      <c r="P44" s="184"/>
      <c r="Q44" s="185"/>
      <c r="R44" s="33"/>
      <c r="S44" s="33"/>
    </row>
    <row r="45" spans="1:19" ht="20.100000000000001" customHeight="1" thickBot="1">
      <c r="A45" s="417" t="s">
        <v>40</v>
      </c>
      <c r="B45" s="418"/>
      <c r="C45" s="186">
        <f>SUM(C19,C26,C35,C44)</f>
        <v>30</v>
      </c>
      <c r="D45" s="186">
        <f>SUM(D19,D26,D35,D44,)</f>
        <v>18.100000000000001</v>
      </c>
      <c r="E45" s="186">
        <f>SUM(E19,E26,E35,)</f>
        <v>11.9</v>
      </c>
      <c r="F45" s="186">
        <f>SUM(F20,F27,F36,)</f>
        <v>9.4</v>
      </c>
      <c r="G45" s="187" t="s">
        <v>30</v>
      </c>
      <c r="H45" s="187" t="s">
        <v>30</v>
      </c>
      <c r="I45" s="187">
        <f>SUM(I19,I26,I35,I44,)</f>
        <v>717</v>
      </c>
      <c r="J45" s="187">
        <f>SUM(J20,J27,J36,)</f>
        <v>250</v>
      </c>
      <c r="K45" s="187">
        <f>SUM(K19,K26,K35,K44,)</f>
        <v>420</v>
      </c>
      <c r="L45" s="187">
        <f>SUM(L19,L26,L35,L44,)</f>
        <v>396</v>
      </c>
      <c r="M45" s="187">
        <f>SUM(M19,M26,M35,M44,)</f>
        <v>151</v>
      </c>
      <c r="N45" s="187">
        <f>SUM(N19,N26,N35,N44)</f>
        <v>245</v>
      </c>
      <c r="O45" s="187">
        <f>SUM(O19,O26,O35,)</f>
        <v>24</v>
      </c>
      <c r="P45" s="187">
        <f>SUM(P19,P26,P35,P44,)</f>
        <v>297</v>
      </c>
      <c r="Q45" s="188"/>
      <c r="R45" s="33"/>
      <c r="S45" s="33"/>
    </row>
    <row r="46" spans="1:19" ht="20.100000000000001" customHeight="1">
      <c r="A46" s="419" t="s">
        <v>41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1"/>
      <c r="R46" s="33"/>
      <c r="S46" s="33"/>
    </row>
    <row r="47" spans="1:19" ht="20.100000000000001" customHeight="1">
      <c r="A47" s="149" t="s">
        <v>18</v>
      </c>
      <c r="B47" s="468" t="s">
        <v>19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9"/>
      <c r="R47" s="33"/>
      <c r="S47" s="33"/>
    </row>
    <row r="48" spans="1:19" ht="20.100000000000001" customHeight="1">
      <c r="A48" s="150" t="s">
        <v>20</v>
      </c>
      <c r="B48" s="151" t="s">
        <v>21</v>
      </c>
      <c r="C48" s="152">
        <v>2</v>
      </c>
      <c r="D48" s="152">
        <v>1.2</v>
      </c>
      <c r="E48" s="152">
        <v>0.8</v>
      </c>
      <c r="F48" s="152"/>
      <c r="G48" s="153" t="s">
        <v>78</v>
      </c>
      <c r="H48" s="153" t="s">
        <v>23</v>
      </c>
      <c r="I48" s="153">
        <v>50</v>
      </c>
      <c r="J48" s="153"/>
      <c r="K48" s="153">
        <v>30</v>
      </c>
      <c r="L48" s="153">
        <v>30</v>
      </c>
      <c r="M48" s="153"/>
      <c r="N48" s="153">
        <v>30</v>
      </c>
      <c r="O48" s="153"/>
      <c r="P48" s="153">
        <v>20</v>
      </c>
      <c r="Q48" s="289">
        <f t="shared" ref="Q48:Q49" si="6">+I48/C48</f>
        <v>25</v>
      </c>
      <c r="R48" s="33"/>
      <c r="S48" s="33"/>
    </row>
    <row r="49" spans="1:19" ht="20.100000000000001" customHeight="1" thickBot="1">
      <c r="A49" s="155" t="s">
        <v>24</v>
      </c>
      <c r="B49" s="172" t="s">
        <v>70</v>
      </c>
      <c r="C49" s="157">
        <v>2</v>
      </c>
      <c r="D49" s="157">
        <v>1.2</v>
      </c>
      <c r="E49" s="157">
        <v>0.8</v>
      </c>
      <c r="F49" s="157"/>
      <c r="G49" s="158" t="s">
        <v>78</v>
      </c>
      <c r="H49" s="158" t="s">
        <v>23</v>
      </c>
      <c r="I49" s="158">
        <v>50</v>
      </c>
      <c r="J49" s="158"/>
      <c r="K49" s="158">
        <v>30</v>
      </c>
      <c r="L49" s="158">
        <v>30</v>
      </c>
      <c r="M49" s="158">
        <v>30</v>
      </c>
      <c r="N49" s="158"/>
      <c r="O49" s="158"/>
      <c r="P49" s="287">
        <v>20</v>
      </c>
      <c r="Q49" s="289">
        <f t="shared" si="6"/>
        <v>25</v>
      </c>
      <c r="R49" s="33"/>
      <c r="S49" s="33"/>
    </row>
    <row r="50" spans="1:19" ht="20.100000000000001" customHeight="1">
      <c r="A50" s="409" t="s">
        <v>29</v>
      </c>
      <c r="B50" s="410"/>
      <c r="C50" s="160">
        <f>SUM(C48:C49)</f>
        <v>4</v>
      </c>
      <c r="D50" s="160">
        <f>SUM(D48:D49)</f>
        <v>2.4</v>
      </c>
      <c r="E50" s="160">
        <f>SUM(E48:E49)</f>
        <v>1.6</v>
      </c>
      <c r="F50" s="160"/>
      <c r="G50" s="161" t="s">
        <v>30</v>
      </c>
      <c r="H50" s="161" t="s">
        <v>30</v>
      </c>
      <c r="I50" s="161">
        <f>SUM(I48:I49)</f>
        <v>100</v>
      </c>
      <c r="J50" s="161"/>
      <c r="K50" s="161">
        <f>SUM(K48:K49)</f>
        <v>60</v>
      </c>
      <c r="L50" s="161">
        <f>SUM(L48:L49)</f>
        <v>60</v>
      </c>
      <c r="M50" s="161">
        <v>30</v>
      </c>
      <c r="N50" s="161">
        <f>SUM(M50)</f>
        <v>30</v>
      </c>
      <c r="O50" s="161"/>
      <c r="P50" s="161">
        <f>SUM(P48:P49)</f>
        <v>40</v>
      </c>
      <c r="Q50" s="162"/>
      <c r="R50" s="33"/>
      <c r="S50" s="33"/>
    </row>
    <row r="51" spans="1:19" ht="20.100000000000001" customHeight="1">
      <c r="A51" s="411" t="s">
        <v>31</v>
      </c>
      <c r="B51" s="412"/>
      <c r="C51" s="163"/>
      <c r="D51" s="163"/>
      <c r="E51" s="163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  <c r="R51" s="33"/>
      <c r="S51" s="33"/>
    </row>
    <row r="52" spans="1:19" ht="20.100000000000001" customHeight="1" thickBot="1">
      <c r="A52" s="413" t="s">
        <v>32</v>
      </c>
      <c r="B52" s="414"/>
      <c r="C52" s="166">
        <v>4</v>
      </c>
      <c r="D52" s="166">
        <v>2.4</v>
      </c>
      <c r="E52" s="166">
        <v>1.6</v>
      </c>
      <c r="F52" s="166"/>
      <c r="G52" s="167" t="s">
        <v>30</v>
      </c>
      <c r="H52" s="167" t="s">
        <v>30</v>
      </c>
      <c r="I52" s="167">
        <v>100</v>
      </c>
      <c r="J52" s="167"/>
      <c r="K52" s="167">
        <v>60</v>
      </c>
      <c r="L52" s="167">
        <v>60</v>
      </c>
      <c r="M52" s="167">
        <v>30</v>
      </c>
      <c r="N52" s="167">
        <v>30</v>
      </c>
      <c r="O52" s="167"/>
      <c r="P52" s="167">
        <v>40</v>
      </c>
      <c r="Q52" s="168"/>
      <c r="R52" s="33"/>
      <c r="S52" s="33"/>
    </row>
    <row r="53" spans="1:19" ht="20.100000000000001" customHeight="1">
      <c r="A53" s="169" t="s">
        <v>33</v>
      </c>
      <c r="B53" s="432" t="s">
        <v>34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3"/>
      <c r="R53" s="33"/>
      <c r="S53" s="33"/>
    </row>
    <row r="54" spans="1:19" ht="20.100000000000001" customHeight="1">
      <c r="A54" s="189" t="s">
        <v>20</v>
      </c>
      <c r="B54" s="151" t="s">
        <v>104</v>
      </c>
      <c r="C54" s="152">
        <v>4</v>
      </c>
      <c r="D54" s="152">
        <v>1.9</v>
      </c>
      <c r="E54" s="152">
        <v>2.1</v>
      </c>
      <c r="F54" s="152">
        <v>1.2</v>
      </c>
      <c r="G54" s="153" t="s">
        <v>35</v>
      </c>
      <c r="H54" s="153" t="s">
        <v>26</v>
      </c>
      <c r="I54" s="153">
        <v>100</v>
      </c>
      <c r="J54" s="153">
        <v>30</v>
      </c>
      <c r="K54" s="153">
        <v>48</v>
      </c>
      <c r="L54" s="153">
        <v>45</v>
      </c>
      <c r="M54" s="153">
        <v>15</v>
      </c>
      <c r="N54" s="153">
        <v>30</v>
      </c>
      <c r="O54" s="153">
        <v>3</v>
      </c>
      <c r="P54" s="153">
        <v>52</v>
      </c>
      <c r="Q54" s="289">
        <f t="shared" ref="Q54:Q57" si="7">+I54/C54</f>
        <v>25</v>
      </c>
      <c r="R54" s="33"/>
      <c r="S54" s="33"/>
    </row>
    <row r="55" spans="1:19" ht="20.100000000000001" customHeight="1">
      <c r="A55" s="150" t="s">
        <v>24</v>
      </c>
      <c r="B55" s="170" t="s">
        <v>105</v>
      </c>
      <c r="C55" s="152">
        <v>3.5</v>
      </c>
      <c r="D55" s="152">
        <v>1.5</v>
      </c>
      <c r="E55" s="152">
        <v>2</v>
      </c>
      <c r="F55" s="152">
        <v>1.2</v>
      </c>
      <c r="G55" s="153" t="s">
        <v>78</v>
      </c>
      <c r="H55" s="153" t="s">
        <v>26</v>
      </c>
      <c r="I55" s="153">
        <v>88</v>
      </c>
      <c r="J55" s="153">
        <v>30</v>
      </c>
      <c r="K55" s="153">
        <v>38</v>
      </c>
      <c r="L55" s="153">
        <v>30</v>
      </c>
      <c r="M55" s="153">
        <v>10</v>
      </c>
      <c r="N55" s="153">
        <v>20</v>
      </c>
      <c r="O55" s="153">
        <v>8</v>
      </c>
      <c r="P55" s="153">
        <v>50</v>
      </c>
      <c r="Q55" s="289">
        <f t="shared" si="7"/>
        <v>25.142857142857142</v>
      </c>
      <c r="R55" s="33"/>
      <c r="S55" s="33"/>
    </row>
    <row r="56" spans="1:19" ht="20.100000000000001" customHeight="1">
      <c r="A56" s="150" t="s">
        <v>27</v>
      </c>
      <c r="B56" s="170" t="s">
        <v>157</v>
      </c>
      <c r="C56" s="152">
        <v>3</v>
      </c>
      <c r="D56" s="171">
        <v>1.8</v>
      </c>
      <c r="E56" s="152">
        <v>1.2</v>
      </c>
      <c r="F56" s="152">
        <v>1.2</v>
      </c>
      <c r="G56" s="153" t="s">
        <v>78</v>
      </c>
      <c r="H56" s="153" t="s">
        <v>26</v>
      </c>
      <c r="I56" s="153">
        <v>75</v>
      </c>
      <c r="J56" s="153">
        <v>30</v>
      </c>
      <c r="K56" s="153">
        <v>46</v>
      </c>
      <c r="L56" s="153">
        <v>45</v>
      </c>
      <c r="M56" s="153">
        <v>15</v>
      </c>
      <c r="N56" s="153">
        <v>30</v>
      </c>
      <c r="O56" s="153">
        <v>1</v>
      </c>
      <c r="P56" s="153">
        <v>29</v>
      </c>
      <c r="Q56" s="289">
        <f t="shared" si="7"/>
        <v>25</v>
      </c>
      <c r="R56" s="33"/>
      <c r="S56" s="33"/>
    </row>
    <row r="57" spans="1:19" ht="20.100000000000001" customHeight="1" thickBot="1">
      <c r="A57" s="155" t="s">
        <v>28</v>
      </c>
      <c r="B57" s="156" t="s">
        <v>107</v>
      </c>
      <c r="C57" s="157">
        <v>3</v>
      </c>
      <c r="D57" s="157">
        <v>1.7</v>
      </c>
      <c r="E57" s="157">
        <v>1.3</v>
      </c>
      <c r="F57" s="157">
        <v>1.2</v>
      </c>
      <c r="G57" s="158" t="s">
        <v>78</v>
      </c>
      <c r="H57" s="158" t="s">
        <v>26</v>
      </c>
      <c r="I57" s="158">
        <v>75</v>
      </c>
      <c r="J57" s="158">
        <v>30</v>
      </c>
      <c r="K57" s="158">
        <v>42</v>
      </c>
      <c r="L57" s="158">
        <v>40</v>
      </c>
      <c r="M57" s="158">
        <v>10</v>
      </c>
      <c r="N57" s="158">
        <v>30</v>
      </c>
      <c r="O57" s="158">
        <v>2</v>
      </c>
      <c r="P57" s="158">
        <v>33</v>
      </c>
      <c r="Q57" s="289">
        <f t="shared" si="7"/>
        <v>25</v>
      </c>
      <c r="R57" s="33"/>
      <c r="S57" s="33"/>
    </row>
    <row r="58" spans="1:19" ht="20.100000000000001" customHeight="1">
      <c r="A58" s="409" t="s">
        <v>29</v>
      </c>
      <c r="B58" s="410"/>
      <c r="C58" s="160">
        <f>SUM(C54:C57)</f>
        <v>13.5</v>
      </c>
      <c r="D58" s="160">
        <f>SUM(D54:D57)</f>
        <v>6.9</v>
      </c>
      <c r="E58" s="160">
        <f>SUM(E54:E57)</f>
        <v>6.6</v>
      </c>
      <c r="F58" s="160"/>
      <c r="G58" s="161" t="s">
        <v>30</v>
      </c>
      <c r="H58" s="161" t="s">
        <v>30</v>
      </c>
      <c r="I58" s="161">
        <f>SUM(I54:I57)</f>
        <v>338</v>
      </c>
      <c r="J58" s="161"/>
      <c r="K58" s="161">
        <f t="shared" ref="K58:O58" si="8">SUM(K54:K57)</f>
        <v>174</v>
      </c>
      <c r="L58" s="161">
        <f t="shared" si="8"/>
        <v>160</v>
      </c>
      <c r="M58" s="161">
        <f t="shared" si="8"/>
        <v>50</v>
      </c>
      <c r="N58" s="161">
        <f t="shared" si="8"/>
        <v>110</v>
      </c>
      <c r="O58" s="161">
        <f t="shared" si="8"/>
        <v>14</v>
      </c>
      <c r="P58" s="161">
        <f t="shared" ref="P58" si="9">SUM(P54:P57)</f>
        <v>164</v>
      </c>
      <c r="Q58" s="162"/>
      <c r="R58" s="33"/>
      <c r="S58" s="33"/>
    </row>
    <row r="59" spans="1:19" ht="20.100000000000001" customHeight="1">
      <c r="A59" s="411" t="s">
        <v>31</v>
      </c>
      <c r="B59" s="412"/>
      <c r="C59" s="163"/>
      <c r="D59" s="163"/>
      <c r="E59" s="163"/>
      <c r="F59" s="163">
        <f>SUM(F54:F58)</f>
        <v>4.8</v>
      </c>
      <c r="G59" s="164"/>
      <c r="H59" s="164"/>
      <c r="I59" s="164"/>
      <c r="J59" s="164">
        <f>SUM(J54:J58)</f>
        <v>120</v>
      </c>
      <c r="K59" s="164"/>
      <c r="L59" s="164"/>
      <c r="M59" s="164"/>
      <c r="N59" s="164"/>
      <c r="O59" s="164"/>
      <c r="P59" s="164"/>
      <c r="Q59" s="165"/>
      <c r="R59" s="33"/>
      <c r="S59" s="33"/>
    </row>
    <row r="60" spans="1:19" ht="20.100000000000001" customHeight="1" thickBot="1">
      <c r="A60" s="413" t="s">
        <v>32</v>
      </c>
      <c r="B60" s="414"/>
      <c r="C60" s="166"/>
      <c r="D60" s="166"/>
      <c r="E60" s="166"/>
      <c r="F60" s="166"/>
      <c r="G60" s="167" t="s">
        <v>30</v>
      </c>
      <c r="H60" s="167" t="s">
        <v>30</v>
      </c>
      <c r="I60" s="167"/>
      <c r="J60" s="167"/>
      <c r="K60" s="167"/>
      <c r="L60" s="167"/>
      <c r="M60" s="167"/>
      <c r="N60" s="167"/>
      <c r="O60" s="167"/>
      <c r="P60" s="167"/>
      <c r="Q60" s="168"/>
      <c r="R60" s="33"/>
      <c r="S60" s="33"/>
    </row>
    <row r="61" spans="1:19" ht="20.100000000000001" customHeight="1">
      <c r="A61" s="169" t="s">
        <v>36</v>
      </c>
      <c r="B61" s="432" t="s">
        <v>37</v>
      </c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3"/>
      <c r="R61" s="33"/>
      <c r="S61" s="33"/>
    </row>
    <row r="62" spans="1:19" s="16" customFormat="1" ht="20.100000000000001" customHeight="1">
      <c r="A62" s="150" t="s">
        <v>20</v>
      </c>
      <c r="B62" s="151" t="s">
        <v>108</v>
      </c>
      <c r="C62" s="152">
        <v>3.5</v>
      </c>
      <c r="D62" s="152">
        <v>1.5</v>
      </c>
      <c r="E62" s="152">
        <v>2</v>
      </c>
      <c r="F62" s="152">
        <v>1.2</v>
      </c>
      <c r="G62" s="153" t="s">
        <v>35</v>
      </c>
      <c r="H62" s="153" t="s">
        <v>26</v>
      </c>
      <c r="I62" s="153">
        <v>88</v>
      </c>
      <c r="J62" s="153">
        <v>30</v>
      </c>
      <c r="K62" s="153">
        <v>37</v>
      </c>
      <c r="L62" s="153">
        <v>35</v>
      </c>
      <c r="M62" s="153">
        <v>15</v>
      </c>
      <c r="N62" s="153">
        <v>20</v>
      </c>
      <c r="O62" s="153">
        <v>2</v>
      </c>
      <c r="P62" s="153">
        <v>51</v>
      </c>
      <c r="Q62" s="289">
        <f t="shared" ref="Q62:Q65" si="10">+I62/C62</f>
        <v>25.142857142857142</v>
      </c>
    </row>
    <row r="63" spans="1:19" s="16" customFormat="1" ht="20.100000000000001" customHeight="1">
      <c r="A63" s="150" t="s">
        <v>24</v>
      </c>
      <c r="B63" s="190" t="s">
        <v>109</v>
      </c>
      <c r="C63" s="191">
        <v>2</v>
      </c>
      <c r="D63" s="191">
        <v>1.2</v>
      </c>
      <c r="E63" s="191">
        <v>0.8</v>
      </c>
      <c r="F63" s="191">
        <v>1.2</v>
      </c>
      <c r="G63" s="153" t="s">
        <v>78</v>
      </c>
      <c r="H63" s="259" t="s">
        <v>26</v>
      </c>
      <c r="I63" s="259">
        <v>50</v>
      </c>
      <c r="J63" s="259">
        <v>30</v>
      </c>
      <c r="K63" s="259">
        <v>31</v>
      </c>
      <c r="L63" s="259">
        <v>30</v>
      </c>
      <c r="M63" s="259">
        <v>15</v>
      </c>
      <c r="N63" s="259">
        <v>15</v>
      </c>
      <c r="O63" s="259">
        <v>1</v>
      </c>
      <c r="P63" s="153">
        <v>19</v>
      </c>
      <c r="Q63" s="289">
        <f t="shared" si="10"/>
        <v>25</v>
      </c>
    </row>
    <row r="64" spans="1:19" s="16" customFormat="1" ht="20.100000000000001" customHeight="1">
      <c r="A64" s="150" t="s">
        <v>27</v>
      </c>
      <c r="B64" s="192" t="s">
        <v>158</v>
      </c>
      <c r="C64" s="191">
        <v>2</v>
      </c>
      <c r="D64" s="193">
        <v>1.2</v>
      </c>
      <c r="E64" s="193">
        <v>0.8</v>
      </c>
      <c r="F64" s="191">
        <v>0.6</v>
      </c>
      <c r="G64" s="153" t="s">
        <v>78</v>
      </c>
      <c r="H64" s="259" t="s">
        <v>26</v>
      </c>
      <c r="I64" s="259">
        <v>50</v>
      </c>
      <c r="J64" s="259">
        <v>15</v>
      </c>
      <c r="K64" s="259">
        <v>31</v>
      </c>
      <c r="L64" s="259">
        <v>30</v>
      </c>
      <c r="M64" s="259">
        <v>15</v>
      </c>
      <c r="N64" s="259">
        <v>15</v>
      </c>
      <c r="O64" s="259">
        <v>1</v>
      </c>
      <c r="P64" s="153">
        <v>19</v>
      </c>
      <c r="Q64" s="289">
        <f t="shared" si="10"/>
        <v>25</v>
      </c>
    </row>
    <row r="65" spans="1:19" s="16" customFormat="1" ht="20.100000000000001" customHeight="1" thickBot="1">
      <c r="A65" s="194" t="s">
        <v>28</v>
      </c>
      <c r="B65" s="195" t="s">
        <v>111</v>
      </c>
      <c r="C65" s="196">
        <v>5</v>
      </c>
      <c r="D65" s="197">
        <v>2.6</v>
      </c>
      <c r="E65" s="197">
        <v>2.4</v>
      </c>
      <c r="F65" s="196">
        <v>1.2</v>
      </c>
      <c r="G65" s="198" t="s">
        <v>35</v>
      </c>
      <c r="H65" s="199" t="s">
        <v>26</v>
      </c>
      <c r="I65" s="199">
        <v>125</v>
      </c>
      <c r="J65" s="199">
        <v>30</v>
      </c>
      <c r="K65" s="199">
        <v>64</v>
      </c>
      <c r="L65" s="198">
        <v>60</v>
      </c>
      <c r="M65" s="199">
        <v>30</v>
      </c>
      <c r="N65" s="199">
        <v>30</v>
      </c>
      <c r="O65" s="199">
        <v>4</v>
      </c>
      <c r="P65" s="198">
        <v>61</v>
      </c>
      <c r="Q65" s="289">
        <f t="shared" si="10"/>
        <v>25</v>
      </c>
    </row>
    <row r="66" spans="1:19" ht="20.100000000000001" customHeight="1">
      <c r="A66" s="409" t="s">
        <v>29</v>
      </c>
      <c r="B66" s="410"/>
      <c r="C66" s="160">
        <f>SUM(C62:C65)</f>
        <v>12.5</v>
      </c>
      <c r="D66" s="160">
        <f>SUM(D62:D65)</f>
        <v>6.5</v>
      </c>
      <c r="E66" s="160">
        <f>SUM(E62:E65)</f>
        <v>6</v>
      </c>
      <c r="F66" s="160"/>
      <c r="G66" s="161" t="s">
        <v>30</v>
      </c>
      <c r="H66" s="161" t="s">
        <v>30</v>
      </c>
      <c r="I66" s="161">
        <f>SUM(I62:I65)</f>
        <v>313</v>
      </c>
      <c r="J66" s="161"/>
      <c r="K66" s="161">
        <f t="shared" ref="K66:O66" si="11">SUM(K62:K65)</f>
        <v>163</v>
      </c>
      <c r="L66" s="161">
        <f t="shared" si="11"/>
        <v>155</v>
      </c>
      <c r="M66" s="161">
        <f t="shared" si="11"/>
        <v>75</v>
      </c>
      <c r="N66" s="161">
        <f t="shared" si="11"/>
        <v>80</v>
      </c>
      <c r="O66" s="161">
        <f t="shared" si="11"/>
        <v>8</v>
      </c>
      <c r="P66" s="161">
        <f t="shared" ref="P66" si="12">SUM(P62:P65)</f>
        <v>150</v>
      </c>
      <c r="Q66" s="162"/>
      <c r="R66" s="33"/>
      <c r="S66" s="33"/>
    </row>
    <row r="67" spans="1:19" ht="20.100000000000001" customHeight="1">
      <c r="A67" s="411" t="s">
        <v>31</v>
      </c>
      <c r="B67" s="412"/>
      <c r="C67" s="163"/>
      <c r="D67" s="163"/>
      <c r="E67" s="163"/>
      <c r="F67" s="163">
        <f>SUM(F62:F66)</f>
        <v>4.2</v>
      </c>
      <c r="G67" s="164"/>
      <c r="H67" s="164"/>
      <c r="I67" s="164"/>
      <c r="J67" s="164">
        <f>SUM(J62:J66)</f>
        <v>105</v>
      </c>
      <c r="K67" s="164"/>
      <c r="L67" s="164"/>
      <c r="M67" s="164"/>
      <c r="N67" s="164"/>
      <c r="O67" s="164"/>
      <c r="P67" s="164"/>
      <c r="Q67" s="165"/>
      <c r="R67" s="33"/>
      <c r="S67" s="33"/>
    </row>
    <row r="68" spans="1:19" ht="20.100000000000001" customHeight="1" thickBot="1">
      <c r="A68" s="413" t="s">
        <v>32</v>
      </c>
      <c r="B68" s="414"/>
      <c r="C68" s="166"/>
      <c r="D68" s="166"/>
      <c r="E68" s="166"/>
      <c r="F68" s="166"/>
      <c r="G68" s="167" t="s">
        <v>30</v>
      </c>
      <c r="H68" s="167" t="s">
        <v>30</v>
      </c>
      <c r="I68" s="167"/>
      <c r="J68" s="167"/>
      <c r="K68" s="167"/>
      <c r="L68" s="167"/>
      <c r="M68" s="167"/>
      <c r="N68" s="167"/>
      <c r="O68" s="167"/>
      <c r="P68" s="167"/>
      <c r="Q68" s="168"/>
      <c r="R68" s="33"/>
      <c r="S68" s="33"/>
    </row>
    <row r="69" spans="1:19" ht="20.100000000000001" customHeight="1">
      <c r="A69" s="381" t="s">
        <v>44</v>
      </c>
      <c r="B69" s="382"/>
      <c r="C69" s="201">
        <f>SUM(C50,C58,C66)</f>
        <v>30</v>
      </c>
      <c r="D69" s="201">
        <f>SUM(D50,D58,D66,)</f>
        <v>15.8</v>
      </c>
      <c r="E69" s="201">
        <f>SUM(E50,E58,E66,)</f>
        <v>14.2</v>
      </c>
      <c r="F69" s="201">
        <f>SUM(F51,F59,F67,)</f>
        <v>9</v>
      </c>
      <c r="G69" s="202" t="s">
        <v>30</v>
      </c>
      <c r="H69" s="202" t="s">
        <v>30</v>
      </c>
      <c r="I69" s="202">
        <f>SUM(I50,I58,I66,)</f>
        <v>751</v>
      </c>
      <c r="J69" s="202">
        <f>SUM(J51,J59,J67,)</f>
        <v>225</v>
      </c>
      <c r="K69" s="202">
        <f>SUM(K50,K58,K66,)</f>
        <v>397</v>
      </c>
      <c r="L69" s="202">
        <f>SUM(L50,L58,L66)</f>
        <v>375</v>
      </c>
      <c r="M69" s="202">
        <f>SUM(M50,M58,M66)</f>
        <v>155</v>
      </c>
      <c r="N69" s="202">
        <f>SUM(N50,N58,N66)</f>
        <v>220</v>
      </c>
      <c r="O69" s="202">
        <f>SUM(O50,O58,O66,)</f>
        <v>22</v>
      </c>
      <c r="P69" s="202">
        <f>SUM(P50,P58,P66,)</f>
        <v>354</v>
      </c>
      <c r="Q69" s="203"/>
      <c r="R69" s="33"/>
      <c r="S69" s="33"/>
    </row>
    <row r="70" spans="1:19" ht="20.100000000000001" customHeight="1" thickBot="1">
      <c r="A70" s="399" t="s">
        <v>45</v>
      </c>
      <c r="B70" s="400"/>
      <c r="C70" s="204">
        <v>60</v>
      </c>
      <c r="D70" s="204">
        <v>33.4</v>
      </c>
      <c r="E70" s="204">
        <v>26.6</v>
      </c>
      <c r="F70" s="205">
        <v>17.8</v>
      </c>
      <c r="G70" s="206" t="s">
        <v>30</v>
      </c>
      <c r="H70" s="206" t="s">
        <v>30</v>
      </c>
      <c r="I70" s="206">
        <f>SUM(I45,I69,)</f>
        <v>1468</v>
      </c>
      <c r="J70" s="206">
        <f>SUM(J45,J69,)</f>
        <v>475</v>
      </c>
      <c r="K70" s="206">
        <f>SUM(K45,K69,)</f>
        <v>817</v>
      </c>
      <c r="L70" s="207">
        <f>SUM(L45,L69)</f>
        <v>771</v>
      </c>
      <c r="M70" s="206">
        <f>SUM(M45,M69)</f>
        <v>306</v>
      </c>
      <c r="N70" s="206">
        <f>SUM(N45,N69)</f>
        <v>465</v>
      </c>
      <c r="O70" s="206">
        <f>SUM(O45,O69,)</f>
        <v>46</v>
      </c>
      <c r="P70" s="206">
        <f>SUM(P45,P69,)</f>
        <v>651</v>
      </c>
      <c r="Q70" s="208"/>
      <c r="R70" s="33"/>
      <c r="S70" s="33"/>
    </row>
    <row r="71" spans="1:19" ht="20.100000000000001" customHeight="1">
      <c r="A71" s="401" t="s">
        <v>46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3"/>
      <c r="R71" s="33"/>
      <c r="S71" s="33"/>
    </row>
    <row r="72" spans="1:19" ht="20.100000000000001" customHeight="1">
      <c r="A72" s="404" t="s">
        <v>47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6"/>
      <c r="R72" s="33"/>
      <c r="S72" s="33"/>
    </row>
    <row r="73" spans="1:19" ht="20.100000000000001" customHeight="1">
      <c r="A73" s="149" t="s">
        <v>18</v>
      </c>
      <c r="B73" s="468" t="s">
        <v>19</v>
      </c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9"/>
      <c r="R73" s="33"/>
      <c r="S73" s="33"/>
    </row>
    <row r="74" spans="1:19" ht="20.100000000000001" customHeight="1" thickBot="1">
      <c r="A74" s="155" t="s">
        <v>20</v>
      </c>
      <c r="B74" s="172" t="s">
        <v>21</v>
      </c>
      <c r="C74" s="157">
        <v>2</v>
      </c>
      <c r="D74" s="157">
        <v>1.2</v>
      </c>
      <c r="E74" s="157">
        <v>0.8</v>
      </c>
      <c r="F74" s="157"/>
      <c r="G74" s="158" t="s">
        <v>78</v>
      </c>
      <c r="H74" s="158" t="s">
        <v>23</v>
      </c>
      <c r="I74" s="158">
        <v>50</v>
      </c>
      <c r="J74" s="158"/>
      <c r="K74" s="158">
        <v>30</v>
      </c>
      <c r="L74" s="158">
        <v>30</v>
      </c>
      <c r="M74" s="158"/>
      <c r="N74" s="158">
        <v>30</v>
      </c>
      <c r="O74" s="158"/>
      <c r="P74" s="158">
        <v>20</v>
      </c>
      <c r="Q74" s="289">
        <f t="shared" ref="Q74" si="13">+I74/C74</f>
        <v>25</v>
      </c>
      <c r="R74" s="33"/>
      <c r="S74" s="33"/>
    </row>
    <row r="75" spans="1:19" ht="20.100000000000001" customHeight="1">
      <c r="A75" s="409" t="s">
        <v>29</v>
      </c>
      <c r="B75" s="410"/>
      <c r="C75" s="160">
        <f>SUM(C74:C74)</f>
        <v>2</v>
      </c>
      <c r="D75" s="160">
        <f>SUM(D74:D74)</f>
        <v>1.2</v>
      </c>
      <c r="E75" s="160">
        <v>0.8</v>
      </c>
      <c r="F75" s="160"/>
      <c r="G75" s="161" t="s">
        <v>30</v>
      </c>
      <c r="H75" s="161" t="s">
        <v>30</v>
      </c>
      <c r="I75" s="161">
        <f>SUM(I74:I74)</f>
        <v>50</v>
      </c>
      <c r="J75" s="161"/>
      <c r="K75" s="161">
        <f>SUM(K74:K74)</f>
        <v>30</v>
      </c>
      <c r="L75" s="161">
        <f>SUM(L74:L74)</f>
        <v>30</v>
      </c>
      <c r="M75" s="161"/>
      <c r="N75" s="161">
        <f>SUM(N74:N74)</f>
        <v>30</v>
      </c>
      <c r="O75" s="161"/>
      <c r="P75" s="161">
        <f>SUM(P74:P74)</f>
        <v>20</v>
      </c>
      <c r="Q75" s="162"/>
      <c r="R75" s="33"/>
      <c r="S75" s="33"/>
    </row>
    <row r="76" spans="1:19" ht="20.100000000000001" customHeight="1">
      <c r="A76" s="411" t="s">
        <v>31</v>
      </c>
      <c r="B76" s="412"/>
      <c r="C76" s="163"/>
      <c r="D76" s="163"/>
      <c r="E76" s="163"/>
      <c r="F76" s="163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5"/>
      <c r="R76" s="33"/>
      <c r="S76" s="33"/>
    </row>
    <row r="77" spans="1:19" ht="20.100000000000001" customHeight="1" thickBot="1">
      <c r="A77" s="413" t="s">
        <v>32</v>
      </c>
      <c r="B77" s="414"/>
      <c r="C77" s="166">
        <v>3</v>
      </c>
      <c r="D77" s="166">
        <v>2.2000000000000002</v>
      </c>
      <c r="E77" s="166">
        <v>0.8</v>
      </c>
      <c r="F77" s="166"/>
      <c r="G77" s="167" t="s">
        <v>30</v>
      </c>
      <c r="H77" s="167" t="s">
        <v>30</v>
      </c>
      <c r="I77" s="167">
        <f>SUM(I75,)</f>
        <v>50</v>
      </c>
      <c r="J77" s="167"/>
      <c r="K77" s="167">
        <f>SUM(K75)</f>
        <v>30</v>
      </c>
      <c r="L77" s="167">
        <f>SUM(K77)</f>
        <v>30</v>
      </c>
      <c r="M77" s="167"/>
      <c r="N77" s="167">
        <f>SUM(N75)</f>
        <v>30</v>
      </c>
      <c r="O77" s="167"/>
      <c r="P77" s="167">
        <v>20</v>
      </c>
      <c r="Q77" s="168"/>
      <c r="R77" s="33"/>
      <c r="S77" s="33"/>
    </row>
    <row r="78" spans="1:19" ht="20.100000000000001" customHeight="1">
      <c r="A78" s="169" t="s">
        <v>33</v>
      </c>
      <c r="B78" s="432" t="s">
        <v>34</v>
      </c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3"/>
      <c r="R78" s="33"/>
      <c r="S78" s="33"/>
    </row>
    <row r="79" spans="1:19" ht="20.100000000000001" customHeight="1">
      <c r="A79" s="189" t="s">
        <v>20</v>
      </c>
      <c r="B79" s="192" t="s">
        <v>112</v>
      </c>
      <c r="C79" s="191">
        <v>4</v>
      </c>
      <c r="D79" s="191">
        <v>2</v>
      </c>
      <c r="E79" s="191">
        <v>2</v>
      </c>
      <c r="F79" s="191">
        <v>1.2</v>
      </c>
      <c r="G79" s="259" t="s">
        <v>35</v>
      </c>
      <c r="H79" s="259" t="s">
        <v>26</v>
      </c>
      <c r="I79" s="259">
        <v>100</v>
      </c>
      <c r="J79" s="259">
        <v>30</v>
      </c>
      <c r="K79" s="259">
        <v>50</v>
      </c>
      <c r="L79" s="259">
        <v>45</v>
      </c>
      <c r="M79" s="259">
        <v>15</v>
      </c>
      <c r="N79" s="259">
        <v>30</v>
      </c>
      <c r="O79" s="259">
        <v>5</v>
      </c>
      <c r="P79" s="259">
        <v>50</v>
      </c>
      <c r="Q79" s="289">
        <f t="shared" ref="Q79:Q80" si="14">+I79/C79</f>
        <v>25</v>
      </c>
      <c r="R79" s="33"/>
      <c r="S79" s="33"/>
    </row>
    <row r="80" spans="1:19" ht="20.100000000000001" customHeight="1" thickBot="1">
      <c r="A80" s="194" t="s">
        <v>24</v>
      </c>
      <c r="B80" s="218" t="s">
        <v>113</v>
      </c>
      <c r="C80" s="196">
        <v>3</v>
      </c>
      <c r="D80" s="196">
        <v>1.8</v>
      </c>
      <c r="E80" s="196">
        <v>1.2</v>
      </c>
      <c r="F80" s="196">
        <v>1.2</v>
      </c>
      <c r="G80" s="158" t="s">
        <v>78</v>
      </c>
      <c r="H80" s="198" t="s">
        <v>26</v>
      </c>
      <c r="I80" s="198">
        <v>75</v>
      </c>
      <c r="J80" s="198">
        <v>30</v>
      </c>
      <c r="K80" s="198">
        <v>46</v>
      </c>
      <c r="L80" s="198">
        <v>45</v>
      </c>
      <c r="M80" s="198">
        <v>15</v>
      </c>
      <c r="N80" s="198">
        <v>30</v>
      </c>
      <c r="O80" s="198">
        <v>1</v>
      </c>
      <c r="P80" s="198">
        <v>29</v>
      </c>
      <c r="Q80" s="289">
        <f t="shared" si="14"/>
        <v>25</v>
      </c>
      <c r="R80" s="33"/>
      <c r="S80" s="33"/>
    </row>
    <row r="81" spans="1:19" ht="20.100000000000001" customHeight="1">
      <c r="A81" s="409" t="s">
        <v>29</v>
      </c>
      <c r="B81" s="410"/>
      <c r="C81" s="160">
        <f>SUM(C79:C80)</f>
        <v>7</v>
      </c>
      <c r="D81" s="160">
        <f>SUM(D79:D80)</f>
        <v>3.8</v>
      </c>
      <c r="E81" s="160">
        <f>SUM(E79:E80)</f>
        <v>3.2</v>
      </c>
      <c r="F81" s="160"/>
      <c r="G81" s="161"/>
      <c r="H81" s="161"/>
      <c r="I81" s="161">
        <f>SUM(I79:I80)</f>
        <v>175</v>
      </c>
      <c r="J81" s="161"/>
      <c r="K81" s="161">
        <f t="shared" ref="K81:O81" si="15">SUM(K79:K80)</f>
        <v>96</v>
      </c>
      <c r="L81" s="161">
        <f t="shared" si="15"/>
        <v>90</v>
      </c>
      <c r="M81" s="161">
        <f t="shared" si="15"/>
        <v>30</v>
      </c>
      <c r="N81" s="161">
        <f t="shared" si="15"/>
        <v>60</v>
      </c>
      <c r="O81" s="161">
        <f t="shared" si="15"/>
        <v>6</v>
      </c>
      <c r="P81" s="161">
        <f t="shared" ref="P81" si="16">SUM(P79:P80)</f>
        <v>79</v>
      </c>
      <c r="Q81" s="162"/>
      <c r="R81" s="33"/>
      <c r="S81" s="33"/>
    </row>
    <row r="82" spans="1:19" ht="20.100000000000001" customHeight="1">
      <c r="A82" s="411" t="s">
        <v>31</v>
      </c>
      <c r="B82" s="412"/>
      <c r="C82" s="163"/>
      <c r="D82" s="163"/>
      <c r="E82" s="163"/>
      <c r="F82" s="163">
        <f>SUM(F79:F81)</f>
        <v>2.4</v>
      </c>
      <c r="G82" s="164"/>
      <c r="H82" s="164"/>
      <c r="I82" s="164"/>
      <c r="J82" s="164">
        <f>SUM(J79:J81)</f>
        <v>60</v>
      </c>
      <c r="K82" s="164"/>
      <c r="L82" s="164"/>
      <c r="M82" s="164"/>
      <c r="N82" s="164"/>
      <c r="O82" s="164"/>
      <c r="P82" s="164"/>
      <c r="Q82" s="165"/>
      <c r="R82" s="33"/>
      <c r="S82" s="33"/>
    </row>
    <row r="83" spans="1:19" ht="20.100000000000001" customHeight="1" thickBot="1">
      <c r="A83" s="413" t="s">
        <v>32</v>
      </c>
      <c r="B83" s="414"/>
      <c r="C83" s="166"/>
      <c r="D83" s="166"/>
      <c r="E83" s="166"/>
      <c r="F83" s="166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  <c r="R83" s="33"/>
      <c r="S83" s="33"/>
    </row>
    <row r="84" spans="1:19" s="17" customFormat="1" ht="20.100000000000001" customHeight="1">
      <c r="A84" s="219" t="s">
        <v>36</v>
      </c>
      <c r="B84" s="430" t="s">
        <v>37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1"/>
      <c r="R84" s="19"/>
      <c r="S84" s="19"/>
    </row>
    <row r="85" spans="1:19" ht="20.100000000000001" customHeight="1">
      <c r="A85" s="189" t="s">
        <v>20</v>
      </c>
      <c r="B85" s="192" t="s">
        <v>114</v>
      </c>
      <c r="C85" s="191">
        <v>4.5</v>
      </c>
      <c r="D85" s="193">
        <v>2.5</v>
      </c>
      <c r="E85" s="193">
        <v>2</v>
      </c>
      <c r="F85" s="191">
        <v>1.2</v>
      </c>
      <c r="G85" s="259" t="s">
        <v>35</v>
      </c>
      <c r="H85" s="259" t="s">
        <v>26</v>
      </c>
      <c r="I85" s="259">
        <v>113</v>
      </c>
      <c r="J85" s="259">
        <v>30</v>
      </c>
      <c r="K85" s="259">
        <v>62</v>
      </c>
      <c r="L85" s="259">
        <v>60</v>
      </c>
      <c r="M85" s="259">
        <v>30</v>
      </c>
      <c r="N85" s="259">
        <v>30</v>
      </c>
      <c r="O85" s="259">
        <v>2</v>
      </c>
      <c r="P85" s="259">
        <v>51</v>
      </c>
      <c r="Q85" s="289">
        <f t="shared" ref="Q85:Q87" si="17">+I85/C85</f>
        <v>25.111111111111111</v>
      </c>
      <c r="R85" s="33"/>
      <c r="S85" s="33"/>
    </row>
    <row r="86" spans="1:19" ht="20.100000000000001" customHeight="1">
      <c r="A86" s="189" t="s">
        <v>24</v>
      </c>
      <c r="B86" s="192" t="s">
        <v>115</v>
      </c>
      <c r="C86" s="191">
        <v>4.5</v>
      </c>
      <c r="D86" s="193">
        <v>2.7</v>
      </c>
      <c r="E86" s="193">
        <v>1.8</v>
      </c>
      <c r="F86" s="191">
        <v>1.8</v>
      </c>
      <c r="G86" s="259" t="s">
        <v>35</v>
      </c>
      <c r="H86" s="259" t="s">
        <v>26</v>
      </c>
      <c r="I86" s="259">
        <v>113</v>
      </c>
      <c r="J86" s="259">
        <v>45</v>
      </c>
      <c r="K86" s="259">
        <v>68</v>
      </c>
      <c r="L86" s="259">
        <v>60</v>
      </c>
      <c r="M86" s="259">
        <v>30</v>
      </c>
      <c r="N86" s="259">
        <v>30</v>
      </c>
      <c r="O86" s="259">
        <v>8</v>
      </c>
      <c r="P86" s="259">
        <v>45</v>
      </c>
      <c r="Q86" s="289">
        <f t="shared" si="17"/>
        <v>25.111111111111111</v>
      </c>
      <c r="R86" s="33"/>
      <c r="S86" s="33"/>
    </row>
    <row r="87" spans="1:19" ht="20.100000000000001" customHeight="1" thickBot="1">
      <c r="A87" s="194" t="s">
        <v>27</v>
      </c>
      <c r="B87" s="195" t="s">
        <v>116</v>
      </c>
      <c r="C87" s="196">
        <v>3</v>
      </c>
      <c r="D87" s="197">
        <v>1.8</v>
      </c>
      <c r="E87" s="197">
        <v>1.2</v>
      </c>
      <c r="F87" s="196">
        <v>1.6</v>
      </c>
      <c r="G87" s="158" t="s">
        <v>78</v>
      </c>
      <c r="H87" s="198" t="s">
        <v>26</v>
      </c>
      <c r="I87" s="198">
        <v>75</v>
      </c>
      <c r="J87" s="198">
        <v>40</v>
      </c>
      <c r="K87" s="198">
        <v>46</v>
      </c>
      <c r="L87" s="198">
        <v>45</v>
      </c>
      <c r="M87" s="198">
        <v>15</v>
      </c>
      <c r="N87" s="198">
        <v>30</v>
      </c>
      <c r="O87" s="198">
        <v>1</v>
      </c>
      <c r="P87" s="198">
        <v>29</v>
      </c>
      <c r="Q87" s="289">
        <f t="shared" si="17"/>
        <v>25</v>
      </c>
      <c r="R87" s="35"/>
      <c r="S87" s="35"/>
    </row>
    <row r="88" spans="1:19" ht="20.100000000000001" customHeight="1">
      <c r="A88" s="409" t="s">
        <v>29</v>
      </c>
      <c r="B88" s="410"/>
      <c r="C88" s="160">
        <f>SUM(C85:C87)</f>
        <v>12</v>
      </c>
      <c r="D88" s="160">
        <f>SUM(D85:D87)</f>
        <v>7</v>
      </c>
      <c r="E88" s="160">
        <f>SUM(E85:E87)</f>
        <v>5</v>
      </c>
      <c r="F88" s="160"/>
      <c r="G88" s="161" t="s">
        <v>30</v>
      </c>
      <c r="H88" s="161" t="s">
        <v>30</v>
      </c>
      <c r="I88" s="161">
        <f>SUM(I85:I87)</f>
        <v>301</v>
      </c>
      <c r="J88" s="161"/>
      <c r="K88" s="161">
        <f t="shared" ref="K88:O88" si="18">SUM(K85:K87)</f>
        <v>176</v>
      </c>
      <c r="L88" s="161">
        <f t="shared" si="18"/>
        <v>165</v>
      </c>
      <c r="M88" s="161">
        <f t="shared" si="18"/>
        <v>75</v>
      </c>
      <c r="N88" s="161">
        <f t="shared" si="18"/>
        <v>90</v>
      </c>
      <c r="O88" s="161">
        <f t="shared" si="18"/>
        <v>11</v>
      </c>
      <c r="P88" s="161">
        <f t="shared" ref="P88" si="19">SUM(P85:P87)</f>
        <v>125</v>
      </c>
      <c r="Q88" s="162"/>
      <c r="R88" s="33"/>
      <c r="S88" s="33"/>
    </row>
    <row r="89" spans="1:19" ht="20.100000000000001" customHeight="1">
      <c r="A89" s="411" t="s">
        <v>31</v>
      </c>
      <c r="B89" s="412"/>
      <c r="C89" s="163"/>
      <c r="D89" s="163"/>
      <c r="E89" s="163"/>
      <c r="F89" s="163">
        <f>SUM(F85:F88)</f>
        <v>4.5999999999999996</v>
      </c>
      <c r="G89" s="164"/>
      <c r="H89" s="164"/>
      <c r="I89" s="164"/>
      <c r="J89" s="164">
        <f>SUM(J85:J88)</f>
        <v>115</v>
      </c>
      <c r="K89" s="164"/>
      <c r="L89" s="164"/>
      <c r="M89" s="164"/>
      <c r="N89" s="164"/>
      <c r="O89" s="164"/>
      <c r="P89" s="164"/>
      <c r="Q89" s="165"/>
      <c r="R89" s="33"/>
      <c r="S89" s="33"/>
    </row>
    <row r="90" spans="1:19" ht="20.100000000000001" customHeight="1" thickBot="1">
      <c r="A90" s="413" t="s">
        <v>32</v>
      </c>
      <c r="B90" s="414"/>
      <c r="C90" s="166"/>
      <c r="D90" s="166"/>
      <c r="E90" s="166"/>
      <c r="F90" s="166"/>
      <c r="G90" s="167" t="s">
        <v>30</v>
      </c>
      <c r="H90" s="167" t="s">
        <v>30</v>
      </c>
      <c r="I90" s="167"/>
      <c r="J90" s="167"/>
      <c r="K90" s="167"/>
      <c r="L90" s="167"/>
      <c r="M90" s="167"/>
      <c r="N90" s="167"/>
      <c r="O90" s="167"/>
      <c r="P90" s="167"/>
      <c r="Q90" s="168"/>
      <c r="R90" s="33"/>
      <c r="S90" s="33"/>
    </row>
    <row r="91" spans="1:19" ht="20.100000000000001" customHeight="1">
      <c r="A91" s="219" t="s">
        <v>42</v>
      </c>
      <c r="B91" s="430" t="s">
        <v>43</v>
      </c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1"/>
      <c r="R91" s="33"/>
      <c r="S91" s="33"/>
    </row>
    <row r="92" spans="1:19" ht="43.8" customHeight="1">
      <c r="A92" s="189" t="s">
        <v>20</v>
      </c>
      <c r="B92" s="170" t="s">
        <v>179</v>
      </c>
      <c r="C92" s="191">
        <v>2</v>
      </c>
      <c r="D92" s="191">
        <v>1.6</v>
      </c>
      <c r="E92" s="191">
        <v>0.4</v>
      </c>
      <c r="F92" s="191">
        <v>0.6</v>
      </c>
      <c r="G92" s="153" t="s">
        <v>78</v>
      </c>
      <c r="H92" s="259" t="s">
        <v>23</v>
      </c>
      <c r="I92" s="259">
        <v>50</v>
      </c>
      <c r="J92" s="259">
        <v>15</v>
      </c>
      <c r="K92" s="259">
        <v>41</v>
      </c>
      <c r="L92" s="259">
        <v>40</v>
      </c>
      <c r="M92" s="259">
        <v>25</v>
      </c>
      <c r="N92" s="259">
        <v>15</v>
      </c>
      <c r="O92" s="259">
        <v>1</v>
      </c>
      <c r="P92" s="259">
        <v>9</v>
      </c>
      <c r="Q92" s="289">
        <f t="shared" ref="Q92:Q95" si="20">+I92/C92</f>
        <v>25</v>
      </c>
      <c r="R92" s="33"/>
      <c r="S92" s="33"/>
    </row>
    <row r="93" spans="1:19" ht="41.1" customHeight="1">
      <c r="A93" s="189" t="s">
        <v>24</v>
      </c>
      <c r="B93" s="170" t="s">
        <v>180</v>
      </c>
      <c r="C93" s="191">
        <v>2</v>
      </c>
      <c r="D93" s="191">
        <v>1.2</v>
      </c>
      <c r="E93" s="191">
        <v>0.8</v>
      </c>
      <c r="F93" s="191">
        <v>0.8</v>
      </c>
      <c r="G93" s="153" t="s">
        <v>78</v>
      </c>
      <c r="H93" s="259" t="s">
        <v>23</v>
      </c>
      <c r="I93" s="259">
        <v>50</v>
      </c>
      <c r="J93" s="259">
        <v>20</v>
      </c>
      <c r="K93" s="259">
        <v>31</v>
      </c>
      <c r="L93" s="259">
        <v>30</v>
      </c>
      <c r="M93" s="259">
        <v>15</v>
      </c>
      <c r="N93" s="259">
        <v>15</v>
      </c>
      <c r="O93" s="259">
        <v>1</v>
      </c>
      <c r="P93" s="259">
        <v>19</v>
      </c>
      <c r="Q93" s="289">
        <f t="shared" si="20"/>
        <v>25</v>
      </c>
      <c r="R93" s="33"/>
      <c r="S93" s="33"/>
    </row>
    <row r="94" spans="1:19" ht="20.100000000000001" customHeight="1">
      <c r="A94" s="189" t="s">
        <v>27</v>
      </c>
      <c r="B94" s="253" t="s">
        <v>154</v>
      </c>
      <c r="C94" s="191">
        <v>1</v>
      </c>
      <c r="D94" s="191">
        <v>0.8</v>
      </c>
      <c r="E94" s="191">
        <v>0.2</v>
      </c>
      <c r="F94" s="191">
        <v>0.8</v>
      </c>
      <c r="G94" s="153" t="s">
        <v>78</v>
      </c>
      <c r="H94" s="259" t="s">
        <v>23</v>
      </c>
      <c r="I94" s="259">
        <v>30</v>
      </c>
      <c r="J94" s="259">
        <v>20</v>
      </c>
      <c r="K94" s="259">
        <v>23</v>
      </c>
      <c r="L94" s="259">
        <v>20</v>
      </c>
      <c r="M94" s="259"/>
      <c r="N94" s="259">
        <v>20</v>
      </c>
      <c r="O94" s="259">
        <v>3</v>
      </c>
      <c r="P94" s="259">
        <v>7</v>
      </c>
      <c r="Q94" s="289">
        <f t="shared" si="20"/>
        <v>30</v>
      </c>
      <c r="R94" s="33"/>
      <c r="S94" s="33"/>
    </row>
    <row r="95" spans="1:19" ht="38.4" customHeight="1" thickBot="1">
      <c r="A95" s="194" t="s">
        <v>28</v>
      </c>
      <c r="B95" s="156" t="s">
        <v>181</v>
      </c>
      <c r="C95" s="196">
        <v>4</v>
      </c>
      <c r="D95" s="196">
        <v>2.4</v>
      </c>
      <c r="E95" s="196">
        <v>1.6</v>
      </c>
      <c r="F95" s="196">
        <v>2</v>
      </c>
      <c r="G95" s="158" t="s">
        <v>78</v>
      </c>
      <c r="H95" s="198" t="s">
        <v>23</v>
      </c>
      <c r="I95" s="198">
        <v>100</v>
      </c>
      <c r="J95" s="198">
        <v>50</v>
      </c>
      <c r="K95" s="198">
        <v>61</v>
      </c>
      <c r="L95" s="198">
        <v>60</v>
      </c>
      <c r="M95" s="198">
        <v>20</v>
      </c>
      <c r="N95" s="198">
        <v>40</v>
      </c>
      <c r="O95" s="198">
        <v>1</v>
      </c>
      <c r="P95" s="198">
        <v>39</v>
      </c>
      <c r="Q95" s="289">
        <f t="shared" si="20"/>
        <v>25</v>
      </c>
      <c r="R95" s="33"/>
      <c r="S95" s="33"/>
    </row>
    <row r="96" spans="1:19" ht="20.100000000000001" customHeight="1">
      <c r="A96" s="409" t="s">
        <v>29</v>
      </c>
      <c r="B96" s="410"/>
      <c r="C96" s="160">
        <f>SUM(C92:C95)</f>
        <v>9</v>
      </c>
      <c r="D96" s="160">
        <f>SUM(D92:D95)</f>
        <v>6</v>
      </c>
      <c r="E96" s="160">
        <f>SUM(E92:E95)</f>
        <v>3</v>
      </c>
      <c r="F96" s="160"/>
      <c r="G96" s="161" t="s">
        <v>30</v>
      </c>
      <c r="H96" s="161" t="s">
        <v>30</v>
      </c>
      <c r="I96" s="161">
        <f>SUM(I92:I95)</f>
        <v>230</v>
      </c>
      <c r="J96" s="161"/>
      <c r="K96" s="161">
        <f t="shared" ref="K96:O96" si="21">SUM(K92:K95)</f>
        <v>156</v>
      </c>
      <c r="L96" s="161">
        <f t="shared" si="21"/>
        <v>150</v>
      </c>
      <c r="M96" s="161">
        <f t="shared" si="21"/>
        <v>60</v>
      </c>
      <c r="N96" s="161">
        <f t="shared" si="21"/>
        <v>90</v>
      </c>
      <c r="O96" s="161">
        <f t="shared" si="21"/>
        <v>6</v>
      </c>
      <c r="P96" s="161">
        <f t="shared" ref="P96" si="22">SUM(P92:P95)</f>
        <v>74</v>
      </c>
      <c r="Q96" s="162"/>
      <c r="R96" s="33"/>
      <c r="S96" s="33"/>
    </row>
    <row r="97" spans="1:19" ht="20.100000000000001" customHeight="1">
      <c r="A97" s="411" t="s">
        <v>31</v>
      </c>
      <c r="B97" s="412"/>
      <c r="C97" s="163"/>
      <c r="D97" s="163"/>
      <c r="E97" s="163"/>
      <c r="F97" s="163">
        <f>SUM(F92:F96)</f>
        <v>4.2</v>
      </c>
      <c r="G97" s="164"/>
      <c r="H97" s="164"/>
      <c r="I97" s="164"/>
      <c r="J97" s="164">
        <f>SUM(J92:J96)</f>
        <v>105</v>
      </c>
      <c r="K97" s="164"/>
      <c r="L97" s="164"/>
      <c r="M97" s="164"/>
      <c r="N97" s="164"/>
      <c r="O97" s="164"/>
      <c r="P97" s="164"/>
      <c r="Q97" s="165"/>
      <c r="R97" s="33"/>
      <c r="S97" s="33"/>
    </row>
    <row r="98" spans="1:19" ht="20.100000000000001" customHeight="1" thickBot="1">
      <c r="A98" s="413" t="s">
        <v>32</v>
      </c>
      <c r="B98" s="414"/>
      <c r="C98" s="166">
        <v>10</v>
      </c>
      <c r="D98" s="166">
        <f>SUM(D96)</f>
        <v>6</v>
      </c>
      <c r="E98" s="166">
        <f>SUM(E96)</f>
        <v>3</v>
      </c>
      <c r="F98" s="166"/>
      <c r="G98" s="167" t="s">
        <v>30</v>
      </c>
      <c r="H98" s="167" t="s">
        <v>30</v>
      </c>
      <c r="I98" s="167">
        <f>SUM(I96)</f>
        <v>230</v>
      </c>
      <c r="J98" s="167"/>
      <c r="K98" s="167">
        <f>SUM(K96)</f>
        <v>156</v>
      </c>
      <c r="L98" s="167">
        <v>150</v>
      </c>
      <c r="M98" s="167">
        <v>60</v>
      </c>
      <c r="N98" s="167">
        <v>90</v>
      </c>
      <c r="O98" s="167">
        <f>SUM(O96)</f>
        <v>6</v>
      </c>
      <c r="P98" s="167">
        <f>SUM(P96)</f>
        <v>74</v>
      </c>
      <c r="Q98" s="168"/>
      <c r="R98" s="33"/>
      <c r="S98" s="33"/>
    </row>
    <row r="99" spans="1:19" ht="20.100000000000001" customHeight="1" thickBot="1">
      <c r="A99" s="417" t="s">
        <v>49</v>
      </c>
      <c r="B99" s="418"/>
      <c r="C99" s="186">
        <f>SUM(C75,C81,C88,C96)</f>
        <v>30</v>
      </c>
      <c r="D99" s="186">
        <f>SUM(D75,D81,D88,D96)</f>
        <v>18</v>
      </c>
      <c r="E99" s="186">
        <f>SUM(E75,E81,E88,E96)</f>
        <v>12</v>
      </c>
      <c r="F99" s="186">
        <f>SUM(F82,F89,F97,)</f>
        <v>11.2</v>
      </c>
      <c r="G99" s="187" t="s">
        <v>30</v>
      </c>
      <c r="H99" s="187" t="s">
        <v>30</v>
      </c>
      <c r="I99" s="187">
        <f>SUM(I75,I81,I88,I96,)</f>
        <v>756</v>
      </c>
      <c r="J99" s="187">
        <f>SUM(J76,J82,J89,J97,)</f>
        <v>280</v>
      </c>
      <c r="K99" s="187">
        <f>SUM(K75,K81,K88,K96,)</f>
        <v>458</v>
      </c>
      <c r="L99" s="187">
        <f>SUM(L75,L81,L88,L96)</f>
        <v>435</v>
      </c>
      <c r="M99" s="187">
        <f>SUM(M75,M81,M88,M96)</f>
        <v>165</v>
      </c>
      <c r="N99" s="187">
        <f>SUM(N75,N81,N88,N96)</f>
        <v>270</v>
      </c>
      <c r="O99" s="187">
        <f>SUM(O75,O81,O88,O96,)</f>
        <v>23</v>
      </c>
      <c r="P99" s="187">
        <f>SUM(P75,P81,P88,P96,)</f>
        <v>298</v>
      </c>
      <c r="Q99" s="188"/>
      <c r="R99" s="33"/>
      <c r="S99" s="33"/>
    </row>
    <row r="100" spans="1:19" ht="20.100000000000001" customHeight="1">
      <c r="A100" s="419" t="s">
        <v>50</v>
      </c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1"/>
      <c r="R100" s="33"/>
      <c r="S100" s="33"/>
    </row>
    <row r="101" spans="1:19" ht="20.100000000000001" customHeight="1">
      <c r="A101" s="149" t="s">
        <v>18</v>
      </c>
      <c r="B101" s="407" t="s">
        <v>19</v>
      </c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8"/>
      <c r="R101" s="33"/>
      <c r="S101" s="33"/>
    </row>
    <row r="102" spans="1:19" s="16" customFormat="1" ht="20.100000000000001" customHeight="1">
      <c r="A102" s="189" t="s">
        <v>20</v>
      </c>
      <c r="B102" s="192" t="s">
        <v>21</v>
      </c>
      <c r="C102" s="191">
        <v>2</v>
      </c>
      <c r="D102" s="191">
        <v>1.2</v>
      </c>
      <c r="E102" s="191">
        <v>0.8</v>
      </c>
      <c r="F102" s="191"/>
      <c r="G102" s="153" t="s">
        <v>78</v>
      </c>
      <c r="H102" s="259" t="s">
        <v>23</v>
      </c>
      <c r="I102" s="153">
        <v>50</v>
      </c>
      <c r="J102" s="153"/>
      <c r="K102" s="153">
        <v>30</v>
      </c>
      <c r="L102" s="153">
        <v>30</v>
      </c>
      <c r="M102" s="153"/>
      <c r="N102" s="153">
        <v>30</v>
      </c>
      <c r="O102" s="153"/>
      <c r="P102" s="153">
        <v>20</v>
      </c>
      <c r="Q102" s="289">
        <f t="shared" ref="Q102:Q103" si="23">+I102/C102</f>
        <v>25</v>
      </c>
    </row>
    <row r="103" spans="1:19" s="16" customFormat="1" ht="20.100000000000001" customHeight="1" thickBot="1">
      <c r="A103" s="155" t="s">
        <v>24</v>
      </c>
      <c r="B103" s="172" t="s">
        <v>25</v>
      </c>
      <c r="C103" s="196">
        <v>1</v>
      </c>
      <c r="D103" s="196">
        <v>1</v>
      </c>
      <c r="E103" s="196"/>
      <c r="F103" s="196">
        <v>1</v>
      </c>
      <c r="G103" s="158" t="s">
        <v>78</v>
      </c>
      <c r="H103" s="198" t="s">
        <v>23</v>
      </c>
      <c r="I103" s="158">
        <v>30</v>
      </c>
      <c r="J103" s="158"/>
      <c r="K103" s="158">
        <v>30</v>
      </c>
      <c r="L103" s="158">
        <v>30</v>
      </c>
      <c r="M103" s="158"/>
      <c r="N103" s="158">
        <v>30</v>
      </c>
      <c r="O103" s="158"/>
      <c r="P103" s="158"/>
      <c r="Q103" s="289">
        <f t="shared" si="23"/>
        <v>30</v>
      </c>
    </row>
    <row r="104" spans="1:19" s="16" customFormat="1" ht="20.100000000000001" customHeight="1">
      <c r="A104" s="409" t="s">
        <v>29</v>
      </c>
      <c r="B104" s="410"/>
      <c r="C104" s="160">
        <f>SUM(C102:C103)</f>
        <v>3</v>
      </c>
      <c r="D104" s="160">
        <f>SUM(D102:D103)</f>
        <v>2.2000000000000002</v>
      </c>
      <c r="E104" s="160">
        <f>SUM(E102)</f>
        <v>0.8</v>
      </c>
      <c r="F104" s="160"/>
      <c r="G104" s="161"/>
      <c r="H104" s="161" t="s">
        <v>30</v>
      </c>
      <c r="I104" s="161">
        <f>SUM(I102:I103)</f>
        <v>80</v>
      </c>
      <c r="J104" s="161"/>
      <c r="K104" s="161">
        <f>SUM(K102:K103)</f>
        <v>60</v>
      </c>
      <c r="L104" s="161">
        <f>SUM(L102:L103)</f>
        <v>60</v>
      </c>
      <c r="M104" s="161"/>
      <c r="N104" s="161">
        <f>SUM(N102:N103)</f>
        <v>60</v>
      </c>
      <c r="O104" s="161"/>
      <c r="P104" s="161">
        <f>SUM(P102:P103)</f>
        <v>20</v>
      </c>
      <c r="Q104" s="162"/>
    </row>
    <row r="105" spans="1:19" s="16" customFormat="1" ht="20.100000000000001" customHeight="1">
      <c r="A105" s="411" t="s">
        <v>31</v>
      </c>
      <c r="B105" s="412"/>
      <c r="C105" s="163"/>
      <c r="D105" s="163"/>
      <c r="E105" s="163"/>
      <c r="F105" s="163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5"/>
    </row>
    <row r="106" spans="1:19" ht="20.100000000000001" customHeight="1" thickBot="1">
      <c r="A106" s="413" t="s">
        <v>32</v>
      </c>
      <c r="B106" s="414"/>
      <c r="C106" s="166">
        <v>2</v>
      </c>
      <c r="D106" s="166">
        <v>1.2</v>
      </c>
      <c r="E106" s="166">
        <v>0.8</v>
      </c>
      <c r="F106" s="166"/>
      <c r="G106" s="167" t="s">
        <v>30</v>
      </c>
      <c r="H106" s="167" t="s">
        <v>30</v>
      </c>
      <c r="I106" s="167">
        <f>SUM(I104)</f>
        <v>80</v>
      </c>
      <c r="J106" s="167"/>
      <c r="K106" s="167">
        <f>SUM(K104)</f>
        <v>60</v>
      </c>
      <c r="L106" s="167">
        <f>SUM(K106)</f>
        <v>60</v>
      </c>
      <c r="M106" s="167"/>
      <c r="N106" s="167">
        <f>SUM(N104)</f>
        <v>60</v>
      </c>
      <c r="O106" s="167"/>
      <c r="P106" s="167">
        <v>20</v>
      </c>
      <c r="Q106" s="168"/>
      <c r="R106" s="33"/>
      <c r="S106" s="33"/>
    </row>
    <row r="107" spans="1:19" s="17" customFormat="1" ht="20.100000000000001" customHeight="1">
      <c r="A107" s="219" t="s">
        <v>33</v>
      </c>
      <c r="B107" s="430" t="s">
        <v>37</v>
      </c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1"/>
      <c r="R107" s="19"/>
      <c r="S107" s="19"/>
    </row>
    <row r="108" spans="1:19" s="20" customFormat="1" ht="20.100000000000001" customHeight="1">
      <c r="A108" s="189" t="s">
        <v>20</v>
      </c>
      <c r="B108" s="222" t="s">
        <v>121</v>
      </c>
      <c r="C108" s="191">
        <v>3.5</v>
      </c>
      <c r="D108" s="191">
        <v>1.9</v>
      </c>
      <c r="E108" s="191">
        <v>1.6</v>
      </c>
      <c r="F108" s="191">
        <v>2.4</v>
      </c>
      <c r="G108" s="259" t="s">
        <v>35</v>
      </c>
      <c r="H108" s="259" t="s">
        <v>26</v>
      </c>
      <c r="I108" s="259">
        <v>88</v>
      </c>
      <c r="J108" s="259">
        <v>60</v>
      </c>
      <c r="K108" s="259">
        <v>47</v>
      </c>
      <c r="L108" s="259">
        <v>45</v>
      </c>
      <c r="M108" s="259">
        <v>15</v>
      </c>
      <c r="N108" s="259">
        <v>30</v>
      </c>
      <c r="O108" s="259">
        <v>2</v>
      </c>
      <c r="P108" s="259">
        <v>41</v>
      </c>
      <c r="Q108" s="289">
        <f t="shared" ref="Q108:Q113" si="24">+I108/C108</f>
        <v>25.142857142857142</v>
      </c>
      <c r="R108" s="18"/>
      <c r="S108" s="18"/>
    </row>
    <row r="109" spans="1:19" ht="20.100000000000001" customHeight="1">
      <c r="A109" s="189" t="s">
        <v>24</v>
      </c>
      <c r="B109" s="192" t="s">
        <v>122</v>
      </c>
      <c r="C109" s="191">
        <v>3.5</v>
      </c>
      <c r="D109" s="191">
        <v>2</v>
      </c>
      <c r="E109" s="191">
        <v>1.5</v>
      </c>
      <c r="F109" s="191">
        <v>1.2</v>
      </c>
      <c r="G109" s="259" t="s">
        <v>35</v>
      </c>
      <c r="H109" s="259" t="s">
        <v>26</v>
      </c>
      <c r="I109" s="259">
        <v>88</v>
      </c>
      <c r="J109" s="259">
        <v>30</v>
      </c>
      <c r="K109" s="259">
        <v>51</v>
      </c>
      <c r="L109" s="259">
        <v>45</v>
      </c>
      <c r="M109" s="259">
        <v>15</v>
      </c>
      <c r="N109" s="259">
        <v>30</v>
      </c>
      <c r="O109" s="259">
        <v>6</v>
      </c>
      <c r="P109" s="288">
        <v>37</v>
      </c>
      <c r="Q109" s="289">
        <f t="shared" si="24"/>
        <v>25.142857142857142</v>
      </c>
      <c r="R109" s="33"/>
      <c r="S109" s="33"/>
    </row>
    <row r="110" spans="1:19" ht="20.100000000000001" customHeight="1">
      <c r="A110" s="189" t="s">
        <v>27</v>
      </c>
      <c r="B110" s="192" t="s">
        <v>123</v>
      </c>
      <c r="C110" s="191">
        <v>3.5</v>
      </c>
      <c r="D110" s="191">
        <v>2.6</v>
      </c>
      <c r="E110" s="191">
        <v>0.9</v>
      </c>
      <c r="F110" s="191">
        <v>1.4</v>
      </c>
      <c r="G110" s="153" t="s">
        <v>78</v>
      </c>
      <c r="H110" s="259" t="s">
        <v>26</v>
      </c>
      <c r="I110" s="259">
        <v>88</v>
      </c>
      <c r="J110" s="259">
        <v>35</v>
      </c>
      <c r="K110" s="259">
        <v>66</v>
      </c>
      <c r="L110" s="259">
        <v>60</v>
      </c>
      <c r="M110" s="259">
        <v>30</v>
      </c>
      <c r="N110" s="259">
        <v>30</v>
      </c>
      <c r="O110" s="259">
        <v>6</v>
      </c>
      <c r="P110" s="288">
        <v>22</v>
      </c>
      <c r="Q110" s="289">
        <f t="shared" si="24"/>
        <v>25.142857142857142</v>
      </c>
      <c r="R110" s="33"/>
      <c r="S110" s="33"/>
    </row>
    <row r="111" spans="1:19" ht="20.100000000000001" customHeight="1">
      <c r="A111" s="189" t="s">
        <v>28</v>
      </c>
      <c r="B111" s="192" t="s">
        <v>124</v>
      </c>
      <c r="C111" s="191">
        <v>5</v>
      </c>
      <c r="D111" s="191">
        <v>3.2</v>
      </c>
      <c r="E111" s="191">
        <v>1.8</v>
      </c>
      <c r="F111" s="191">
        <v>2.4</v>
      </c>
      <c r="G111" s="259" t="s">
        <v>35</v>
      </c>
      <c r="H111" s="259" t="s">
        <v>26</v>
      </c>
      <c r="I111" s="259">
        <v>125</v>
      </c>
      <c r="J111" s="259">
        <v>60</v>
      </c>
      <c r="K111" s="259">
        <v>80</v>
      </c>
      <c r="L111" s="259">
        <v>75</v>
      </c>
      <c r="M111" s="259">
        <v>30</v>
      </c>
      <c r="N111" s="259">
        <v>45</v>
      </c>
      <c r="O111" s="259">
        <v>5</v>
      </c>
      <c r="P111" s="259">
        <v>45</v>
      </c>
      <c r="Q111" s="289">
        <f t="shared" si="24"/>
        <v>25</v>
      </c>
      <c r="R111" s="33"/>
      <c r="S111" s="33"/>
    </row>
    <row r="112" spans="1:19" ht="20.100000000000001" customHeight="1">
      <c r="A112" s="189" t="s">
        <v>48</v>
      </c>
      <c r="B112" s="192" t="s">
        <v>159</v>
      </c>
      <c r="C112" s="191">
        <v>5</v>
      </c>
      <c r="D112" s="191">
        <v>3.6</v>
      </c>
      <c r="E112" s="191">
        <v>1.4</v>
      </c>
      <c r="F112" s="191">
        <v>1.8</v>
      </c>
      <c r="G112" s="153" t="s">
        <v>78</v>
      </c>
      <c r="H112" s="259" t="s">
        <v>26</v>
      </c>
      <c r="I112" s="259">
        <v>125</v>
      </c>
      <c r="J112" s="259">
        <v>45</v>
      </c>
      <c r="K112" s="259">
        <v>93</v>
      </c>
      <c r="L112" s="259">
        <v>90</v>
      </c>
      <c r="M112" s="259">
        <v>45</v>
      </c>
      <c r="N112" s="259">
        <v>45</v>
      </c>
      <c r="O112" s="259">
        <v>3</v>
      </c>
      <c r="P112" s="259">
        <v>32</v>
      </c>
      <c r="Q112" s="289">
        <f t="shared" si="24"/>
        <v>25</v>
      </c>
      <c r="R112" s="33"/>
      <c r="S112" s="33"/>
    </row>
    <row r="113" spans="1:19" s="16" customFormat="1" ht="20.100000000000001" customHeight="1" thickBot="1">
      <c r="A113" s="194" t="s">
        <v>66</v>
      </c>
      <c r="B113" s="223" t="s">
        <v>160</v>
      </c>
      <c r="C113" s="196">
        <v>4.5</v>
      </c>
      <c r="D113" s="196">
        <v>2.6</v>
      </c>
      <c r="E113" s="196">
        <v>1.9</v>
      </c>
      <c r="F113" s="196">
        <v>2.4</v>
      </c>
      <c r="G113" s="198" t="s">
        <v>35</v>
      </c>
      <c r="H113" s="198" t="s">
        <v>26</v>
      </c>
      <c r="I113" s="198">
        <v>113</v>
      </c>
      <c r="J113" s="198">
        <v>60</v>
      </c>
      <c r="K113" s="198">
        <v>66</v>
      </c>
      <c r="L113" s="198">
        <v>60</v>
      </c>
      <c r="M113" s="198">
        <v>15</v>
      </c>
      <c r="N113" s="198">
        <v>45</v>
      </c>
      <c r="O113" s="198">
        <v>6</v>
      </c>
      <c r="P113" s="199">
        <v>47</v>
      </c>
      <c r="Q113" s="289">
        <f t="shared" si="24"/>
        <v>25.111111111111111</v>
      </c>
    </row>
    <row r="114" spans="1:19" s="16" customFormat="1" ht="20.100000000000001" customHeight="1">
      <c r="A114" s="409" t="s">
        <v>29</v>
      </c>
      <c r="B114" s="410"/>
      <c r="C114" s="160">
        <f>SUM(C108:C113)</f>
        <v>25</v>
      </c>
      <c r="D114" s="160">
        <f>SUM(D108:D113)</f>
        <v>15.899999999999999</v>
      </c>
      <c r="E114" s="160">
        <f>SUM(E108:E113)</f>
        <v>9.1</v>
      </c>
      <c r="F114" s="160"/>
      <c r="G114" s="161" t="s">
        <v>30</v>
      </c>
      <c r="H114" s="161" t="s">
        <v>30</v>
      </c>
      <c r="I114" s="161">
        <f>SUM(I108:I113)</f>
        <v>627</v>
      </c>
      <c r="J114" s="161"/>
      <c r="K114" s="161">
        <f t="shared" ref="K114:O114" si="25">SUM(K108:K113)</f>
        <v>403</v>
      </c>
      <c r="L114" s="161">
        <f t="shared" si="25"/>
        <v>375</v>
      </c>
      <c r="M114" s="161">
        <f t="shared" si="25"/>
        <v>150</v>
      </c>
      <c r="N114" s="161">
        <f t="shared" si="25"/>
        <v>225</v>
      </c>
      <c r="O114" s="161">
        <f t="shared" si="25"/>
        <v>28</v>
      </c>
      <c r="P114" s="161">
        <f t="shared" ref="P114" si="26">SUM(P108:P113)</f>
        <v>224</v>
      </c>
      <c r="Q114" s="162"/>
    </row>
    <row r="115" spans="1:19" s="16" customFormat="1" ht="20.100000000000001" customHeight="1">
      <c r="A115" s="411" t="s">
        <v>31</v>
      </c>
      <c r="B115" s="412"/>
      <c r="C115" s="163"/>
      <c r="D115" s="163"/>
      <c r="E115" s="163"/>
      <c r="F115" s="163">
        <f>SUM(F108:F114)</f>
        <v>11.600000000000001</v>
      </c>
      <c r="G115" s="164"/>
      <c r="H115" s="164"/>
      <c r="I115" s="164"/>
      <c r="J115" s="164">
        <f>SUM(J108:J114)</f>
        <v>290</v>
      </c>
      <c r="K115" s="164"/>
      <c r="L115" s="164"/>
      <c r="M115" s="164"/>
      <c r="N115" s="164"/>
      <c r="O115" s="164"/>
      <c r="P115" s="164"/>
      <c r="Q115" s="165"/>
    </row>
    <row r="116" spans="1:19" ht="20.100000000000001" customHeight="1" thickBot="1">
      <c r="A116" s="413" t="s">
        <v>32</v>
      </c>
      <c r="B116" s="414"/>
      <c r="C116" s="166"/>
      <c r="D116" s="166"/>
      <c r="E116" s="166"/>
      <c r="F116" s="166"/>
      <c r="G116" s="167" t="s">
        <v>30</v>
      </c>
      <c r="H116" s="167" t="s">
        <v>30</v>
      </c>
      <c r="I116" s="167"/>
      <c r="J116" s="167"/>
      <c r="K116" s="167"/>
      <c r="L116" s="167"/>
      <c r="M116" s="167"/>
      <c r="N116" s="167"/>
      <c r="O116" s="167"/>
      <c r="P116" s="167"/>
      <c r="Q116" s="168"/>
      <c r="R116" s="33"/>
      <c r="S116" s="33"/>
    </row>
    <row r="117" spans="1:19" ht="20.100000000000001" customHeight="1">
      <c r="A117" s="219" t="s">
        <v>36</v>
      </c>
      <c r="B117" s="393" t="s">
        <v>43</v>
      </c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4"/>
      <c r="R117" s="33"/>
      <c r="S117" s="33"/>
    </row>
    <row r="118" spans="1:19" ht="43.8" customHeight="1" thickBot="1">
      <c r="A118" s="194" t="s">
        <v>20</v>
      </c>
      <c r="B118" s="195" t="s">
        <v>182</v>
      </c>
      <c r="C118" s="196">
        <v>2</v>
      </c>
      <c r="D118" s="196">
        <v>1.2</v>
      </c>
      <c r="E118" s="196">
        <v>0.8</v>
      </c>
      <c r="F118" s="196">
        <v>1.2</v>
      </c>
      <c r="G118" s="158" t="s">
        <v>78</v>
      </c>
      <c r="H118" s="198" t="s">
        <v>23</v>
      </c>
      <c r="I118" s="198">
        <v>50</v>
      </c>
      <c r="J118" s="198">
        <v>30</v>
      </c>
      <c r="K118" s="198">
        <v>31</v>
      </c>
      <c r="L118" s="198">
        <v>30</v>
      </c>
      <c r="M118" s="198">
        <v>15</v>
      </c>
      <c r="N118" s="198">
        <v>15</v>
      </c>
      <c r="O118" s="198">
        <v>1</v>
      </c>
      <c r="P118" s="198">
        <v>19</v>
      </c>
      <c r="Q118" s="289">
        <f t="shared" ref="Q118" si="27">+I118/C118</f>
        <v>25</v>
      </c>
      <c r="R118" s="33"/>
      <c r="S118" s="33"/>
    </row>
    <row r="119" spans="1:19" ht="20.100000000000001" customHeight="1">
      <c r="A119" s="409" t="s">
        <v>29</v>
      </c>
      <c r="B119" s="410"/>
      <c r="C119" s="160">
        <f>SUM(C118)</f>
        <v>2</v>
      </c>
      <c r="D119" s="160">
        <f>SUM(D118)</f>
        <v>1.2</v>
      </c>
      <c r="E119" s="160">
        <f>SUM(E118)</f>
        <v>0.8</v>
      </c>
      <c r="F119" s="160"/>
      <c r="G119" s="161" t="s">
        <v>30</v>
      </c>
      <c r="H119" s="161" t="s">
        <v>30</v>
      </c>
      <c r="I119" s="161">
        <v>50</v>
      </c>
      <c r="J119" s="161"/>
      <c r="K119" s="161">
        <v>31</v>
      </c>
      <c r="L119" s="161">
        <f>SUM(L118)</f>
        <v>30</v>
      </c>
      <c r="M119" s="161">
        <v>15</v>
      </c>
      <c r="N119" s="161">
        <f>SUM(N118)</f>
        <v>15</v>
      </c>
      <c r="O119" s="161">
        <v>1</v>
      </c>
      <c r="P119" s="161">
        <v>19</v>
      </c>
      <c r="Q119" s="162"/>
      <c r="R119" s="33"/>
      <c r="S119" s="33"/>
    </row>
    <row r="120" spans="1:19" ht="20.100000000000001" customHeight="1">
      <c r="A120" s="411" t="s">
        <v>31</v>
      </c>
      <c r="B120" s="412"/>
      <c r="C120" s="163"/>
      <c r="D120" s="163"/>
      <c r="E120" s="163"/>
      <c r="F120" s="163">
        <f>SUM(F118:F119)</f>
        <v>1.2</v>
      </c>
      <c r="G120" s="164"/>
      <c r="H120" s="164"/>
      <c r="I120" s="164"/>
      <c r="J120" s="164">
        <v>30</v>
      </c>
      <c r="K120" s="164"/>
      <c r="L120" s="164"/>
      <c r="M120" s="164"/>
      <c r="N120" s="164"/>
      <c r="O120" s="164"/>
      <c r="P120" s="164"/>
      <c r="Q120" s="165"/>
      <c r="R120" s="33"/>
      <c r="S120" s="33"/>
    </row>
    <row r="121" spans="1:19" ht="20.100000000000001" customHeight="1" thickBot="1">
      <c r="A121" s="413" t="s">
        <v>32</v>
      </c>
      <c r="B121" s="414"/>
      <c r="C121" s="166">
        <v>2</v>
      </c>
      <c r="D121" s="166">
        <v>1.2</v>
      </c>
      <c r="E121" s="166">
        <v>1.2</v>
      </c>
      <c r="F121" s="166"/>
      <c r="G121" s="167" t="s">
        <v>30</v>
      </c>
      <c r="H121" s="167" t="s">
        <v>30</v>
      </c>
      <c r="I121" s="167">
        <v>50</v>
      </c>
      <c r="J121" s="167"/>
      <c r="K121" s="167">
        <v>31</v>
      </c>
      <c r="L121" s="167">
        <v>30</v>
      </c>
      <c r="M121" s="167">
        <v>15</v>
      </c>
      <c r="N121" s="167">
        <v>15</v>
      </c>
      <c r="O121" s="167">
        <v>1</v>
      </c>
      <c r="P121" s="167">
        <v>19</v>
      </c>
      <c r="Q121" s="168"/>
      <c r="R121" s="33"/>
      <c r="S121" s="33"/>
    </row>
    <row r="122" spans="1:19" s="16" customFormat="1" ht="20.100000000000001" customHeight="1">
      <c r="A122" s="381" t="s">
        <v>51</v>
      </c>
      <c r="B122" s="382"/>
      <c r="C122" s="201">
        <f>SUM(C104,C114,C119)</f>
        <v>30</v>
      </c>
      <c r="D122" s="201">
        <f>SUM(D104,D114,D119,)</f>
        <v>19.299999999999997</v>
      </c>
      <c r="E122" s="201">
        <f>SUM(E104,E114,E119,)</f>
        <v>10.700000000000001</v>
      </c>
      <c r="F122" s="201">
        <f>SUM(F105,F115,F120,)</f>
        <v>12.8</v>
      </c>
      <c r="G122" s="202" t="s">
        <v>30</v>
      </c>
      <c r="H122" s="202" t="s">
        <v>30</v>
      </c>
      <c r="I122" s="202">
        <f>SUM(I104,I114,I119,)</f>
        <v>757</v>
      </c>
      <c r="J122" s="202">
        <f>SUM(J105,J115,J120,)</f>
        <v>320</v>
      </c>
      <c r="K122" s="202">
        <f>SUM(K104,K114,K119,)</f>
        <v>494</v>
      </c>
      <c r="L122" s="202">
        <f>SUM(L104,L114,L119)</f>
        <v>465</v>
      </c>
      <c r="M122" s="202">
        <f>SUM(M114,M119)</f>
        <v>165</v>
      </c>
      <c r="N122" s="202">
        <f>SUM(N104,N114,N119)</f>
        <v>300</v>
      </c>
      <c r="O122" s="202">
        <f>SUM(O104,O114,O119,)</f>
        <v>29</v>
      </c>
      <c r="P122" s="202">
        <f>SUM(P104,P114,P119,)</f>
        <v>263</v>
      </c>
      <c r="Q122" s="203"/>
    </row>
    <row r="123" spans="1:19" s="16" customFormat="1" ht="20.100000000000001" customHeight="1" thickBot="1">
      <c r="A123" s="385" t="s">
        <v>52</v>
      </c>
      <c r="B123" s="386"/>
      <c r="C123" s="224">
        <v>60</v>
      </c>
      <c r="D123" s="224">
        <v>32.4</v>
      </c>
      <c r="E123" s="224">
        <v>27.6</v>
      </c>
      <c r="F123" s="225">
        <f>SUM(F99,F122,)</f>
        <v>24</v>
      </c>
      <c r="G123" s="226" t="s">
        <v>30</v>
      </c>
      <c r="H123" s="226" t="s">
        <v>30</v>
      </c>
      <c r="I123" s="226">
        <f>SUM(I99,I122,)</f>
        <v>1513</v>
      </c>
      <c r="J123" s="226">
        <f>SUM(J99,J122,)</f>
        <v>600</v>
      </c>
      <c r="K123" s="226">
        <f>SUM(K99,K122,)</f>
        <v>952</v>
      </c>
      <c r="L123" s="226">
        <f>SUM(L99,L122)</f>
        <v>900</v>
      </c>
      <c r="M123" s="226">
        <f>SUM(M99,M122)</f>
        <v>330</v>
      </c>
      <c r="N123" s="226">
        <f>SUM(N99,N122)</f>
        <v>570</v>
      </c>
      <c r="O123" s="226">
        <f>SUM(O99,O122,)</f>
        <v>52</v>
      </c>
      <c r="P123" s="226">
        <f>SUM(P99,P122,)</f>
        <v>561</v>
      </c>
      <c r="Q123" s="227"/>
    </row>
    <row r="124" spans="1:19" s="16" customFormat="1" ht="20.100000000000001" customHeight="1">
      <c r="A124" s="401" t="s">
        <v>53</v>
      </c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3"/>
    </row>
    <row r="125" spans="1:19" s="16" customFormat="1" ht="20.100000000000001" customHeight="1">
      <c r="A125" s="404" t="s">
        <v>54</v>
      </c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6"/>
    </row>
    <row r="126" spans="1:19" s="16" customFormat="1" ht="20.100000000000001" customHeight="1">
      <c r="A126" s="228" t="s">
        <v>18</v>
      </c>
      <c r="B126" s="428" t="s">
        <v>19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9"/>
    </row>
    <row r="127" spans="1:19" s="16" customFormat="1" ht="20.100000000000001" customHeight="1" thickBot="1">
      <c r="A127" s="229" t="s">
        <v>20</v>
      </c>
      <c r="B127" s="230" t="s">
        <v>21</v>
      </c>
      <c r="C127" s="231">
        <v>2</v>
      </c>
      <c r="D127" s="231">
        <v>1.2</v>
      </c>
      <c r="E127" s="231">
        <v>0.8</v>
      </c>
      <c r="F127" s="231"/>
      <c r="G127" s="232" t="s">
        <v>35</v>
      </c>
      <c r="H127" s="232" t="s">
        <v>23</v>
      </c>
      <c r="I127" s="158">
        <v>50</v>
      </c>
      <c r="J127" s="158"/>
      <c r="K127" s="158">
        <v>30</v>
      </c>
      <c r="L127" s="158">
        <v>30</v>
      </c>
      <c r="M127" s="158"/>
      <c r="N127" s="158">
        <v>30</v>
      </c>
      <c r="O127" s="158"/>
      <c r="P127" s="158">
        <v>20</v>
      </c>
      <c r="Q127" s="289">
        <f t="shared" ref="Q127" si="28">+I127/C127</f>
        <v>25</v>
      </c>
    </row>
    <row r="128" spans="1:19" s="16" customFormat="1" ht="20.100000000000001" customHeight="1">
      <c r="A128" s="409" t="s">
        <v>29</v>
      </c>
      <c r="B128" s="410"/>
      <c r="C128" s="160">
        <f>SUM(C127)</f>
        <v>2</v>
      </c>
      <c r="D128" s="160">
        <v>1.2</v>
      </c>
      <c r="E128" s="160">
        <v>0.8</v>
      </c>
      <c r="F128" s="160"/>
      <c r="G128" s="161"/>
      <c r="H128" s="161" t="s">
        <v>30</v>
      </c>
      <c r="I128" s="161">
        <v>50</v>
      </c>
      <c r="J128" s="161"/>
      <c r="K128" s="161">
        <v>30</v>
      </c>
      <c r="L128" s="161">
        <v>30</v>
      </c>
      <c r="M128" s="161"/>
      <c r="N128" s="161">
        <v>30</v>
      </c>
      <c r="O128" s="161"/>
      <c r="P128" s="161">
        <v>20</v>
      </c>
      <c r="Q128" s="162"/>
    </row>
    <row r="129" spans="1:19" s="16" customFormat="1" ht="20.100000000000001" customHeight="1">
      <c r="A129" s="411" t="s">
        <v>31</v>
      </c>
      <c r="B129" s="412"/>
      <c r="C129" s="163"/>
      <c r="D129" s="163"/>
      <c r="E129" s="163"/>
      <c r="F129" s="163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5"/>
    </row>
    <row r="130" spans="1:19" s="16" customFormat="1" ht="20.100000000000001" customHeight="1" thickBot="1">
      <c r="A130" s="413" t="s">
        <v>32</v>
      </c>
      <c r="B130" s="414"/>
      <c r="C130" s="166">
        <v>2</v>
      </c>
      <c r="D130" s="166">
        <v>1.2</v>
      </c>
      <c r="E130" s="166">
        <v>0.8</v>
      </c>
      <c r="F130" s="166"/>
      <c r="G130" s="167" t="s">
        <v>30</v>
      </c>
      <c r="H130" s="167" t="s">
        <v>30</v>
      </c>
      <c r="I130" s="167">
        <v>50</v>
      </c>
      <c r="J130" s="167"/>
      <c r="K130" s="167">
        <v>30</v>
      </c>
      <c r="L130" s="167">
        <v>30</v>
      </c>
      <c r="M130" s="167"/>
      <c r="N130" s="167">
        <v>30</v>
      </c>
      <c r="O130" s="167"/>
      <c r="P130" s="167">
        <v>20</v>
      </c>
      <c r="Q130" s="168"/>
    </row>
    <row r="131" spans="1:19" ht="20.100000000000001" customHeight="1">
      <c r="A131" s="219" t="s">
        <v>18</v>
      </c>
      <c r="B131" s="393" t="s">
        <v>37</v>
      </c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4"/>
      <c r="R131" s="33"/>
      <c r="S131" s="33"/>
    </row>
    <row r="132" spans="1:19" ht="20.100000000000001" customHeight="1">
      <c r="A132" s="189" t="s">
        <v>20</v>
      </c>
      <c r="B132" s="192" t="s">
        <v>161</v>
      </c>
      <c r="C132" s="191">
        <v>2</v>
      </c>
      <c r="D132" s="191">
        <v>1.3</v>
      </c>
      <c r="E132" s="191">
        <v>0.7</v>
      </c>
      <c r="F132" s="191">
        <v>0.6</v>
      </c>
      <c r="G132" s="153" t="s">
        <v>78</v>
      </c>
      <c r="H132" s="259" t="s">
        <v>26</v>
      </c>
      <c r="I132" s="259">
        <v>50</v>
      </c>
      <c r="J132" s="259">
        <v>15</v>
      </c>
      <c r="K132" s="259">
        <v>32</v>
      </c>
      <c r="L132" s="259">
        <v>30</v>
      </c>
      <c r="M132" s="259">
        <v>15</v>
      </c>
      <c r="N132" s="259">
        <v>15</v>
      </c>
      <c r="O132" s="259">
        <v>2</v>
      </c>
      <c r="P132" s="259">
        <v>18</v>
      </c>
      <c r="Q132" s="289">
        <f t="shared" ref="Q132:Q136" si="29">+I132/C132</f>
        <v>25</v>
      </c>
      <c r="R132" s="33"/>
      <c r="S132" s="33"/>
    </row>
    <row r="133" spans="1:19" ht="20.100000000000001" customHeight="1">
      <c r="A133" s="189" t="s">
        <v>24</v>
      </c>
      <c r="B133" s="190" t="s">
        <v>164</v>
      </c>
      <c r="C133" s="191">
        <v>4.5</v>
      </c>
      <c r="D133" s="191">
        <v>2.6</v>
      </c>
      <c r="E133" s="191">
        <v>1.9</v>
      </c>
      <c r="F133" s="191">
        <v>1.8</v>
      </c>
      <c r="G133" s="259" t="s">
        <v>35</v>
      </c>
      <c r="H133" s="259" t="s">
        <v>26</v>
      </c>
      <c r="I133" s="259">
        <v>113</v>
      </c>
      <c r="J133" s="259">
        <v>45</v>
      </c>
      <c r="K133" s="259">
        <v>66</v>
      </c>
      <c r="L133" s="259">
        <v>60</v>
      </c>
      <c r="M133" s="259">
        <v>30</v>
      </c>
      <c r="N133" s="259">
        <v>30</v>
      </c>
      <c r="O133" s="259">
        <v>6</v>
      </c>
      <c r="P133" s="259">
        <v>47</v>
      </c>
      <c r="Q133" s="289">
        <f t="shared" si="29"/>
        <v>25.111111111111111</v>
      </c>
      <c r="R133" s="33"/>
      <c r="S133" s="33"/>
    </row>
    <row r="134" spans="1:19" ht="20.100000000000001" customHeight="1">
      <c r="A134" s="189" t="s">
        <v>27</v>
      </c>
      <c r="B134" s="190" t="s">
        <v>163</v>
      </c>
      <c r="C134" s="191">
        <v>3.5</v>
      </c>
      <c r="D134" s="191">
        <v>2.1</v>
      </c>
      <c r="E134" s="191">
        <v>1.4</v>
      </c>
      <c r="F134" s="191">
        <v>1.3</v>
      </c>
      <c r="G134" s="153" t="s">
        <v>78</v>
      </c>
      <c r="H134" s="259" t="s">
        <v>26</v>
      </c>
      <c r="I134" s="259">
        <v>105</v>
      </c>
      <c r="J134" s="259">
        <v>40</v>
      </c>
      <c r="K134" s="259">
        <v>62</v>
      </c>
      <c r="L134" s="259">
        <v>60</v>
      </c>
      <c r="M134" s="259">
        <v>30</v>
      </c>
      <c r="N134" s="259">
        <v>30</v>
      </c>
      <c r="O134" s="259">
        <v>2</v>
      </c>
      <c r="P134" s="259">
        <v>43</v>
      </c>
      <c r="Q134" s="289">
        <f t="shared" si="29"/>
        <v>30</v>
      </c>
      <c r="R134" s="33"/>
      <c r="S134" s="33"/>
    </row>
    <row r="135" spans="1:19" ht="20.100000000000001" customHeight="1">
      <c r="A135" s="189" t="s">
        <v>28</v>
      </c>
      <c r="B135" s="233" t="s">
        <v>165</v>
      </c>
      <c r="C135" s="191">
        <v>3.5</v>
      </c>
      <c r="D135" s="191">
        <v>1.8</v>
      </c>
      <c r="E135" s="191">
        <v>1.7</v>
      </c>
      <c r="F135" s="191">
        <v>1.6</v>
      </c>
      <c r="G135" s="259" t="s">
        <v>35</v>
      </c>
      <c r="H135" s="259" t="s">
        <v>26</v>
      </c>
      <c r="I135" s="259">
        <v>88</v>
      </c>
      <c r="J135" s="259">
        <v>40</v>
      </c>
      <c r="K135" s="259">
        <v>46</v>
      </c>
      <c r="L135" s="259">
        <v>45</v>
      </c>
      <c r="M135" s="259">
        <v>15</v>
      </c>
      <c r="N135" s="259">
        <v>30</v>
      </c>
      <c r="O135" s="259">
        <v>1</v>
      </c>
      <c r="P135" s="153">
        <v>42</v>
      </c>
      <c r="Q135" s="289">
        <f t="shared" si="29"/>
        <v>25.142857142857142</v>
      </c>
      <c r="R135" s="33"/>
      <c r="S135" s="33"/>
    </row>
    <row r="136" spans="1:19" ht="20.100000000000001" customHeight="1" thickBot="1">
      <c r="A136" s="194" t="s">
        <v>48</v>
      </c>
      <c r="B136" s="234" t="s">
        <v>133</v>
      </c>
      <c r="C136" s="196">
        <v>3.5</v>
      </c>
      <c r="D136" s="196">
        <v>1.8</v>
      </c>
      <c r="E136" s="196">
        <v>1.7</v>
      </c>
      <c r="F136" s="196">
        <v>2</v>
      </c>
      <c r="G136" s="198" t="s">
        <v>35</v>
      </c>
      <c r="H136" s="198" t="s">
        <v>26</v>
      </c>
      <c r="I136" s="198">
        <v>88</v>
      </c>
      <c r="J136" s="198">
        <v>50</v>
      </c>
      <c r="K136" s="198">
        <v>46</v>
      </c>
      <c r="L136" s="198">
        <v>45</v>
      </c>
      <c r="M136" s="198">
        <v>15</v>
      </c>
      <c r="N136" s="198">
        <v>30</v>
      </c>
      <c r="O136" s="198">
        <v>1</v>
      </c>
      <c r="P136" s="198">
        <v>42</v>
      </c>
      <c r="Q136" s="289">
        <f t="shared" si="29"/>
        <v>25.142857142857142</v>
      </c>
      <c r="R136" s="33"/>
      <c r="S136" s="33"/>
    </row>
    <row r="137" spans="1:19" ht="20.100000000000001" customHeight="1">
      <c r="A137" s="409" t="s">
        <v>29</v>
      </c>
      <c r="B137" s="410"/>
      <c r="C137" s="160">
        <f>SUM(C132:C136)</f>
        <v>17</v>
      </c>
      <c r="D137" s="160">
        <f>SUM(D132:D136)</f>
        <v>9.6</v>
      </c>
      <c r="E137" s="160">
        <f>SUM(E132:E136)</f>
        <v>7.3999999999999995</v>
      </c>
      <c r="F137" s="160"/>
      <c r="G137" s="161" t="s">
        <v>30</v>
      </c>
      <c r="H137" s="161" t="s">
        <v>30</v>
      </c>
      <c r="I137" s="161">
        <f>SUM(I132:I136)</f>
        <v>444</v>
      </c>
      <c r="J137" s="161"/>
      <c r="K137" s="161">
        <f t="shared" ref="K137:O137" si="30">SUM(K132:K136)</f>
        <v>252</v>
      </c>
      <c r="L137" s="161">
        <f t="shared" si="30"/>
        <v>240</v>
      </c>
      <c r="M137" s="161">
        <f t="shared" si="30"/>
        <v>105</v>
      </c>
      <c r="N137" s="161">
        <f t="shared" si="30"/>
        <v>135</v>
      </c>
      <c r="O137" s="161">
        <f t="shared" si="30"/>
        <v>12</v>
      </c>
      <c r="P137" s="161">
        <f t="shared" ref="P137" si="31">SUM(P132:P136)</f>
        <v>192</v>
      </c>
      <c r="Q137" s="162"/>
      <c r="R137" s="33"/>
      <c r="S137" s="33"/>
    </row>
    <row r="138" spans="1:19" ht="20.100000000000001" customHeight="1">
      <c r="A138" s="411" t="s">
        <v>31</v>
      </c>
      <c r="B138" s="412"/>
      <c r="C138" s="163"/>
      <c r="D138" s="163"/>
      <c r="E138" s="163"/>
      <c r="F138" s="163">
        <f>SUM(F132:F137)</f>
        <v>7.3000000000000007</v>
      </c>
      <c r="G138" s="164"/>
      <c r="H138" s="164"/>
      <c r="I138" s="164"/>
      <c r="J138" s="164">
        <f>SUM(J132:J137)</f>
        <v>190</v>
      </c>
      <c r="K138" s="164"/>
      <c r="L138" s="164"/>
      <c r="M138" s="164"/>
      <c r="N138" s="164"/>
      <c r="O138" s="164"/>
      <c r="P138" s="164"/>
      <c r="Q138" s="165"/>
      <c r="R138" s="33"/>
      <c r="S138" s="33"/>
    </row>
    <row r="139" spans="1:19" ht="20.100000000000001" customHeight="1" thickBot="1">
      <c r="A139" s="413" t="s">
        <v>32</v>
      </c>
      <c r="B139" s="414"/>
      <c r="C139" s="166"/>
      <c r="D139" s="166"/>
      <c r="E139" s="166"/>
      <c r="F139" s="166"/>
      <c r="G139" s="167" t="s">
        <v>30</v>
      </c>
      <c r="H139" s="167" t="s">
        <v>30</v>
      </c>
      <c r="I139" s="167"/>
      <c r="J139" s="167"/>
      <c r="K139" s="167"/>
      <c r="L139" s="167"/>
      <c r="M139" s="167"/>
      <c r="N139" s="167"/>
      <c r="O139" s="167"/>
      <c r="P139" s="167"/>
      <c r="Q139" s="168"/>
      <c r="R139" s="33"/>
      <c r="S139" s="33"/>
    </row>
    <row r="140" spans="1:19" ht="20.100000000000001" customHeight="1">
      <c r="A140" s="219" t="s">
        <v>33</v>
      </c>
      <c r="B140" s="426" t="s">
        <v>43</v>
      </c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7"/>
      <c r="R140" s="33"/>
      <c r="S140" s="33"/>
    </row>
    <row r="141" spans="1:19" ht="44.1" customHeight="1">
      <c r="A141" s="189" t="s">
        <v>20</v>
      </c>
      <c r="B141" s="220" t="s">
        <v>183</v>
      </c>
      <c r="C141" s="191">
        <v>4</v>
      </c>
      <c r="D141" s="191">
        <v>2.4</v>
      </c>
      <c r="E141" s="191">
        <v>1.6</v>
      </c>
      <c r="F141" s="191">
        <v>2.6</v>
      </c>
      <c r="G141" s="153" t="s">
        <v>78</v>
      </c>
      <c r="H141" s="259" t="s">
        <v>23</v>
      </c>
      <c r="I141" s="259">
        <v>100</v>
      </c>
      <c r="J141" s="259">
        <v>65</v>
      </c>
      <c r="K141" s="259">
        <v>61</v>
      </c>
      <c r="L141" s="259">
        <v>60</v>
      </c>
      <c r="M141" s="259">
        <v>20</v>
      </c>
      <c r="N141" s="259">
        <v>40</v>
      </c>
      <c r="O141" s="259">
        <v>1</v>
      </c>
      <c r="P141" s="259">
        <v>39</v>
      </c>
      <c r="Q141" s="289">
        <f t="shared" ref="Q141:Q144" si="32">+I141/C141</f>
        <v>25</v>
      </c>
      <c r="R141" s="33"/>
      <c r="S141" s="33"/>
    </row>
    <row r="142" spans="1:19" ht="46.05" customHeight="1">
      <c r="A142" s="189" t="s">
        <v>24</v>
      </c>
      <c r="B142" s="220" t="s">
        <v>184</v>
      </c>
      <c r="C142" s="191">
        <v>2</v>
      </c>
      <c r="D142" s="191">
        <v>1.2</v>
      </c>
      <c r="E142" s="191">
        <v>0.8</v>
      </c>
      <c r="F142" s="191">
        <v>1.2</v>
      </c>
      <c r="G142" s="153" t="s">
        <v>78</v>
      </c>
      <c r="H142" s="259" t="s">
        <v>23</v>
      </c>
      <c r="I142" s="259">
        <v>50</v>
      </c>
      <c r="J142" s="259">
        <v>30</v>
      </c>
      <c r="K142" s="259">
        <v>31</v>
      </c>
      <c r="L142" s="259">
        <v>30</v>
      </c>
      <c r="M142" s="259">
        <v>15</v>
      </c>
      <c r="N142" s="259">
        <v>15</v>
      </c>
      <c r="O142" s="259">
        <v>1</v>
      </c>
      <c r="P142" s="259">
        <v>19</v>
      </c>
      <c r="Q142" s="289">
        <f t="shared" si="32"/>
        <v>25</v>
      </c>
      <c r="R142" s="33"/>
      <c r="S142" s="33"/>
    </row>
    <row r="143" spans="1:19" ht="47.4" customHeight="1">
      <c r="A143" s="189" t="s">
        <v>27</v>
      </c>
      <c r="B143" s="220" t="s">
        <v>185</v>
      </c>
      <c r="C143" s="191">
        <v>2</v>
      </c>
      <c r="D143" s="191">
        <v>1.2</v>
      </c>
      <c r="E143" s="191">
        <v>0.8</v>
      </c>
      <c r="F143" s="191">
        <v>1.2</v>
      </c>
      <c r="G143" s="153" t="s">
        <v>78</v>
      </c>
      <c r="H143" s="259" t="s">
        <v>23</v>
      </c>
      <c r="I143" s="259">
        <v>50</v>
      </c>
      <c r="J143" s="259">
        <v>30</v>
      </c>
      <c r="K143" s="259">
        <v>31</v>
      </c>
      <c r="L143" s="259">
        <v>30</v>
      </c>
      <c r="M143" s="259">
        <v>15</v>
      </c>
      <c r="N143" s="259">
        <v>15</v>
      </c>
      <c r="O143" s="259">
        <v>1</v>
      </c>
      <c r="P143" s="259">
        <v>19</v>
      </c>
      <c r="Q143" s="289">
        <f t="shared" si="32"/>
        <v>25</v>
      </c>
      <c r="R143" s="33"/>
      <c r="S143" s="33"/>
    </row>
    <row r="144" spans="1:19" ht="43.05" customHeight="1" thickBot="1">
      <c r="A144" s="194" t="s">
        <v>28</v>
      </c>
      <c r="B144" s="221" t="s">
        <v>186</v>
      </c>
      <c r="C144" s="196">
        <v>3</v>
      </c>
      <c r="D144" s="196">
        <v>1.7</v>
      </c>
      <c r="E144" s="196">
        <v>1.3</v>
      </c>
      <c r="F144" s="196">
        <v>2.2000000000000002</v>
      </c>
      <c r="G144" s="158" t="s">
        <v>78</v>
      </c>
      <c r="H144" s="198" t="s">
        <v>23</v>
      </c>
      <c r="I144" s="198">
        <v>75</v>
      </c>
      <c r="J144" s="198">
        <v>55</v>
      </c>
      <c r="K144" s="198">
        <v>42</v>
      </c>
      <c r="L144" s="198">
        <v>40</v>
      </c>
      <c r="M144" s="198"/>
      <c r="N144" s="198">
        <v>40</v>
      </c>
      <c r="O144" s="198">
        <v>2</v>
      </c>
      <c r="P144" s="198">
        <v>33</v>
      </c>
      <c r="Q144" s="289">
        <f t="shared" si="32"/>
        <v>25</v>
      </c>
      <c r="R144" s="33"/>
      <c r="S144" s="33"/>
    </row>
    <row r="145" spans="1:19" ht="20.100000000000001" customHeight="1">
      <c r="A145" s="409" t="s">
        <v>29</v>
      </c>
      <c r="B145" s="410"/>
      <c r="C145" s="160">
        <f>SUM(C141:C144)</f>
        <v>11</v>
      </c>
      <c r="D145" s="160">
        <f>SUM(D141:D144)</f>
        <v>6.5</v>
      </c>
      <c r="E145" s="160">
        <f>SUM(E141:E144)</f>
        <v>4.5</v>
      </c>
      <c r="F145" s="160"/>
      <c r="G145" s="161" t="s">
        <v>30</v>
      </c>
      <c r="H145" s="161" t="s">
        <v>30</v>
      </c>
      <c r="I145" s="161">
        <f>SUM(I141:I144)</f>
        <v>275</v>
      </c>
      <c r="J145" s="161"/>
      <c r="K145" s="161">
        <f t="shared" ref="K145:O145" si="33">SUM(K141:K144)</f>
        <v>165</v>
      </c>
      <c r="L145" s="161">
        <f t="shared" si="33"/>
        <v>160</v>
      </c>
      <c r="M145" s="161">
        <f t="shared" si="33"/>
        <v>50</v>
      </c>
      <c r="N145" s="161">
        <f>SUM(N141:N144)</f>
        <v>110</v>
      </c>
      <c r="O145" s="161">
        <f t="shared" si="33"/>
        <v>5</v>
      </c>
      <c r="P145" s="161">
        <f t="shared" ref="P145" si="34">SUM(P141:P144)</f>
        <v>110</v>
      </c>
      <c r="Q145" s="162"/>
      <c r="R145" s="33"/>
      <c r="S145" s="33"/>
    </row>
    <row r="146" spans="1:19" s="16" customFormat="1" ht="20.100000000000001" customHeight="1">
      <c r="A146" s="411" t="s">
        <v>31</v>
      </c>
      <c r="B146" s="412"/>
      <c r="C146" s="163"/>
      <c r="D146" s="163"/>
      <c r="E146" s="163"/>
      <c r="F146" s="163">
        <f>SUM(F141:F145)</f>
        <v>7.2</v>
      </c>
      <c r="G146" s="164"/>
      <c r="H146" s="164"/>
      <c r="I146" s="164"/>
      <c r="J146" s="164">
        <f>SUM(J141:J145)</f>
        <v>180</v>
      </c>
      <c r="K146" s="164"/>
      <c r="L146" s="164"/>
      <c r="M146" s="164"/>
      <c r="N146" s="164"/>
      <c r="O146" s="164"/>
      <c r="P146" s="164"/>
      <c r="Q146" s="165"/>
    </row>
    <row r="147" spans="1:19" s="16" customFormat="1" ht="20.100000000000001" customHeight="1" thickBot="1">
      <c r="A147" s="413" t="s">
        <v>32</v>
      </c>
      <c r="B147" s="414"/>
      <c r="C147" s="166">
        <v>11</v>
      </c>
      <c r="D147" s="166">
        <f>SUM(D145)</f>
        <v>6.5</v>
      </c>
      <c r="E147" s="166">
        <f>SUM(E145)</f>
        <v>4.5</v>
      </c>
      <c r="F147" s="166"/>
      <c r="G147" s="167" t="s">
        <v>30</v>
      </c>
      <c r="H147" s="167" t="s">
        <v>30</v>
      </c>
      <c r="I147" s="167">
        <v>275</v>
      </c>
      <c r="J147" s="167"/>
      <c r="K147" s="167">
        <v>165</v>
      </c>
      <c r="L147" s="167">
        <v>160</v>
      </c>
      <c r="M147" s="167">
        <v>50</v>
      </c>
      <c r="N147" s="167">
        <f>SUM(N145)</f>
        <v>110</v>
      </c>
      <c r="O147" s="167">
        <v>5</v>
      </c>
      <c r="P147" s="167">
        <v>110</v>
      </c>
      <c r="Q147" s="168"/>
    </row>
    <row r="148" spans="1:19" s="10" customFormat="1" ht="20.100000000000001" customHeight="1" thickBot="1">
      <c r="A148" s="417" t="s">
        <v>55</v>
      </c>
      <c r="B148" s="418"/>
      <c r="C148" s="186">
        <f>SUM(C128,C137,C145)</f>
        <v>30</v>
      </c>
      <c r="D148" s="186">
        <f>SUM(D128,D137,D145,)</f>
        <v>17.299999999999997</v>
      </c>
      <c r="E148" s="186">
        <f>SUM(E128,E137,E145,)</f>
        <v>12.7</v>
      </c>
      <c r="F148" s="186">
        <f>SUM(F129,F138,F146,)</f>
        <v>14.5</v>
      </c>
      <c r="G148" s="187" t="s">
        <v>30</v>
      </c>
      <c r="H148" s="187" t="s">
        <v>30</v>
      </c>
      <c r="I148" s="187">
        <f>SUM(I128,I137,I145,)</f>
        <v>769</v>
      </c>
      <c r="J148" s="187">
        <f>SUM(J129,J138,J146,)</f>
        <v>370</v>
      </c>
      <c r="K148" s="187">
        <f>SUM(K128,K137,K145,)</f>
        <v>447</v>
      </c>
      <c r="L148" s="187">
        <f>SUM(L128,L137,L145)</f>
        <v>430</v>
      </c>
      <c r="M148" s="187">
        <f>SUM(M128,M137,M145,)</f>
        <v>155</v>
      </c>
      <c r="N148" s="187">
        <f>SUM(N128,N137,N145)</f>
        <v>275</v>
      </c>
      <c r="O148" s="187">
        <f>SUM(O128,O137,O145,)</f>
        <v>17</v>
      </c>
      <c r="P148" s="187">
        <f>SUM(P128,P137,P145,)</f>
        <v>322</v>
      </c>
      <c r="Q148" s="188"/>
    </row>
    <row r="149" spans="1:19" ht="20.100000000000001" customHeight="1">
      <c r="A149" s="419" t="s">
        <v>56</v>
      </c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1"/>
      <c r="R149" s="33"/>
      <c r="S149" s="33"/>
    </row>
    <row r="150" spans="1:19" ht="20.100000000000001" customHeight="1">
      <c r="A150" s="235" t="s">
        <v>18</v>
      </c>
      <c r="B150" s="470" t="s">
        <v>37</v>
      </c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1"/>
      <c r="R150" s="33"/>
      <c r="S150" s="33"/>
    </row>
    <row r="151" spans="1:19" ht="20.100000000000001" customHeight="1">
      <c r="A151" s="189" t="s">
        <v>20</v>
      </c>
      <c r="B151" s="190" t="s">
        <v>131</v>
      </c>
      <c r="C151" s="191">
        <v>4.5</v>
      </c>
      <c r="D151" s="191">
        <v>1.9</v>
      </c>
      <c r="E151" s="191">
        <v>2.6</v>
      </c>
      <c r="F151" s="191">
        <v>2</v>
      </c>
      <c r="G151" s="259" t="s">
        <v>35</v>
      </c>
      <c r="H151" s="259" t="s">
        <v>26</v>
      </c>
      <c r="I151" s="259">
        <v>113</v>
      </c>
      <c r="J151" s="259">
        <v>50</v>
      </c>
      <c r="K151" s="259">
        <v>47</v>
      </c>
      <c r="L151" s="259">
        <v>45</v>
      </c>
      <c r="M151" s="259">
        <v>15</v>
      </c>
      <c r="N151" s="259">
        <v>30</v>
      </c>
      <c r="O151" s="259">
        <v>2</v>
      </c>
      <c r="P151" s="259">
        <v>66</v>
      </c>
      <c r="Q151" s="289">
        <f t="shared" ref="Q151:Q154" si="35">+I151/C151</f>
        <v>25.111111111111111</v>
      </c>
      <c r="R151" s="33"/>
      <c r="S151" s="33"/>
    </row>
    <row r="152" spans="1:19" ht="41.4" customHeight="1">
      <c r="A152" s="189" t="s">
        <v>24</v>
      </c>
      <c r="B152" s="190" t="s">
        <v>135</v>
      </c>
      <c r="C152" s="191">
        <v>2</v>
      </c>
      <c r="D152" s="191">
        <v>1.3</v>
      </c>
      <c r="E152" s="191">
        <v>0.7</v>
      </c>
      <c r="F152" s="191">
        <v>1.8</v>
      </c>
      <c r="G152" s="153" t="s">
        <v>78</v>
      </c>
      <c r="H152" s="259" t="s">
        <v>26</v>
      </c>
      <c r="I152" s="259">
        <v>50</v>
      </c>
      <c r="J152" s="259">
        <v>45</v>
      </c>
      <c r="K152" s="259">
        <v>32</v>
      </c>
      <c r="L152" s="259">
        <v>30</v>
      </c>
      <c r="M152" s="259"/>
      <c r="N152" s="259">
        <v>30</v>
      </c>
      <c r="O152" s="259">
        <v>2</v>
      </c>
      <c r="P152" s="259">
        <v>18</v>
      </c>
      <c r="Q152" s="289">
        <f t="shared" si="35"/>
        <v>25</v>
      </c>
      <c r="R152" s="33"/>
      <c r="S152" s="33"/>
    </row>
    <row r="153" spans="1:19" ht="39.6" customHeight="1">
      <c r="A153" s="189" t="s">
        <v>27</v>
      </c>
      <c r="B153" s="236" t="s">
        <v>139</v>
      </c>
      <c r="C153" s="191">
        <v>3.5</v>
      </c>
      <c r="D153" s="191">
        <v>2</v>
      </c>
      <c r="E153" s="191">
        <v>1.5</v>
      </c>
      <c r="F153" s="191">
        <v>1.2</v>
      </c>
      <c r="G153" s="259" t="s">
        <v>35</v>
      </c>
      <c r="H153" s="259" t="s">
        <v>26</v>
      </c>
      <c r="I153" s="259">
        <v>88</v>
      </c>
      <c r="J153" s="259">
        <v>30</v>
      </c>
      <c r="K153" s="259">
        <v>51</v>
      </c>
      <c r="L153" s="259">
        <v>45</v>
      </c>
      <c r="M153" s="259">
        <v>15</v>
      </c>
      <c r="N153" s="259">
        <v>30</v>
      </c>
      <c r="O153" s="259">
        <v>6</v>
      </c>
      <c r="P153" s="153">
        <v>37</v>
      </c>
      <c r="Q153" s="289">
        <f t="shared" si="35"/>
        <v>25.142857142857142</v>
      </c>
      <c r="R153" s="33"/>
      <c r="S153" s="33"/>
    </row>
    <row r="154" spans="1:19" s="16" customFormat="1" ht="20.100000000000001" customHeight="1" thickBot="1">
      <c r="A154" s="194" t="s">
        <v>28</v>
      </c>
      <c r="B154" s="237" t="s">
        <v>140</v>
      </c>
      <c r="C154" s="196">
        <v>2</v>
      </c>
      <c r="D154" s="196">
        <v>1.2</v>
      </c>
      <c r="E154" s="196">
        <v>0.8</v>
      </c>
      <c r="F154" s="196">
        <v>0.8</v>
      </c>
      <c r="G154" s="158" t="s">
        <v>78</v>
      </c>
      <c r="H154" s="198" t="s">
        <v>26</v>
      </c>
      <c r="I154" s="198">
        <v>50</v>
      </c>
      <c r="J154" s="198">
        <v>20</v>
      </c>
      <c r="K154" s="198">
        <v>31</v>
      </c>
      <c r="L154" s="198">
        <v>30</v>
      </c>
      <c r="M154" s="198">
        <v>15</v>
      </c>
      <c r="N154" s="198">
        <v>15</v>
      </c>
      <c r="O154" s="198">
        <v>1</v>
      </c>
      <c r="P154" s="198">
        <v>19</v>
      </c>
      <c r="Q154" s="289">
        <f t="shared" si="35"/>
        <v>25</v>
      </c>
    </row>
    <row r="155" spans="1:19" s="16" customFormat="1" ht="20.100000000000001" customHeight="1">
      <c r="A155" s="409" t="s">
        <v>29</v>
      </c>
      <c r="B155" s="410"/>
      <c r="C155" s="160">
        <f>SUM(C151:C154)</f>
        <v>12</v>
      </c>
      <c r="D155" s="160">
        <f>SUM(D151:D154)</f>
        <v>6.4</v>
      </c>
      <c r="E155" s="160">
        <f>SUM(E151:E154)</f>
        <v>5.6</v>
      </c>
      <c r="F155" s="160"/>
      <c r="G155" s="161" t="s">
        <v>30</v>
      </c>
      <c r="H155" s="161" t="s">
        <v>30</v>
      </c>
      <c r="I155" s="161">
        <f>SUM(I151:I154)</f>
        <v>301</v>
      </c>
      <c r="J155" s="161"/>
      <c r="K155" s="161">
        <f t="shared" ref="K155:O155" si="36">SUM(K151:K154)</f>
        <v>161</v>
      </c>
      <c r="L155" s="161">
        <f t="shared" si="36"/>
        <v>150</v>
      </c>
      <c r="M155" s="161">
        <f t="shared" si="36"/>
        <v>45</v>
      </c>
      <c r="N155" s="161">
        <f t="shared" si="36"/>
        <v>105</v>
      </c>
      <c r="O155" s="161">
        <f t="shared" si="36"/>
        <v>11</v>
      </c>
      <c r="P155" s="161">
        <f t="shared" ref="P155" si="37">SUM(P151:P154)</f>
        <v>140</v>
      </c>
      <c r="Q155" s="162"/>
    </row>
    <row r="156" spans="1:19" s="16" customFormat="1" ht="20.100000000000001" customHeight="1">
      <c r="A156" s="411" t="s">
        <v>31</v>
      </c>
      <c r="B156" s="412"/>
      <c r="C156" s="163"/>
      <c r="D156" s="163"/>
      <c r="E156" s="163"/>
      <c r="F156" s="163">
        <f>SUM(F151:F155)</f>
        <v>5.8</v>
      </c>
      <c r="G156" s="164"/>
      <c r="H156" s="164"/>
      <c r="I156" s="164"/>
      <c r="J156" s="164">
        <f>SUM(J151:J155)</f>
        <v>145</v>
      </c>
      <c r="K156" s="164"/>
      <c r="L156" s="164"/>
      <c r="M156" s="164"/>
      <c r="N156" s="164"/>
      <c r="O156" s="164"/>
      <c r="P156" s="164"/>
      <c r="Q156" s="165"/>
    </row>
    <row r="157" spans="1:19" ht="20.100000000000001" customHeight="1" thickBot="1">
      <c r="A157" s="413" t="s">
        <v>32</v>
      </c>
      <c r="B157" s="414"/>
      <c r="C157" s="166"/>
      <c r="D157" s="166"/>
      <c r="E157" s="166"/>
      <c r="F157" s="166"/>
      <c r="G157" s="167" t="s">
        <v>30</v>
      </c>
      <c r="H157" s="167" t="s">
        <v>30</v>
      </c>
      <c r="I157" s="167"/>
      <c r="J157" s="167"/>
      <c r="K157" s="167"/>
      <c r="L157" s="167"/>
      <c r="M157" s="167"/>
      <c r="N157" s="167"/>
      <c r="O157" s="167"/>
      <c r="P157" s="167"/>
      <c r="Q157" s="168"/>
      <c r="R157" s="33"/>
      <c r="S157" s="33"/>
    </row>
    <row r="158" spans="1:19" ht="20.100000000000001" customHeight="1">
      <c r="A158" s="219" t="s">
        <v>33</v>
      </c>
      <c r="B158" s="393" t="s">
        <v>43</v>
      </c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4"/>
      <c r="R158" s="33"/>
      <c r="S158" s="33"/>
    </row>
    <row r="159" spans="1:19" ht="40.5" customHeight="1">
      <c r="A159" s="189" t="s">
        <v>20</v>
      </c>
      <c r="B159" s="170" t="s">
        <v>187</v>
      </c>
      <c r="C159" s="191">
        <v>2</v>
      </c>
      <c r="D159" s="191">
        <v>1.2</v>
      </c>
      <c r="E159" s="191">
        <v>0.8</v>
      </c>
      <c r="F159" s="191">
        <v>1.2</v>
      </c>
      <c r="G159" s="153" t="s">
        <v>78</v>
      </c>
      <c r="H159" s="259" t="s">
        <v>23</v>
      </c>
      <c r="I159" s="259">
        <v>50</v>
      </c>
      <c r="J159" s="259">
        <v>30</v>
      </c>
      <c r="K159" s="259">
        <v>31</v>
      </c>
      <c r="L159" s="259">
        <v>30</v>
      </c>
      <c r="M159" s="259">
        <v>15</v>
      </c>
      <c r="N159" s="259">
        <v>15</v>
      </c>
      <c r="O159" s="259">
        <v>1</v>
      </c>
      <c r="P159" s="259">
        <v>19</v>
      </c>
      <c r="Q159" s="289">
        <f t="shared" ref="Q159:Q162" si="38">+I159/C159</f>
        <v>25</v>
      </c>
      <c r="R159" s="33"/>
      <c r="S159" s="33"/>
    </row>
    <row r="160" spans="1:19" ht="43.5" customHeight="1">
      <c r="A160" s="189" t="s">
        <v>24</v>
      </c>
      <c r="B160" s="254" t="s">
        <v>188</v>
      </c>
      <c r="C160" s="191">
        <v>3</v>
      </c>
      <c r="D160" s="191">
        <v>1.8</v>
      </c>
      <c r="E160" s="191">
        <v>1.2</v>
      </c>
      <c r="F160" s="191">
        <v>1.8</v>
      </c>
      <c r="G160" s="153" t="s">
        <v>78</v>
      </c>
      <c r="H160" s="259" t="s">
        <v>23</v>
      </c>
      <c r="I160" s="259">
        <v>75</v>
      </c>
      <c r="J160" s="259">
        <v>45</v>
      </c>
      <c r="K160" s="259">
        <v>46</v>
      </c>
      <c r="L160" s="259">
        <v>45</v>
      </c>
      <c r="M160" s="259">
        <v>15</v>
      </c>
      <c r="N160" s="259">
        <v>30</v>
      </c>
      <c r="O160" s="259">
        <v>1</v>
      </c>
      <c r="P160" s="259">
        <v>29</v>
      </c>
      <c r="Q160" s="289">
        <f t="shared" si="38"/>
        <v>25</v>
      </c>
      <c r="R160" s="33"/>
      <c r="S160" s="33"/>
    </row>
    <row r="161" spans="1:19" ht="43.05" customHeight="1">
      <c r="A161" s="189" t="s">
        <v>27</v>
      </c>
      <c r="B161" s="254" t="s">
        <v>189</v>
      </c>
      <c r="C161" s="191">
        <v>1</v>
      </c>
      <c r="D161" s="191">
        <v>0.6</v>
      </c>
      <c r="E161" s="191">
        <v>0.4</v>
      </c>
      <c r="F161" s="191">
        <v>0.8</v>
      </c>
      <c r="G161" s="153" t="s">
        <v>78</v>
      </c>
      <c r="H161" s="259" t="s">
        <v>23</v>
      </c>
      <c r="I161" s="259">
        <v>25</v>
      </c>
      <c r="J161" s="259">
        <v>20</v>
      </c>
      <c r="K161" s="259">
        <v>16</v>
      </c>
      <c r="L161" s="259">
        <v>15</v>
      </c>
      <c r="M161" s="259"/>
      <c r="N161" s="259">
        <v>15</v>
      </c>
      <c r="O161" s="259">
        <v>1</v>
      </c>
      <c r="P161" s="153">
        <v>9</v>
      </c>
      <c r="Q161" s="289">
        <f t="shared" si="38"/>
        <v>25</v>
      </c>
      <c r="R161" s="33"/>
      <c r="S161" s="33"/>
    </row>
    <row r="162" spans="1:19" ht="20.100000000000001" customHeight="1">
      <c r="A162" s="189" t="s">
        <v>28</v>
      </c>
      <c r="B162" s="254" t="s">
        <v>190</v>
      </c>
      <c r="C162" s="191">
        <v>2</v>
      </c>
      <c r="D162" s="191">
        <v>1</v>
      </c>
      <c r="E162" s="191">
        <v>1</v>
      </c>
      <c r="F162" s="191">
        <v>1.6</v>
      </c>
      <c r="G162" s="259"/>
      <c r="H162" s="259"/>
      <c r="I162" s="259">
        <v>50</v>
      </c>
      <c r="J162" s="259">
        <v>40</v>
      </c>
      <c r="K162" s="259">
        <v>26</v>
      </c>
      <c r="L162" s="259">
        <v>25</v>
      </c>
      <c r="M162" s="259"/>
      <c r="N162" s="259">
        <v>25</v>
      </c>
      <c r="O162" s="259">
        <v>1</v>
      </c>
      <c r="P162" s="259">
        <v>24</v>
      </c>
      <c r="Q162" s="289">
        <f t="shared" si="38"/>
        <v>25</v>
      </c>
      <c r="R162" s="33"/>
      <c r="S162" s="33"/>
    </row>
    <row r="163" spans="1:19" ht="20.100000000000001" customHeight="1">
      <c r="A163" s="189">
        <v>5</v>
      </c>
      <c r="B163" s="192" t="s">
        <v>145</v>
      </c>
      <c r="C163" s="191">
        <v>2</v>
      </c>
      <c r="D163" s="191">
        <v>0.5</v>
      </c>
      <c r="E163" s="191">
        <v>1.5</v>
      </c>
      <c r="F163" s="191">
        <v>2</v>
      </c>
      <c r="G163" s="259" t="s">
        <v>22</v>
      </c>
      <c r="H163" s="259" t="s">
        <v>23</v>
      </c>
      <c r="I163" s="395" t="s">
        <v>75</v>
      </c>
      <c r="J163" s="395"/>
      <c r="K163" s="395"/>
      <c r="L163" s="395"/>
      <c r="M163" s="395"/>
      <c r="N163" s="395"/>
      <c r="O163" s="395"/>
      <c r="P163" s="395"/>
      <c r="Q163" s="396"/>
      <c r="R163" s="33"/>
      <c r="S163" s="33"/>
    </row>
    <row r="164" spans="1:19" ht="20.100000000000001" customHeight="1" thickBot="1">
      <c r="A164" s="194" t="s">
        <v>66</v>
      </c>
      <c r="B164" s="234" t="s">
        <v>146</v>
      </c>
      <c r="C164" s="196">
        <v>2</v>
      </c>
      <c r="D164" s="196">
        <v>1.2</v>
      </c>
      <c r="E164" s="196">
        <v>0.8</v>
      </c>
      <c r="F164" s="196"/>
      <c r="G164" s="158" t="s">
        <v>78</v>
      </c>
      <c r="H164" s="198" t="s">
        <v>23</v>
      </c>
      <c r="I164" s="198">
        <v>50</v>
      </c>
      <c r="J164" s="198"/>
      <c r="K164" s="198">
        <v>30</v>
      </c>
      <c r="L164" s="198">
        <v>30</v>
      </c>
      <c r="M164" s="198"/>
      <c r="N164" s="198">
        <v>30</v>
      </c>
      <c r="O164" s="198"/>
      <c r="P164" s="198">
        <v>20</v>
      </c>
      <c r="Q164" s="289">
        <f t="shared" ref="Q164" si="39">+I164/C164</f>
        <v>25</v>
      </c>
      <c r="R164" s="33"/>
      <c r="S164" s="33"/>
    </row>
    <row r="165" spans="1:19" ht="20.100000000000001" customHeight="1">
      <c r="A165" s="409" t="s">
        <v>29</v>
      </c>
      <c r="B165" s="410"/>
      <c r="C165" s="160">
        <f>SUM(C159:C164)</f>
        <v>12</v>
      </c>
      <c r="D165" s="160">
        <f>SUM(D159:D164)</f>
        <v>6.3</v>
      </c>
      <c r="E165" s="160">
        <f>SUM(E159:E164)</f>
        <v>5.7</v>
      </c>
      <c r="F165" s="160"/>
      <c r="G165" s="161" t="s">
        <v>30</v>
      </c>
      <c r="H165" s="161" t="s">
        <v>30</v>
      </c>
      <c r="I165" s="161">
        <f>SUM(I159:I164)</f>
        <v>250</v>
      </c>
      <c r="J165" s="161"/>
      <c r="K165" s="161">
        <f t="shared" ref="K165:O165" si="40">SUM(K159:K164)</f>
        <v>149</v>
      </c>
      <c r="L165" s="161">
        <f t="shared" si="40"/>
        <v>145</v>
      </c>
      <c r="M165" s="161">
        <f t="shared" si="40"/>
        <v>30</v>
      </c>
      <c r="N165" s="161">
        <f t="shared" si="40"/>
        <v>115</v>
      </c>
      <c r="O165" s="161">
        <f t="shared" si="40"/>
        <v>4</v>
      </c>
      <c r="P165" s="161">
        <f t="shared" ref="P165" si="41">SUM(P159:P164)</f>
        <v>101</v>
      </c>
      <c r="Q165" s="162"/>
      <c r="R165" s="33"/>
      <c r="S165" s="33"/>
    </row>
    <row r="166" spans="1:19" ht="20.100000000000001" customHeight="1">
      <c r="A166" s="411" t="s">
        <v>31</v>
      </c>
      <c r="B166" s="412"/>
      <c r="C166" s="163"/>
      <c r="D166" s="163"/>
      <c r="E166" s="163"/>
      <c r="F166" s="163">
        <f>SUM(F159:F165)</f>
        <v>7.4</v>
      </c>
      <c r="G166" s="164"/>
      <c r="H166" s="164"/>
      <c r="I166" s="164"/>
      <c r="J166" s="164">
        <f>SUM(J159:J165)</f>
        <v>135</v>
      </c>
      <c r="K166" s="164"/>
      <c r="L166" s="164"/>
      <c r="M166" s="164"/>
      <c r="N166" s="164"/>
      <c r="O166" s="164"/>
      <c r="P166" s="164"/>
      <c r="Q166" s="165"/>
      <c r="R166" s="33"/>
      <c r="S166" s="33"/>
    </row>
    <row r="167" spans="1:19" ht="20.100000000000001" customHeight="1" thickBot="1">
      <c r="A167" s="413" t="s">
        <v>32</v>
      </c>
      <c r="B167" s="414"/>
      <c r="C167" s="166">
        <v>12</v>
      </c>
      <c r="D167" s="166">
        <v>6.5</v>
      </c>
      <c r="E167" s="166">
        <v>5.5</v>
      </c>
      <c r="F167" s="166"/>
      <c r="G167" s="167" t="s">
        <v>30</v>
      </c>
      <c r="H167" s="167" t="s">
        <v>30</v>
      </c>
      <c r="I167" s="167">
        <f>SUM(I165)</f>
        <v>250</v>
      </c>
      <c r="J167" s="167"/>
      <c r="K167" s="167">
        <f t="shared" ref="K167:O167" si="42">SUM(K165)</f>
        <v>149</v>
      </c>
      <c r="L167" s="167">
        <f t="shared" si="42"/>
        <v>145</v>
      </c>
      <c r="M167" s="167">
        <f t="shared" si="42"/>
        <v>30</v>
      </c>
      <c r="N167" s="167">
        <f t="shared" si="42"/>
        <v>115</v>
      </c>
      <c r="O167" s="167">
        <f t="shared" si="42"/>
        <v>4</v>
      </c>
      <c r="P167" s="167">
        <f t="shared" ref="P167" si="43">SUM(P165)</f>
        <v>101</v>
      </c>
      <c r="Q167" s="168"/>
      <c r="R167" s="33"/>
      <c r="S167" s="33"/>
    </row>
    <row r="168" spans="1:19" ht="20.100000000000001" customHeight="1">
      <c r="A168" s="219" t="s">
        <v>36</v>
      </c>
      <c r="B168" s="258" t="s">
        <v>80</v>
      </c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5"/>
      <c r="Q168" s="416"/>
      <c r="R168" s="33"/>
      <c r="S168" s="33"/>
    </row>
    <row r="169" spans="1:19" ht="20.100000000000001" customHeight="1" thickBot="1">
      <c r="A169" s="194" t="s">
        <v>20</v>
      </c>
      <c r="B169" s="195" t="s">
        <v>166</v>
      </c>
      <c r="C169" s="196">
        <v>6</v>
      </c>
      <c r="D169" s="196">
        <v>2</v>
      </c>
      <c r="E169" s="196">
        <v>4</v>
      </c>
      <c r="F169" s="196">
        <v>6</v>
      </c>
      <c r="G169" s="198" t="s">
        <v>22</v>
      </c>
      <c r="H169" s="198" t="s">
        <v>23</v>
      </c>
      <c r="I169" s="198"/>
      <c r="J169" s="198"/>
      <c r="K169" s="198"/>
      <c r="L169" s="238" t="s">
        <v>57</v>
      </c>
      <c r="M169" s="198"/>
      <c r="N169" s="198"/>
      <c r="O169" s="198"/>
      <c r="P169" s="198"/>
      <c r="Q169" s="200"/>
      <c r="R169" s="33"/>
      <c r="S169" s="33"/>
    </row>
    <row r="170" spans="1:19" s="16" customFormat="1" ht="20.100000000000001" customHeight="1">
      <c r="A170" s="381" t="s">
        <v>58</v>
      </c>
      <c r="B170" s="382"/>
      <c r="C170" s="201">
        <f>SUM(C155,C165,C169)</f>
        <v>30</v>
      </c>
      <c r="D170" s="201">
        <f>SUM(D155,D165,D169)</f>
        <v>14.7</v>
      </c>
      <c r="E170" s="201">
        <f>SUM(E155,E165,E169)</f>
        <v>15.3</v>
      </c>
      <c r="F170" s="201">
        <f>SUM(F156,F166,F169,)</f>
        <v>19.2</v>
      </c>
      <c r="G170" s="202" t="s">
        <v>30</v>
      </c>
      <c r="H170" s="202" t="s">
        <v>30</v>
      </c>
      <c r="I170" s="202">
        <f>SUM(I155,I165,)</f>
        <v>551</v>
      </c>
      <c r="J170" s="202">
        <f>SUM(J156,J166,)</f>
        <v>280</v>
      </c>
      <c r="K170" s="202">
        <f>SUM(K155,K165,)</f>
        <v>310</v>
      </c>
      <c r="L170" s="202">
        <f>SUM(L155,L165,)</f>
        <v>295</v>
      </c>
      <c r="M170" s="202">
        <f>SUM(M155,M165,)</f>
        <v>75</v>
      </c>
      <c r="N170" s="202">
        <f>SUM(N155,N165)</f>
        <v>220</v>
      </c>
      <c r="O170" s="202">
        <f>SUM(O155,O165,)</f>
        <v>15</v>
      </c>
      <c r="P170" s="202">
        <f>SUM(P155,P165,)</f>
        <v>241</v>
      </c>
      <c r="Q170" s="203"/>
    </row>
    <row r="171" spans="1:19" ht="20.100000000000001" customHeight="1" thickBot="1">
      <c r="A171" s="399" t="s">
        <v>59</v>
      </c>
      <c r="B171" s="400"/>
      <c r="C171" s="204">
        <v>60</v>
      </c>
      <c r="D171" s="204">
        <v>31.4</v>
      </c>
      <c r="E171" s="204">
        <v>28.6</v>
      </c>
      <c r="F171" s="205">
        <f>SUM(F148,F170,)</f>
        <v>33.700000000000003</v>
      </c>
      <c r="G171" s="206" t="s">
        <v>30</v>
      </c>
      <c r="H171" s="206" t="s">
        <v>30</v>
      </c>
      <c r="I171" s="206">
        <f>SUM(I148,I170,)</f>
        <v>1320</v>
      </c>
      <c r="J171" s="206">
        <f>SUM(J148,J170,)</f>
        <v>650</v>
      </c>
      <c r="K171" s="206">
        <f>SUM(K148,K170,)</f>
        <v>757</v>
      </c>
      <c r="L171" s="206">
        <f>SUM(L148,L170,)</f>
        <v>725</v>
      </c>
      <c r="M171" s="206">
        <f>SUM(M148,M170)</f>
        <v>230</v>
      </c>
      <c r="N171" s="206">
        <f>SUM(N148,N170,)</f>
        <v>495</v>
      </c>
      <c r="O171" s="206">
        <f>SUM(O148,O170,)</f>
        <v>32</v>
      </c>
      <c r="P171" s="226">
        <f>SUM(P148,P170,)</f>
        <v>563</v>
      </c>
      <c r="Q171" s="227"/>
      <c r="R171" s="33"/>
      <c r="S171" s="33"/>
    </row>
    <row r="172" spans="1:19" ht="20.100000000000001" customHeight="1">
      <c r="A172" s="401" t="s">
        <v>60</v>
      </c>
      <c r="B172" s="402"/>
      <c r="C172" s="402"/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  <c r="P172" s="402"/>
      <c r="Q172" s="403"/>
      <c r="R172" s="33"/>
      <c r="S172" s="33"/>
    </row>
    <row r="173" spans="1:19" ht="20.100000000000001" customHeight="1">
      <c r="A173" s="404" t="s">
        <v>61</v>
      </c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6"/>
      <c r="R173" s="33"/>
      <c r="S173" s="33"/>
    </row>
    <row r="174" spans="1:19" ht="20.100000000000001" customHeight="1">
      <c r="A174" s="149" t="s">
        <v>18</v>
      </c>
      <c r="B174" s="468" t="s">
        <v>37</v>
      </c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  <c r="Q174" s="469"/>
      <c r="R174" s="33"/>
      <c r="S174" s="33"/>
    </row>
    <row r="175" spans="1:19" ht="20.100000000000001" customHeight="1">
      <c r="A175" s="150" t="s">
        <v>20</v>
      </c>
      <c r="B175" s="239" t="s">
        <v>148</v>
      </c>
      <c r="C175" s="152">
        <v>2</v>
      </c>
      <c r="D175" s="152">
        <v>1.3</v>
      </c>
      <c r="E175" s="152">
        <v>0.7</v>
      </c>
      <c r="F175" s="152">
        <v>1.2</v>
      </c>
      <c r="G175" s="153" t="s">
        <v>78</v>
      </c>
      <c r="H175" s="153" t="s">
        <v>26</v>
      </c>
      <c r="I175" s="153">
        <v>50</v>
      </c>
      <c r="J175" s="153">
        <v>30</v>
      </c>
      <c r="K175" s="153">
        <v>32</v>
      </c>
      <c r="L175" s="153">
        <v>30</v>
      </c>
      <c r="M175" s="153">
        <v>15</v>
      </c>
      <c r="N175" s="153">
        <v>15</v>
      </c>
      <c r="O175" s="153">
        <v>2</v>
      </c>
      <c r="P175" s="153">
        <v>18</v>
      </c>
      <c r="Q175" s="289">
        <f t="shared" ref="Q175:Q178" si="44">+I175/C175</f>
        <v>25</v>
      </c>
      <c r="R175" s="33"/>
      <c r="S175" s="33"/>
    </row>
    <row r="176" spans="1:19" ht="42" customHeight="1">
      <c r="A176" s="150" t="s">
        <v>27</v>
      </c>
      <c r="B176" s="239" t="s">
        <v>149</v>
      </c>
      <c r="C176" s="152">
        <v>3</v>
      </c>
      <c r="D176" s="152">
        <v>2.1</v>
      </c>
      <c r="E176" s="152">
        <v>0.9</v>
      </c>
      <c r="F176" s="152">
        <v>1.2</v>
      </c>
      <c r="G176" s="153" t="s">
        <v>78</v>
      </c>
      <c r="H176" s="153" t="s">
        <v>26</v>
      </c>
      <c r="I176" s="153">
        <v>75</v>
      </c>
      <c r="J176" s="153">
        <v>30</v>
      </c>
      <c r="K176" s="153">
        <v>53</v>
      </c>
      <c r="L176" s="153">
        <v>45</v>
      </c>
      <c r="M176" s="153">
        <v>15</v>
      </c>
      <c r="N176" s="153">
        <v>30</v>
      </c>
      <c r="O176" s="153">
        <v>8</v>
      </c>
      <c r="P176" s="153">
        <v>22</v>
      </c>
      <c r="Q176" s="289">
        <f t="shared" si="44"/>
        <v>25</v>
      </c>
      <c r="R176" s="33"/>
      <c r="S176" s="33"/>
    </row>
    <row r="177" spans="1:19" s="10" customFormat="1" ht="40.200000000000003" customHeight="1">
      <c r="A177" s="189" t="s">
        <v>28</v>
      </c>
      <c r="B177" s="190" t="s">
        <v>150</v>
      </c>
      <c r="C177" s="191">
        <v>3</v>
      </c>
      <c r="D177" s="191">
        <v>2</v>
      </c>
      <c r="E177" s="191">
        <v>1</v>
      </c>
      <c r="F177" s="191">
        <v>1.6</v>
      </c>
      <c r="G177" s="153" t="s">
        <v>78</v>
      </c>
      <c r="H177" s="259" t="s">
        <v>26</v>
      </c>
      <c r="I177" s="259">
        <v>75</v>
      </c>
      <c r="J177" s="259">
        <v>40</v>
      </c>
      <c r="K177" s="259">
        <v>50</v>
      </c>
      <c r="L177" s="259">
        <v>45</v>
      </c>
      <c r="M177" s="259">
        <v>15</v>
      </c>
      <c r="N177" s="259">
        <v>30</v>
      </c>
      <c r="O177" s="259">
        <v>5</v>
      </c>
      <c r="P177" s="259">
        <v>25</v>
      </c>
      <c r="Q177" s="289">
        <f t="shared" si="44"/>
        <v>25</v>
      </c>
      <c r="R177" s="33"/>
      <c r="S177" s="33"/>
    </row>
    <row r="178" spans="1:19" s="10" customFormat="1" ht="20.100000000000001" customHeight="1" thickBot="1">
      <c r="A178" s="194" t="s">
        <v>48</v>
      </c>
      <c r="B178" s="240" t="s">
        <v>76</v>
      </c>
      <c r="C178" s="196">
        <v>1</v>
      </c>
      <c r="D178" s="196">
        <v>0.6</v>
      </c>
      <c r="E178" s="196">
        <v>0.4</v>
      </c>
      <c r="F178" s="196"/>
      <c r="G178" s="158" t="s">
        <v>78</v>
      </c>
      <c r="H178" s="198" t="s">
        <v>23</v>
      </c>
      <c r="I178" s="198">
        <v>25</v>
      </c>
      <c r="J178" s="198"/>
      <c r="K178" s="198">
        <v>16</v>
      </c>
      <c r="L178" s="198">
        <v>15</v>
      </c>
      <c r="M178" s="198">
        <v>15</v>
      </c>
      <c r="N178" s="198"/>
      <c r="O178" s="198">
        <v>1</v>
      </c>
      <c r="P178" s="198">
        <v>9</v>
      </c>
      <c r="Q178" s="289">
        <f t="shared" si="44"/>
        <v>25</v>
      </c>
      <c r="R178" s="33"/>
      <c r="S178" s="33"/>
    </row>
    <row r="179" spans="1:19" ht="20.100000000000001" customHeight="1">
      <c r="A179" s="397" t="s">
        <v>29</v>
      </c>
      <c r="B179" s="398"/>
      <c r="C179" s="209">
        <f>SUM(C175:C178)</f>
        <v>9</v>
      </c>
      <c r="D179" s="209">
        <f>SUM(D175:D178)</f>
        <v>6</v>
      </c>
      <c r="E179" s="209">
        <f>SUM(E175:E178)</f>
        <v>3</v>
      </c>
      <c r="F179" s="209"/>
      <c r="G179" s="210" t="s">
        <v>30</v>
      </c>
      <c r="H179" s="210" t="s">
        <v>30</v>
      </c>
      <c r="I179" s="210">
        <f>SUM(I175:I178)</f>
        <v>225</v>
      </c>
      <c r="J179" s="210"/>
      <c r="K179" s="210">
        <f t="shared" ref="K179:O179" si="45">SUM(K175:K178)</f>
        <v>151</v>
      </c>
      <c r="L179" s="210">
        <f t="shared" si="45"/>
        <v>135</v>
      </c>
      <c r="M179" s="210">
        <f t="shared" si="45"/>
        <v>60</v>
      </c>
      <c r="N179" s="210">
        <f t="shared" si="45"/>
        <v>75</v>
      </c>
      <c r="O179" s="210">
        <f t="shared" si="45"/>
        <v>16</v>
      </c>
      <c r="P179" s="210">
        <f t="shared" ref="P179" si="46">SUM(P175:P178)</f>
        <v>74</v>
      </c>
      <c r="Q179" s="211"/>
      <c r="R179" s="33"/>
      <c r="S179" s="33"/>
    </row>
    <row r="180" spans="1:19" ht="20.100000000000001" customHeight="1">
      <c r="A180" s="391" t="s">
        <v>31</v>
      </c>
      <c r="B180" s="392"/>
      <c r="C180" s="212"/>
      <c r="D180" s="212"/>
      <c r="E180" s="212"/>
      <c r="F180" s="212">
        <f>SUM(F175:F179)</f>
        <v>4</v>
      </c>
      <c r="G180" s="213"/>
      <c r="H180" s="213"/>
      <c r="I180" s="213"/>
      <c r="J180" s="213">
        <f>SUM(J175:J179)</f>
        <v>100</v>
      </c>
      <c r="K180" s="213"/>
      <c r="L180" s="213"/>
      <c r="M180" s="213"/>
      <c r="N180" s="213"/>
      <c r="O180" s="213"/>
      <c r="P180" s="213"/>
      <c r="Q180" s="214"/>
      <c r="R180" s="33"/>
      <c r="S180" s="33"/>
    </row>
    <row r="181" spans="1:19" s="16" customFormat="1" ht="20.100000000000001" customHeight="1" thickBot="1">
      <c r="A181" s="379" t="s">
        <v>32</v>
      </c>
      <c r="B181" s="380"/>
      <c r="C181" s="215">
        <v>1</v>
      </c>
      <c r="D181" s="215">
        <v>0.6</v>
      </c>
      <c r="E181" s="215">
        <v>0.4</v>
      </c>
      <c r="F181" s="215"/>
      <c r="G181" s="216" t="s">
        <v>30</v>
      </c>
      <c r="H181" s="216" t="s">
        <v>30</v>
      </c>
      <c r="I181" s="216">
        <f>SUM(I178)</f>
        <v>25</v>
      </c>
      <c r="J181" s="216"/>
      <c r="K181" s="216">
        <v>16</v>
      </c>
      <c r="L181" s="216">
        <v>15</v>
      </c>
      <c r="M181" s="216">
        <v>15</v>
      </c>
      <c r="N181" s="216"/>
      <c r="O181" s="216">
        <v>1</v>
      </c>
      <c r="P181" s="216">
        <v>9</v>
      </c>
      <c r="Q181" s="217"/>
    </row>
    <row r="182" spans="1:19" ht="20.100000000000001" customHeight="1">
      <c r="A182" s="219" t="s">
        <v>33</v>
      </c>
      <c r="B182" s="393" t="s">
        <v>43</v>
      </c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4"/>
      <c r="R182" s="33"/>
      <c r="S182" s="33"/>
    </row>
    <row r="183" spans="1:19" ht="20.100000000000001" customHeight="1">
      <c r="A183" s="189" t="s">
        <v>20</v>
      </c>
      <c r="B183" s="241" t="s">
        <v>191</v>
      </c>
      <c r="C183" s="191">
        <v>2</v>
      </c>
      <c r="D183" s="191">
        <v>1.2</v>
      </c>
      <c r="E183" s="191">
        <v>0.8</v>
      </c>
      <c r="F183" s="191">
        <v>0.8</v>
      </c>
      <c r="G183" s="153" t="s">
        <v>78</v>
      </c>
      <c r="H183" s="259" t="s">
        <v>23</v>
      </c>
      <c r="I183" s="259">
        <v>50</v>
      </c>
      <c r="J183" s="259">
        <v>20</v>
      </c>
      <c r="K183" s="259">
        <v>31</v>
      </c>
      <c r="L183" s="259">
        <v>30</v>
      </c>
      <c r="M183" s="259">
        <v>15</v>
      </c>
      <c r="N183" s="259">
        <v>15</v>
      </c>
      <c r="O183" s="259">
        <v>1</v>
      </c>
      <c r="P183" s="259">
        <v>19</v>
      </c>
      <c r="Q183" s="289">
        <f t="shared" ref="Q183:Q185" si="47">+I183/C183</f>
        <v>25</v>
      </c>
      <c r="R183" s="33"/>
      <c r="S183" s="33"/>
    </row>
    <row r="184" spans="1:19" ht="20.100000000000001" customHeight="1">
      <c r="A184" s="189" t="s">
        <v>24</v>
      </c>
      <c r="B184" s="241" t="s">
        <v>192</v>
      </c>
      <c r="C184" s="191">
        <v>2</v>
      </c>
      <c r="D184" s="191">
        <v>1.1000000000000001</v>
      </c>
      <c r="E184" s="191">
        <v>0.9</v>
      </c>
      <c r="F184" s="191">
        <v>1.6</v>
      </c>
      <c r="G184" s="153" t="s">
        <v>78</v>
      </c>
      <c r="H184" s="259" t="s">
        <v>23</v>
      </c>
      <c r="I184" s="259">
        <v>50</v>
      </c>
      <c r="J184" s="259">
        <v>40</v>
      </c>
      <c r="K184" s="259">
        <v>27</v>
      </c>
      <c r="L184" s="259">
        <v>25</v>
      </c>
      <c r="M184" s="259"/>
      <c r="N184" s="259">
        <v>25</v>
      </c>
      <c r="O184" s="259">
        <v>2</v>
      </c>
      <c r="P184" s="259">
        <v>23</v>
      </c>
      <c r="Q184" s="289">
        <f t="shared" si="47"/>
        <v>25</v>
      </c>
      <c r="R184" s="33"/>
      <c r="S184" s="33"/>
    </row>
    <row r="185" spans="1:19" ht="42.6" customHeight="1">
      <c r="A185" s="189" t="s">
        <v>27</v>
      </c>
      <c r="B185" s="170" t="s">
        <v>193</v>
      </c>
      <c r="C185" s="191">
        <v>2</v>
      </c>
      <c r="D185" s="191">
        <v>1.2</v>
      </c>
      <c r="E185" s="191">
        <v>0.8</v>
      </c>
      <c r="F185" s="191">
        <v>0.8</v>
      </c>
      <c r="G185" s="153" t="s">
        <v>78</v>
      </c>
      <c r="H185" s="259" t="s">
        <v>23</v>
      </c>
      <c r="I185" s="259">
        <v>50</v>
      </c>
      <c r="J185" s="259">
        <v>20</v>
      </c>
      <c r="K185" s="259">
        <v>31</v>
      </c>
      <c r="L185" s="259">
        <v>30</v>
      </c>
      <c r="M185" s="259">
        <v>15</v>
      </c>
      <c r="N185" s="259">
        <v>15</v>
      </c>
      <c r="O185" s="259">
        <v>1</v>
      </c>
      <c r="P185" s="259">
        <v>19</v>
      </c>
      <c r="Q185" s="289">
        <f t="shared" si="47"/>
        <v>25</v>
      </c>
      <c r="R185" s="35"/>
      <c r="S185" s="35"/>
    </row>
    <row r="186" spans="1:19" s="16" customFormat="1" ht="20.100000000000001" customHeight="1">
      <c r="A186" s="189" t="s">
        <v>28</v>
      </c>
      <c r="B186" s="192" t="s">
        <v>194</v>
      </c>
      <c r="C186" s="191">
        <v>13</v>
      </c>
      <c r="D186" s="191">
        <v>3</v>
      </c>
      <c r="E186" s="191">
        <v>10</v>
      </c>
      <c r="F186" s="191">
        <v>13</v>
      </c>
      <c r="G186" s="259" t="s">
        <v>22</v>
      </c>
      <c r="H186" s="259" t="s">
        <v>23</v>
      </c>
      <c r="I186" s="395" t="s">
        <v>75</v>
      </c>
      <c r="J186" s="395"/>
      <c r="K186" s="395"/>
      <c r="L186" s="395"/>
      <c r="M186" s="395"/>
      <c r="N186" s="395"/>
      <c r="O186" s="395"/>
      <c r="P186" s="395"/>
      <c r="Q186" s="396"/>
    </row>
    <row r="187" spans="1:19" s="16" customFormat="1" ht="20.100000000000001" customHeight="1" thickBot="1">
      <c r="A187" s="194" t="s">
        <v>48</v>
      </c>
      <c r="B187" s="234" t="s">
        <v>146</v>
      </c>
      <c r="C187" s="196">
        <v>2</v>
      </c>
      <c r="D187" s="196">
        <v>1.2</v>
      </c>
      <c r="E187" s="196">
        <v>0.8</v>
      </c>
      <c r="F187" s="196"/>
      <c r="G187" s="158" t="s">
        <v>78</v>
      </c>
      <c r="H187" s="198" t="s">
        <v>23</v>
      </c>
      <c r="I187" s="198">
        <v>50</v>
      </c>
      <c r="J187" s="198"/>
      <c r="K187" s="198">
        <v>30</v>
      </c>
      <c r="L187" s="198">
        <v>30</v>
      </c>
      <c r="M187" s="198"/>
      <c r="N187" s="198">
        <v>30</v>
      </c>
      <c r="O187" s="198"/>
      <c r="P187" s="198">
        <v>20</v>
      </c>
      <c r="Q187" s="289">
        <f t="shared" ref="Q187" si="48">+I187/C187</f>
        <v>25</v>
      </c>
    </row>
    <row r="188" spans="1:19" ht="20.100000000000001" customHeight="1">
      <c r="A188" s="397" t="s">
        <v>29</v>
      </c>
      <c r="B188" s="398"/>
      <c r="C188" s="209">
        <f>SUM(C183:C187)</f>
        <v>21</v>
      </c>
      <c r="D188" s="209">
        <f>SUM(D183:D187)</f>
        <v>7.7</v>
      </c>
      <c r="E188" s="209">
        <f>SUM(E183:E187)</f>
        <v>13.3</v>
      </c>
      <c r="F188" s="209"/>
      <c r="G188" s="210" t="s">
        <v>30</v>
      </c>
      <c r="H188" s="210" t="s">
        <v>30</v>
      </c>
      <c r="I188" s="210">
        <f>SUM(I183:I187)</f>
        <v>200</v>
      </c>
      <c r="J188" s="210"/>
      <c r="K188" s="210">
        <f t="shared" ref="K188:O188" si="49">SUM(K183:K187)</f>
        <v>119</v>
      </c>
      <c r="L188" s="210">
        <f>SUM(L183,L184,L185,L187,)</f>
        <v>115</v>
      </c>
      <c r="M188" s="210">
        <f t="shared" si="49"/>
        <v>30</v>
      </c>
      <c r="N188" s="210">
        <f t="shared" si="49"/>
        <v>85</v>
      </c>
      <c r="O188" s="210">
        <f t="shared" si="49"/>
        <v>4</v>
      </c>
      <c r="P188" s="210">
        <f t="shared" ref="P188" si="50">SUM(P183:P187)</f>
        <v>81</v>
      </c>
      <c r="Q188" s="211"/>
      <c r="R188" s="33"/>
      <c r="S188" s="33"/>
    </row>
    <row r="189" spans="1:19" ht="20.100000000000001" customHeight="1">
      <c r="A189" s="391" t="s">
        <v>31</v>
      </c>
      <c r="B189" s="392"/>
      <c r="C189" s="212"/>
      <c r="D189" s="212"/>
      <c r="E189" s="212"/>
      <c r="F189" s="212">
        <f>SUM(F183:F188)</f>
        <v>16.2</v>
      </c>
      <c r="G189" s="213"/>
      <c r="H189" s="213"/>
      <c r="I189" s="213"/>
      <c r="J189" s="213">
        <f>SUM(J183:J188)</f>
        <v>80</v>
      </c>
      <c r="K189" s="213"/>
      <c r="L189" s="213"/>
      <c r="M189" s="213"/>
      <c r="N189" s="213"/>
      <c r="O189" s="213"/>
      <c r="P189" s="213"/>
      <c r="Q189" s="214"/>
      <c r="R189" s="33"/>
      <c r="S189" s="33"/>
    </row>
    <row r="190" spans="1:19" ht="20.100000000000001" customHeight="1" thickBot="1">
      <c r="A190" s="379" t="s">
        <v>32</v>
      </c>
      <c r="B190" s="380"/>
      <c r="C190" s="215">
        <v>20</v>
      </c>
      <c r="D190" s="215">
        <f>SUM(D188)</f>
        <v>7.7</v>
      </c>
      <c r="E190" s="215">
        <f>SUM(E188)</f>
        <v>13.3</v>
      </c>
      <c r="F190" s="215"/>
      <c r="G190" s="216" t="s">
        <v>30</v>
      </c>
      <c r="H190" s="216" t="s">
        <v>30</v>
      </c>
      <c r="I190" s="216">
        <f>SUM(I188)</f>
        <v>200</v>
      </c>
      <c r="J190" s="216"/>
      <c r="K190" s="216">
        <f>SUM(K188)</f>
        <v>119</v>
      </c>
      <c r="L190" s="216">
        <f>SUM(L188)</f>
        <v>115</v>
      </c>
      <c r="M190" s="216">
        <v>30</v>
      </c>
      <c r="N190" s="216">
        <f>SUM(N188)</f>
        <v>85</v>
      </c>
      <c r="O190" s="216">
        <f>SUM(O188)</f>
        <v>4</v>
      </c>
      <c r="P190" s="216">
        <f>SUM(P188)</f>
        <v>81</v>
      </c>
      <c r="Q190" s="217"/>
      <c r="R190" s="33"/>
      <c r="S190" s="33"/>
    </row>
    <row r="191" spans="1:19" ht="20.100000000000001" customHeight="1">
      <c r="A191" s="381" t="s">
        <v>62</v>
      </c>
      <c r="B191" s="382"/>
      <c r="C191" s="201">
        <f>SUM(C179,C188)</f>
        <v>30</v>
      </c>
      <c r="D191" s="201">
        <f>SUM(D179,D188,)</f>
        <v>13.7</v>
      </c>
      <c r="E191" s="201">
        <f>SUM(E179,E188)</f>
        <v>16.3</v>
      </c>
      <c r="F191" s="201">
        <f>SUM(F180,F189,)</f>
        <v>20.2</v>
      </c>
      <c r="G191" s="202" t="s">
        <v>30</v>
      </c>
      <c r="H191" s="202" t="s">
        <v>30</v>
      </c>
      <c r="I191" s="202">
        <f>SUM(I179,I188,)</f>
        <v>425</v>
      </c>
      <c r="J191" s="202">
        <f>SUM(J180,J189,)</f>
        <v>180</v>
      </c>
      <c r="K191" s="202">
        <f>SUM(K179,K188,)</f>
        <v>270</v>
      </c>
      <c r="L191" s="202">
        <f>SUM(L179,L188,)</f>
        <v>250</v>
      </c>
      <c r="M191" s="202">
        <f>SUM(M179,M188,)</f>
        <v>90</v>
      </c>
      <c r="N191" s="202">
        <f>SUM(N179,N188)</f>
        <v>160</v>
      </c>
      <c r="O191" s="202">
        <f>SUM(O179,O188,)</f>
        <v>20</v>
      </c>
      <c r="P191" s="202">
        <f>SUM(P179,P188,)</f>
        <v>155</v>
      </c>
      <c r="Q191" s="203"/>
      <c r="R191" s="33"/>
      <c r="S191" s="33"/>
    </row>
    <row r="192" spans="1:19" ht="20.100000000000001" customHeight="1">
      <c r="A192" s="383" t="s">
        <v>63</v>
      </c>
      <c r="B192" s="384"/>
      <c r="C192" s="242">
        <v>30</v>
      </c>
      <c r="D192" s="242">
        <f>SUM(D191)</f>
        <v>13.7</v>
      </c>
      <c r="E192" s="242">
        <f>SUM(E191)</f>
        <v>16.3</v>
      </c>
      <c r="F192" s="243">
        <f>SUM(F191)</f>
        <v>20.2</v>
      </c>
      <c r="G192" s="244" t="s">
        <v>30</v>
      </c>
      <c r="H192" s="244" t="s">
        <v>30</v>
      </c>
      <c r="I192" s="244">
        <f t="shared" ref="I192:O192" si="51">SUM(I191)</f>
        <v>425</v>
      </c>
      <c r="J192" s="244">
        <f t="shared" si="51"/>
        <v>180</v>
      </c>
      <c r="K192" s="244">
        <f t="shared" si="51"/>
        <v>270</v>
      </c>
      <c r="L192" s="245">
        <f t="shared" si="51"/>
        <v>250</v>
      </c>
      <c r="M192" s="244">
        <f t="shared" si="51"/>
        <v>90</v>
      </c>
      <c r="N192" s="244">
        <f t="shared" si="51"/>
        <v>160</v>
      </c>
      <c r="O192" s="244">
        <f t="shared" si="51"/>
        <v>20</v>
      </c>
      <c r="P192" s="244">
        <f t="shared" ref="P192" si="52">SUM(P191)</f>
        <v>155</v>
      </c>
      <c r="Q192" s="246"/>
      <c r="R192" s="33"/>
      <c r="S192" s="33"/>
    </row>
    <row r="193" spans="1:19" ht="20.100000000000001" customHeight="1" thickBot="1">
      <c r="A193" s="385" t="s">
        <v>64</v>
      </c>
      <c r="B193" s="386"/>
      <c r="C193" s="224">
        <f>SUM(C45,C69,C99,C122,C148,C170,C191,)</f>
        <v>210</v>
      </c>
      <c r="D193" s="224">
        <f>SUM(D70,D123,D171,D192,)</f>
        <v>110.89999999999999</v>
      </c>
      <c r="E193" s="224">
        <f>SUM(E70,E123,E171,E192,)</f>
        <v>99.100000000000009</v>
      </c>
      <c r="F193" s="225">
        <f>SUM(F70,F123,F171,F192,)</f>
        <v>95.7</v>
      </c>
      <c r="G193" s="226" t="s">
        <v>30</v>
      </c>
      <c r="H193" s="226" t="s">
        <v>30</v>
      </c>
      <c r="I193" s="226">
        <f>SUM(I70,I123,I171,I192,)</f>
        <v>4726</v>
      </c>
      <c r="J193" s="226">
        <f>SUM(J70,J123,J171,J192,)</f>
        <v>1905</v>
      </c>
      <c r="K193" s="226">
        <f>SUM(K70,K123,K171,K192,)</f>
        <v>2796</v>
      </c>
      <c r="L193" s="207">
        <f>SUM(L70,L123,L171,L192,)</f>
        <v>2646</v>
      </c>
      <c r="M193" s="226">
        <f>SUM(M70,M123,M171,M191)</f>
        <v>956</v>
      </c>
      <c r="N193" s="226">
        <f>SUM(N70,N123,N171,N192,)</f>
        <v>1690</v>
      </c>
      <c r="O193" s="226">
        <f>SUM(O70,O123,O171,O192,)</f>
        <v>150</v>
      </c>
      <c r="P193" s="226">
        <f>SUM(P70,P123,P171,P192,)</f>
        <v>1930</v>
      </c>
      <c r="Q193" s="227"/>
      <c r="R193" s="33"/>
      <c r="S193" s="33"/>
    </row>
    <row r="194" spans="1:19" ht="20.100000000000001" customHeight="1" thickBot="1">
      <c r="A194" s="387" t="s">
        <v>31</v>
      </c>
      <c r="B194" s="388"/>
      <c r="C194" s="247"/>
      <c r="D194" s="247"/>
      <c r="E194" s="247"/>
      <c r="F194" s="247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9"/>
      <c r="R194" s="33"/>
      <c r="S194" s="33"/>
    </row>
    <row r="195" spans="1:19" ht="41.1" customHeight="1" thickBot="1">
      <c r="A195" s="466" t="s">
        <v>65</v>
      </c>
      <c r="B195" s="467"/>
      <c r="C195" s="250">
        <f>SUM(C21,C28,C37,C52,C60,C68,C77,C83,C90,C98,C106,C116,C121,C130,C139,C147,C157,C167,C169,C181,C190,)</f>
        <v>76</v>
      </c>
      <c r="D195" s="250">
        <f>SUM(D21,D28,D37,D52,D60,D68,D77,D83,D90,D98,D106,D116,D121,D130,D139,D147,D157,D167,D169,D181,D190,)</f>
        <v>39.300000000000004</v>
      </c>
      <c r="E195" s="250">
        <f>SUM(E21,E28,E37,E52,E60,E68,E77,E83,E90,E98,E106,E116,E121,E130,E139,E147,E157,E167,E169,E181,E190,)</f>
        <v>37.099999999999994</v>
      </c>
      <c r="F195" s="250"/>
      <c r="G195" s="251" t="s">
        <v>30</v>
      </c>
      <c r="H195" s="251" t="s">
        <v>30</v>
      </c>
      <c r="I195" s="251">
        <f>SUM(I21,I28,I37,I52,I60,I68,I77,I83,I90,I98,I106,I116,I121,I130,I139,I147,I157,I167,I181,I190)</f>
        <v>1385</v>
      </c>
      <c r="J195" s="251"/>
      <c r="K195" s="251">
        <f t="shared" ref="K195:O195" si="53">SUM(K21,K28,K37,K52,K60,K68,K77,K83,K90,K98,K106,K116,K121,K130,K139,K147,K157,K167,K181,K190,)</f>
        <v>861</v>
      </c>
      <c r="L195" s="251">
        <f t="shared" si="53"/>
        <v>840</v>
      </c>
      <c r="M195" s="251">
        <f t="shared" si="53"/>
        <v>275</v>
      </c>
      <c r="N195" s="251">
        <f t="shared" si="53"/>
        <v>565</v>
      </c>
      <c r="O195" s="251">
        <f t="shared" si="53"/>
        <v>21</v>
      </c>
      <c r="P195" s="251">
        <f t="shared" ref="P195" si="54">SUM(P21,P28,P37,P52,P60,P68,P77,P83,P90,P98,P106,P116,P121,P130,P139,P147,P157,P167,P181,P190,)</f>
        <v>524</v>
      </c>
      <c r="Q195" s="252"/>
      <c r="R195" s="33"/>
      <c r="S195" s="33"/>
    </row>
    <row r="196" spans="1:19">
      <c r="A196" s="5"/>
      <c r="B196" s="33"/>
      <c r="D196" s="7"/>
      <c r="E196" s="7"/>
      <c r="F196" s="7"/>
      <c r="G196" s="33"/>
      <c r="H196" s="33"/>
      <c r="I196" s="33"/>
      <c r="J196" s="33"/>
      <c r="K196" s="33"/>
      <c r="L196" s="33"/>
      <c r="M196" s="33"/>
      <c r="N196" s="33"/>
      <c r="O196" s="33"/>
      <c r="P196" s="8"/>
      <c r="Q196" s="8"/>
      <c r="R196" s="33"/>
      <c r="S196" s="33"/>
    </row>
    <row r="197" spans="1:19">
      <c r="A197" s="5"/>
      <c r="B197" s="33"/>
      <c r="D197" s="7"/>
      <c r="E197" s="7"/>
      <c r="F197" s="7"/>
      <c r="G197" s="33"/>
      <c r="H197" s="33"/>
      <c r="I197" s="33"/>
      <c r="J197" s="33"/>
      <c r="K197" s="33"/>
      <c r="L197" s="33"/>
      <c r="M197" s="33"/>
      <c r="N197" s="33"/>
      <c r="O197" s="33"/>
      <c r="P197" s="8"/>
      <c r="Q197" s="8"/>
      <c r="R197" s="33"/>
      <c r="S197" s="33"/>
    </row>
    <row r="198" spans="1:19">
      <c r="A198" s="5"/>
      <c r="B198" s="33"/>
      <c r="D198" s="7"/>
      <c r="E198" s="7"/>
      <c r="F198" s="7"/>
      <c r="G198" s="33"/>
      <c r="H198" s="33"/>
      <c r="I198" s="33"/>
      <c r="J198" s="33"/>
      <c r="K198" s="33"/>
      <c r="L198" s="33"/>
      <c r="M198" s="33"/>
      <c r="N198" s="33"/>
      <c r="O198" s="33"/>
      <c r="P198" s="8"/>
      <c r="Q198" s="8"/>
      <c r="R198" s="33"/>
      <c r="S198" s="33"/>
    </row>
    <row r="199" spans="1:19">
      <c r="A199" s="5"/>
      <c r="B199" s="33"/>
      <c r="D199" s="7"/>
      <c r="E199" s="7"/>
      <c r="F199" s="7"/>
      <c r="G199" s="33"/>
      <c r="H199" s="33"/>
      <c r="I199" s="33"/>
      <c r="J199" s="33"/>
      <c r="K199" s="33"/>
      <c r="L199" s="33"/>
      <c r="M199" s="33"/>
      <c r="N199" s="33"/>
      <c r="O199" s="33"/>
      <c r="P199" s="8"/>
      <c r="Q199" s="8"/>
      <c r="R199" s="33"/>
      <c r="S199" s="33"/>
    </row>
    <row r="200" spans="1:19">
      <c r="A200" s="5"/>
      <c r="B200" s="33"/>
      <c r="D200" s="7"/>
      <c r="E200" s="7"/>
      <c r="F200" s="7"/>
      <c r="G200" s="33"/>
      <c r="H200" s="33"/>
      <c r="I200" s="33"/>
      <c r="J200" s="33"/>
      <c r="K200" s="33"/>
      <c r="L200" s="33"/>
      <c r="M200" s="33"/>
      <c r="N200" s="33"/>
      <c r="O200" s="33"/>
      <c r="P200" s="8"/>
      <c r="Q200" s="8"/>
      <c r="R200" s="33"/>
      <c r="S200" s="33"/>
    </row>
    <row r="201" spans="1:19">
      <c r="A201" s="5"/>
      <c r="B201" s="33"/>
      <c r="D201" s="7"/>
      <c r="E201" s="7"/>
      <c r="F201" s="7"/>
      <c r="G201" s="33"/>
      <c r="H201" s="33"/>
      <c r="I201" s="33"/>
      <c r="J201" s="33"/>
      <c r="K201" s="33"/>
      <c r="L201" s="33"/>
      <c r="M201" s="33"/>
      <c r="N201" s="33"/>
      <c r="O201" s="33"/>
      <c r="P201" s="8"/>
      <c r="Q201" s="8"/>
      <c r="R201" s="33"/>
      <c r="S201" s="33"/>
    </row>
    <row r="202" spans="1:19">
      <c r="A202" s="5"/>
      <c r="B202" s="33"/>
      <c r="D202" s="7"/>
      <c r="E202" s="7"/>
      <c r="F202" s="7"/>
      <c r="G202" s="33"/>
      <c r="H202" s="33"/>
      <c r="I202" s="33"/>
      <c r="J202" s="33"/>
      <c r="K202" s="33"/>
      <c r="L202" s="33"/>
      <c r="M202" s="33"/>
      <c r="N202" s="33"/>
      <c r="O202" s="33"/>
      <c r="P202" s="8"/>
      <c r="Q202" s="8"/>
      <c r="R202" s="33"/>
      <c r="S202" s="33"/>
    </row>
    <row r="203" spans="1:19">
      <c r="A203" s="5"/>
      <c r="B203" s="33"/>
      <c r="D203" s="7"/>
      <c r="E203" s="7"/>
      <c r="F203" s="7"/>
      <c r="G203" s="33"/>
      <c r="H203" s="33"/>
      <c r="I203" s="33"/>
      <c r="J203" s="33"/>
      <c r="K203" s="33"/>
      <c r="L203" s="33"/>
      <c r="M203" s="33"/>
      <c r="N203" s="33"/>
      <c r="O203" s="33"/>
      <c r="P203" s="8"/>
      <c r="Q203" s="8"/>
      <c r="R203" s="33"/>
      <c r="S203" s="33"/>
    </row>
    <row r="204" spans="1:19">
      <c r="A204" s="5"/>
      <c r="B204" s="33"/>
      <c r="D204" s="7"/>
      <c r="E204" s="7"/>
      <c r="F204" s="7"/>
      <c r="G204" s="33"/>
      <c r="H204" s="33"/>
      <c r="I204" s="33"/>
      <c r="J204" s="33"/>
      <c r="K204" s="33"/>
      <c r="L204" s="33"/>
      <c r="M204" s="33"/>
      <c r="N204" s="33"/>
      <c r="O204" s="33"/>
      <c r="P204" s="8"/>
      <c r="Q204" s="8"/>
      <c r="R204" s="33"/>
      <c r="S204" s="33"/>
    </row>
    <row r="205" spans="1:19">
      <c r="A205" s="5"/>
      <c r="B205" s="33"/>
      <c r="D205" s="7"/>
      <c r="E205" s="7"/>
      <c r="F205" s="7"/>
      <c r="G205" s="33"/>
      <c r="H205" s="33"/>
      <c r="I205" s="33"/>
      <c r="J205" s="33"/>
      <c r="K205" s="33"/>
      <c r="L205" s="33"/>
      <c r="M205" s="33"/>
      <c r="N205" s="33"/>
      <c r="O205" s="33"/>
      <c r="P205" s="8"/>
      <c r="Q205" s="8"/>
      <c r="R205" s="33"/>
      <c r="S205" s="33"/>
    </row>
    <row r="206" spans="1:19">
      <c r="A206" s="5"/>
      <c r="B206" s="33"/>
      <c r="D206" s="7"/>
      <c r="E206" s="7"/>
      <c r="F206" s="7"/>
      <c r="G206" s="33"/>
      <c r="H206" s="33"/>
      <c r="I206" s="33"/>
      <c r="J206" s="33"/>
      <c r="K206" s="33"/>
      <c r="L206" s="33"/>
      <c r="M206" s="33"/>
      <c r="N206" s="33"/>
      <c r="O206" s="33"/>
      <c r="P206" s="8"/>
      <c r="Q206" s="8"/>
      <c r="R206" s="33"/>
      <c r="S206" s="33"/>
    </row>
    <row r="207" spans="1:19">
      <c r="A207" s="5"/>
      <c r="B207" s="33"/>
      <c r="D207" s="7"/>
      <c r="E207" s="7"/>
      <c r="F207" s="7"/>
      <c r="G207" s="33"/>
      <c r="H207" s="33"/>
      <c r="I207" s="33"/>
      <c r="J207" s="33"/>
      <c r="K207" s="33"/>
      <c r="L207" s="33"/>
      <c r="M207" s="33"/>
      <c r="N207" s="33"/>
      <c r="O207" s="33"/>
      <c r="P207" s="8"/>
      <c r="Q207" s="8"/>
      <c r="R207" s="33"/>
      <c r="S207" s="33"/>
    </row>
    <row r="208" spans="1:19">
      <c r="A208" s="5"/>
      <c r="B208" s="33"/>
      <c r="D208" s="7"/>
      <c r="E208" s="7"/>
      <c r="F208" s="7"/>
      <c r="G208" s="33"/>
      <c r="H208" s="33"/>
      <c r="I208" s="33"/>
      <c r="J208" s="33"/>
      <c r="K208" s="33"/>
      <c r="L208" s="33"/>
      <c r="M208" s="33"/>
      <c r="N208" s="33"/>
      <c r="O208" s="33"/>
      <c r="P208" s="8"/>
      <c r="Q208" s="8"/>
      <c r="R208" s="33"/>
      <c r="S208" s="33"/>
    </row>
    <row r="209" spans="1:19">
      <c r="A209" s="5"/>
      <c r="B209" s="33"/>
      <c r="D209" s="7"/>
      <c r="E209" s="7"/>
      <c r="F209" s="7"/>
      <c r="G209" s="33"/>
      <c r="H209" s="33"/>
      <c r="I209" s="33"/>
      <c r="J209" s="33"/>
      <c r="K209" s="33"/>
      <c r="L209" s="33"/>
      <c r="M209" s="33"/>
      <c r="N209" s="33"/>
      <c r="O209" s="33"/>
      <c r="P209" s="8"/>
      <c r="Q209" s="8"/>
      <c r="R209" s="33"/>
      <c r="S209" s="33"/>
    </row>
    <row r="210" spans="1:19" ht="15.75" customHeight="1">
      <c r="A210" s="5"/>
      <c r="B210" s="33"/>
      <c r="D210" s="7"/>
      <c r="E210" s="7"/>
      <c r="F210" s="7"/>
      <c r="G210" s="33"/>
      <c r="H210" s="33"/>
      <c r="I210" s="33"/>
      <c r="J210" s="33"/>
      <c r="K210" s="33"/>
      <c r="L210" s="33"/>
      <c r="M210" s="33"/>
      <c r="N210" s="33"/>
      <c r="O210" s="33"/>
      <c r="P210" s="8"/>
      <c r="Q210" s="8"/>
      <c r="R210" s="33"/>
      <c r="S210" s="33"/>
    </row>
    <row r="211" spans="1:19">
      <c r="A211" s="5"/>
      <c r="B211" s="33"/>
      <c r="D211" s="7"/>
      <c r="E211" s="7"/>
      <c r="F211" s="7"/>
      <c r="G211" s="33"/>
      <c r="H211" s="33"/>
      <c r="I211" s="33"/>
      <c r="J211" s="33"/>
      <c r="K211" s="33"/>
      <c r="L211" s="33"/>
      <c r="M211" s="33"/>
      <c r="N211" s="33"/>
      <c r="O211" s="33"/>
      <c r="P211" s="8"/>
      <c r="Q211" s="8"/>
      <c r="R211" s="33"/>
      <c r="S211" s="33"/>
    </row>
    <row r="212" spans="1:19">
      <c r="A212" s="5"/>
      <c r="B212" s="33"/>
      <c r="D212" s="7"/>
      <c r="E212" s="7"/>
      <c r="F212" s="7"/>
      <c r="G212" s="33"/>
      <c r="H212" s="33"/>
      <c r="I212" s="33"/>
      <c r="J212" s="33"/>
      <c r="K212" s="33"/>
      <c r="L212" s="33"/>
      <c r="M212" s="33"/>
      <c r="N212" s="33"/>
      <c r="O212" s="33"/>
      <c r="P212" s="8"/>
      <c r="Q212" s="8"/>
      <c r="R212" s="33"/>
      <c r="S212" s="33"/>
    </row>
    <row r="213" spans="1:19" ht="12.75" customHeight="1">
      <c r="A213" s="5"/>
      <c r="B213" s="33"/>
      <c r="D213" s="7"/>
      <c r="E213" s="7"/>
      <c r="F213" s="7"/>
      <c r="G213" s="33"/>
      <c r="H213" s="33"/>
      <c r="I213" s="33"/>
      <c r="J213" s="33"/>
      <c r="K213" s="33"/>
      <c r="L213" s="33"/>
      <c r="M213" s="33"/>
      <c r="N213" s="33"/>
      <c r="O213" s="33"/>
      <c r="P213" s="8"/>
      <c r="Q213" s="8"/>
      <c r="R213" s="33"/>
      <c r="S213" s="33"/>
    </row>
    <row r="214" spans="1:19" ht="12.75" customHeight="1">
      <c r="A214" s="5"/>
      <c r="B214" s="33"/>
      <c r="D214" s="7"/>
      <c r="E214" s="7"/>
      <c r="F214" s="7"/>
      <c r="G214" s="33"/>
      <c r="H214" s="33"/>
      <c r="I214" s="33"/>
      <c r="J214" s="33"/>
      <c r="K214" s="33"/>
      <c r="L214" s="33"/>
      <c r="M214" s="33"/>
      <c r="N214" s="33"/>
      <c r="O214" s="33"/>
      <c r="P214" s="8"/>
      <c r="Q214" s="8"/>
      <c r="R214" s="33"/>
      <c r="S214" s="33"/>
    </row>
    <row r="215" spans="1:19">
      <c r="A215" s="5"/>
      <c r="B215" s="33"/>
      <c r="D215" s="7"/>
      <c r="E215" s="7"/>
      <c r="F215" s="7"/>
      <c r="G215" s="33"/>
      <c r="H215" s="33"/>
      <c r="I215" s="33"/>
      <c r="J215" s="33"/>
      <c r="K215" s="33"/>
      <c r="L215" s="33"/>
      <c r="M215" s="33"/>
      <c r="N215" s="33"/>
      <c r="O215" s="33"/>
      <c r="P215" s="8"/>
      <c r="Q215" s="8"/>
      <c r="R215" s="33"/>
      <c r="S215" s="33"/>
    </row>
    <row r="216" spans="1:19" ht="12.75" customHeight="1">
      <c r="A216" s="5"/>
      <c r="B216" s="33"/>
      <c r="D216" s="7"/>
      <c r="E216" s="7"/>
      <c r="F216" s="7"/>
      <c r="G216" s="33"/>
      <c r="H216" s="33"/>
      <c r="I216" s="33"/>
      <c r="J216" s="33"/>
      <c r="K216" s="33"/>
      <c r="L216" s="33"/>
      <c r="M216" s="33"/>
      <c r="N216" s="33"/>
      <c r="O216" s="33"/>
      <c r="P216" s="8"/>
      <c r="Q216" s="8"/>
      <c r="R216" s="33"/>
      <c r="S216" s="33"/>
    </row>
    <row r="217" spans="1:19">
      <c r="A217" s="5"/>
      <c r="B217" s="33"/>
      <c r="D217" s="7"/>
      <c r="E217" s="7"/>
      <c r="F217" s="7"/>
      <c r="G217" s="33"/>
      <c r="H217" s="33"/>
      <c r="I217" s="33"/>
      <c r="J217" s="33"/>
      <c r="K217" s="33"/>
      <c r="L217" s="33"/>
      <c r="M217" s="33"/>
      <c r="N217" s="33"/>
      <c r="O217" s="33"/>
      <c r="P217" s="8"/>
      <c r="Q217" s="8"/>
      <c r="R217" s="33"/>
      <c r="S217" s="33"/>
    </row>
    <row r="218" spans="1:19">
      <c r="A218" s="5"/>
      <c r="B218" s="33"/>
      <c r="D218" s="7"/>
      <c r="E218" s="7"/>
      <c r="F218" s="7"/>
      <c r="G218" s="33"/>
      <c r="H218" s="33"/>
      <c r="I218" s="33"/>
      <c r="J218" s="33"/>
      <c r="K218" s="33"/>
      <c r="L218" s="33"/>
      <c r="M218" s="33"/>
      <c r="N218" s="33"/>
      <c r="O218" s="33"/>
      <c r="P218" s="8"/>
      <c r="Q218" s="8"/>
      <c r="R218" s="33"/>
      <c r="S218" s="33"/>
    </row>
    <row r="219" spans="1:19">
      <c r="A219" s="5"/>
      <c r="B219" s="33"/>
      <c r="D219" s="7"/>
      <c r="E219" s="7"/>
      <c r="F219" s="7"/>
      <c r="G219" s="33"/>
      <c r="H219" s="33"/>
      <c r="I219" s="33"/>
      <c r="J219" s="33"/>
      <c r="K219" s="33"/>
      <c r="L219" s="33"/>
      <c r="M219" s="33"/>
      <c r="N219" s="33"/>
      <c r="O219" s="33"/>
      <c r="P219" s="8"/>
      <c r="Q219" s="8"/>
      <c r="R219" s="33"/>
      <c r="S219" s="33"/>
    </row>
    <row r="220" spans="1:19" ht="12.75" customHeight="1">
      <c r="A220" s="5"/>
      <c r="B220" s="33"/>
      <c r="D220" s="7"/>
      <c r="E220" s="7"/>
      <c r="F220" s="7"/>
      <c r="G220" s="33"/>
      <c r="H220" s="33"/>
      <c r="I220" s="33"/>
      <c r="J220" s="33"/>
      <c r="K220" s="33"/>
      <c r="L220" s="33"/>
      <c r="M220" s="33"/>
      <c r="N220" s="33"/>
      <c r="O220" s="33"/>
      <c r="P220" s="8"/>
      <c r="Q220" s="8"/>
      <c r="R220" s="33"/>
      <c r="S220" s="33"/>
    </row>
    <row r="221" spans="1:19">
      <c r="A221" s="5"/>
      <c r="B221" s="33"/>
      <c r="D221" s="7"/>
      <c r="E221" s="7"/>
      <c r="F221" s="7"/>
      <c r="G221" s="33"/>
      <c r="H221" s="33"/>
      <c r="I221" s="33"/>
      <c r="J221" s="33"/>
      <c r="K221" s="33"/>
      <c r="L221" s="33"/>
      <c r="M221" s="33"/>
      <c r="N221" s="33"/>
      <c r="O221" s="33"/>
      <c r="P221" s="8"/>
      <c r="Q221" s="8"/>
      <c r="R221" s="33"/>
      <c r="S221" s="33"/>
    </row>
    <row r="222" spans="1:19" ht="12.75" customHeight="1">
      <c r="A222" s="5"/>
      <c r="B222" s="33"/>
      <c r="D222" s="7"/>
      <c r="E222" s="7"/>
      <c r="F222" s="7"/>
      <c r="G222" s="33"/>
      <c r="H222" s="33"/>
      <c r="I222" s="33"/>
      <c r="J222" s="33"/>
      <c r="K222" s="33"/>
      <c r="L222" s="33"/>
      <c r="M222" s="33"/>
      <c r="N222" s="33"/>
      <c r="O222" s="33"/>
      <c r="P222" s="8"/>
      <c r="Q222" s="8"/>
      <c r="R222" s="33"/>
      <c r="S222" s="33"/>
    </row>
    <row r="223" spans="1:19" ht="12.75" customHeight="1">
      <c r="A223" s="5"/>
      <c r="B223" s="33"/>
      <c r="D223" s="7"/>
      <c r="E223" s="7"/>
      <c r="F223" s="7"/>
      <c r="G223" s="33"/>
      <c r="H223" s="33"/>
      <c r="I223" s="33"/>
      <c r="J223" s="33"/>
      <c r="K223" s="33"/>
      <c r="L223" s="33"/>
      <c r="M223" s="33"/>
      <c r="N223" s="33"/>
      <c r="O223" s="33"/>
      <c r="P223" s="8"/>
      <c r="Q223" s="8"/>
      <c r="R223" s="33"/>
      <c r="S223" s="33"/>
    </row>
    <row r="224" spans="1:19">
      <c r="A224" s="5"/>
      <c r="B224" s="33"/>
      <c r="D224" s="7"/>
      <c r="E224" s="7"/>
      <c r="F224" s="7"/>
      <c r="G224" s="33"/>
      <c r="H224" s="33"/>
      <c r="I224" s="33"/>
      <c r="J224" s="33"/>
      <c r="K224" s="33"/>
      <c r="L224" s="33"/>
      <c r="M224" s="33"/>
      <c r="N224" s="33"/>
      <c r="O224" s="33"/>
      <c r="P224" s="8"/>
      <c r="Q224" s="8"/>
      <c r="R224" s="33"/>
      <c r="S224" s="33"/>
    </row>
    <row r="225" spans="1:19">
      <c r="A225" s="5"/>
      <c r="B225" s="33"/>
      <c r="D225" s="7"/>
      <c r="E225" s="7"/>
      <c r="F225" s="7"/>
      <c r="G225" s="33"/>
      <c r="H225" s="33"/>
      <c r="I225" s="33"/>
      <c r="J225" s="33"/>
      <c r="K225" s="33"/>
      <c r="L225" s="33"/>
      <c r="M225" s="33"/>
      <c r="N225" s="33"/>
      <c r="O225" s="33"/>
      <c r="P225" s="8"/>
      <c r="Q225" s="8"/>
      <c r="R225" s="33"/>
      <c r="S225" s="33"/>
    </row>
    <row r="226" spans="1:19">
      <c r="A226" s="5"/>
      <c r="B226" s="33"/>
      <c r="D226" s="7"/>
      <c r="E226" s="7"/>
      <c r="F226" s="7"/>
      <c r="G226" s="33"/>
      <c r="H226" s="33"/>
      <c r="I226" s="33"/>
      <c r="J226" s="33"/>
      <c r="K226" s="33"/>
      <c r="L226" s="33"/>
      <c r="M226" s="33"/>
      <c r="N226" s="33"/>
      <c r="O226" s="33"/>
      <c r="P226" s="8"/>
      <c r="Q226" s="8"/>
      <c r="R226" s="33"/>
      <c r="S226" s="33"/>
    </row>
    <row r="227" spans="1:19" ht="12.75" customHeight="1">
      <c r="A227" s="5"/>
      <c r="B227" s="33"/>
      <c r="D227" s="7"/>
      <c r="E227" s="7"/>
      <c r="F227" s="7"/>
      <c r="G227" s="33"/>
      <c r="H227" s="33"/>
      <c r="I227" s="33"/>
      <c r="J227" s="33"/>
      <c r="K227" s="33"/>
      <c r="L227" s="33"/>
      <c r="M227" s="33"/>
      <c r="N227" s="33"/>
      <c r="O227" s="33"/>
      <c r="P227" s="8"/>
      <c r="Q227" s="8"/>
      <c r="R227" s="33"/>
      <c r="S227" s="33"/>
    </row>
    <row r="228" spans="1:19" ht="12.75" hidden="1" customHeight="1">
      <c r="A228" s="5"/>
      <c r="B228" s="33"/>
      <c r="D228" s="7"/>
      <c r="E228" s="7"/>
      <c r="F228" s="7"/>
      <c r="G228" s="33"/>
      <c r="H228" s="33"/>
      <c r="I228" s="33"/>
      <c r="J228" s="33"/>
      <c r="K228" s="33"/>
      <c r="L228" s="33"/>
      <c r="M228" s="33"/>
      <c r="N228" s="33"/>
      <c r="O228" s="33"/>
      <c r="P228" s="8"/>
      <c r="Q228" s="8"/>
      <c r="R228" s="33"/>
      <c r="S228" s="33"/>
    </row>
    <row r="229" spans="1:19" ht="12.75" hidden="1" customHeight="1">
      <c r="A229" s="5"/>
      <c r="B229" s="33"/>
      <c r="D229" s="7"/>
      <c r="E229" s="7"/>
      <c r="F229" s="7"/>
      <c r="G229" s="33"/>
      <c r="H229" s="33"/>
      <c r="I229" s="33"/>
      <c r="J229" s="33"/>
      <c r="K229" s="33"/>
      <c r="L229" s="33"/>
      <c r="M229" s="33"/>
      <c r="N229" s="33"/>
      <c r="O229" s="33"/>
      <c r="P229" s="8"/>
      <c r="Q229" s="8"/>
      <c r="R229" s="33"/>
      <c r="S229" s="33"/>
    </row>
    <row r="230" spans="1:19">
      <c r="A230" s="5"/>
      <c r="B230" s="33"/>
      <c r="D230" s="7"/>
      <c r="E230" s="7"/>
      <c r="F230" s="7"/>
      <c r="G230" s="33"/>
      <c r="H230" s="33"/>
      <c r="I230" s="33"/>
      <c r="J230" s="33"/>
      <c r="K230" s="33"/>
      <c r="L230" s="33"/>
      <c r="M230" s="33"/>
      <c r="N230" s="33"/>
      <c r="O230" s="33"/>
      <c r="P230" s="8"/>
      <c r="Q230" s="8"/>
      <c r="R230" s="33"/>
      <c r="S230" s="33"/>
    </row>
    <row r="231" spans="1:19">
      <c r="A231" s="5"/>
      <c r="B231" s="33"/>
      <c r="D231" s="7"/>
      <c r="E231" s="7"/>
      <c r="F231" s="7"/>
      <c r="G231" s="33"/>
      <c r="H231" s="33"/>
      <c r="I231" s="33"/>
      <c r="J231" s="33"/>
      <c r="K231" s="33"/>
      <c r="L231" s="33"/>
      <c r="M231" s="33"/>
      <c r="N231" s="33"/>
      <c r="O231" s="33"/>
      <c r="P231" s="8"/>
      <c r="Q231" s="8"/>
      <c r="R231" s="33"/>
      <c r="S231" s="33"/>
    </row>
    <row r="232" spans="1:19">
      <c r="A232" s="5"/>
      <c r="B232" s="33"/>
      <c r="D232" s="7"/>
      <c r="E232" s="7"/>
      <c r="F232" s="7"/>
      <c r="G232" s="33"/>
      <c r="H232" s="33"/>
      <c r="I232" s="33"/>
      <c r="J232" s="33"/>
      <c r="K232" s="33"/>
      <c r="L232" s="33"/>
      <c r="M232" s="33"/>
      <c r="N232" s="33"/>
      <c r="O232" s="33"/>
      <c r="P232" s="8"/>
      <c r="Q232" s="8"/>
      <c r="R232" s="33"/>
      <c r="S232" s="33"/>
    </row>
    <row r="233" spans="1:19">
      <c r="A233" s="5"/>
      <c r="B233" s="33"/>
      <c r="D233" s="7"/>
      <c r="E233" s="7"/>
      <c r="F233" s="7"/>
      <c r="G233" s="33"/>
      <c r="H233" s="33"/>
      <c r="I233" s="33"/>
      <c r="J233" s="33"/>
      <c r="K233" s="33"/>
      <c r="L233" s="33"/>
      <c r="M233" s="33"/>
      <c r="N233" s="33"/>
      <c r="O233" s="33"/>
      <c r="P233" s="8"/>
      <c r="Q233" s="8"/>
      <c r="R233" s="33"/>
      <c r="S233" s="33"/>
    </row>
    <row r="234" spans="1:19">
      <c r="A234" s="5"/>
      <c r="B234" s="33"/>
      <c r="D234" s="7"/>
      <c r="E234" s="7"/>
      <c r="F234" s="7"/>
      <c r="G234" s="33"/>
      <c r="H234" s="33"/>
      <c r="I234" s="33"/>
      <c r="J234" s="33"/>
      <c r="K234" s="33"/>
      <c r="L234" s="33"/>
      <c r="M234" s="33"/>
      <c r="N234" s="33"/>
      <c r="O234" s="33"/>
      <c r="P234" s="8"/>
      <c r="Q234" s="8"/>
      <c r="R234" s="33"/>
      <c r="S234" s="33"/>
    </row>
    <row r="235" spans="1:19">
      <c r="A235" s="5"/>
      <c r="B235" s="33"/>
      <c r="D235" s="7"/>
      <c r="E235" s="7"/>
      <c r="F235" s="7"/>
      <c r="G235" s="33"/>
      <c r="H235" s="33"/>
      <c r="I235" s="33"/>
      <c r="J235" s="33"/>
      <c r="K235" s="33"/>
      <c r="L235" s="33"/>
      <c r="M235" s="33"/>
      <c r="N235" s="33"/>
      <c r="O235" s="33"/>
      <c r="P235" s="8"/>
      <c r="Q235" s="8"/>
      <c r="R235" s="33"/>
      <c r="S235" s="33"/>
    </row>
    <row r="236" spans="1:19">
      <c r="A236" s="5"/>
      <c r="B236" s="33"/>
      <c r="D236" s="7"/>
      <c r="E236" s="7"/>
      <c r="F236" s="7"/>
      <c r="G236" s="33"/>
      <c r="H236" s="33"/>
      <c r="I236" s="33"/>
      <c r="J236" s="33"/>
      <c r="K236" s="33"/>
      <c r="L236" s="33"/>
      <c r="M236" s="33"/>
      <c r="N236" s="33"/>
      <c r="O236" s="33"/>
      <c r="P236" s="8"/>
      <c r="Q236" s="8"/>
      <c r="R236" s="33"/>
      <c r="S236" s="33"/>
    </row>
    <row r="237" spans="1:19" ht="12.6" hidden="1" customHeight="1">
      <c r="A237" s="5"/>
      <c r="B237" s="33"/>
      <c r="D237" s="7"/>
      <c r="E237" s="7"/>
      <c r="F237" s="7"/>
      <c r="G237" s="33"/>
      <c r="H237" s="33"/>
      <c r="I237" s="33"/>
      <c r="J237" s="33"/>
      <c r="K237" s="33"/>
      <c r="L237" s="33"/>
      <c r="M237" s="33"/>
      <c r="N237" s="33"/>
      <c r="O237" s="33"/>
      <c r="P237" s="8"/>
      <c r="Q237" s="8"/>
      <c r="R237" s="33"/>
      <c r="S237" s="33"/>
    </row>
    <row r="238" spans="1:19" ht="12.6" hidden="1" customHeight="1">
      <c r="A238" s="5"/>
      <c r="B238" s="33"/>
      <c r="D238" s="7"/>
      <c r="E238" s="7"/>
      <c r="F238" s="7"/>
      <c r="G238" s="33"/>
      <c r="H238" s="33"/>
      <c r="I238" s="33"/>
      <c r="J238" s="33"/>
      <c r="K238" s="33"/>
      <c r="L238" s="33"/>
      <c r="M238" s="33"/>
      <c r="N238" s="33"/>
      <c r="O238" s="33"/>
      <c r="P238" s="8"/>
      <c r="Q238" s="8"/>
      <c r="R238" s="33"/>
      <c r="S238" s="33"/>
    </row>
    <row r="239" spans="1:19" ht="12.6" hidden="1" customHeight="1">
      <c r="A239" s="5"/>
      <c r="B239" s="33"/>
      <c r="D239" s="7"/>
      <c r="E239" s="7"/>
      <c r="F239" s="7"/>
      <c r="G239" s="33"/>
      <c r="H239" s="33"/>
      <c r="I239" s="33"/>
      <c r="J239" s="33"/>
      <c r="K239" s="33"/>
      <c r="L239" s="33"/>
      <c r="M239" s="33"/>
      <c r="N239" s="33"/>
      <c r="O239" s="33"/>
      <c r="P239" s="8"/>
      <c r="Q239" s="8"/>
      <c r="R239" s="33"/>
      <c r="S239" s="33"/>
    </row>
    <row r="240" spans="1:19">
      <c r="A240" s="5"/>
      <c r="B240" s="33"/>
      <c r="D240" s="7"/>
      <c r="E240" s="7"/>
      <c r="F240" s="7"/>
      <c r="G240" s="33"/>
      <c r="H240" s="33"/>
      <c r="I240" s="33"/>
      <c r="J240" s="33"/>
      <c r="K240" s="33"/>
      <c r="L240" s="33"/>
      <c r="M240" s="33"/>
      <c r="N240" s="33"/>
      <c r="O240" s="33"/>
      <c r="P240" s="8"/>
      <c r="Q240" s="8"/>
      <c r="R240" s="33"/>
      <c r="S240" s="33"/>
    </row>
    <row r="241" spans="1:19" ht="12.75" customHeight="1">
      <c r="A241" s="5"/>
      <c r="B241" s="33"/>
      <c r="D241" s="7"/>
      <c r="E241" s="7"/>
      <c r="F241" s="7"/>
      <c r="G241" s="33"/>
      <c r="H241" s="33"/>
      <c r="I241" s="33"/>
      <c r="J241" s="33"/>
      <c r="K241" s="33"/>
      <c r="L241" s="33"/>
      <c r="M241" s="33"/>
      <c r="N241" s="33"/>
      <c r="O241" s="33"/>
      <c r="P241" s="8"/>
      <c r="Q241" s="8"/>
      <c r="R241" s="33"/>
      <c r="S241" s="33"/>
    </row>
    <row r="242" spans="1:19" ht="12.75" customHeight="1">
      <c r="A242" s="5"/>
      <c r="B242" s="33"/>
      <c r="D242" s="7"/>
      <c r="E242" s="7"/>
      <c r="F242" s="7"/>
      <c r="G242" s="33"/>
      <c r="H242" s="33"/>
      <c r="I242" s="33"/>
      <c r="J242" s="33"/>
      <c r="K242" s="33"/>
      <c r="L242" s="33"/>
      <c r="M242" s="33"/>
      <c r="N242" s="33"/>
      <c r="O242" s="33"/>
      <c r="P242" s="8"/>
      <c r="Q242" s="8"/>
      <c r="R242" s="33"/>
      <c r="S242" s="33"/>
    </row>
    <row r="243" spans="1:19" ht="12.75" customHeight="1">
      <c r="A243" s="5"/>
      <c r="B243" s="33"/>
      <c r="D243" s="7"/>
      <c r="E243" s="7"/>
      <c r="F243" s="7"/>
      <c r="G243" s="33"/>
      <c r="H243" s="33"/>
      <c r="I243" s="33"/>
      <c r="J243" s="33"/>
      <c r="K243" s="33"/>
      <c r="L243" s="33"/>
      <c r="M243" s="33"/>
      <c r="N243" s="33"/>
      <c r="O243" s="33"/>
      <c r="P243" s="8"/>
      <c r="Q243" s="8"/>
      <c r="R243" s="33"/>
      <c r="S243" s="33"/>
    </row>
    <row r="244" spans="1:19" ht="12.75" customHeight="1">
      <c r="A244" s="5"/>
      <c r="B244" s="33"/>
      <c r="D244" s="7"/>
      <c r="E244" s="7"/>
      <c r="F244" s="7"/>
      <c r="G244" s="33"/>
      <c r="H244" s="33"/>
      <c r="I244" s="33"/>
      <c r="J244" s="33"/>
      <c r="K244" s="33"/>
      <c r="L244" s="33"/>
      <c r="M244" s="33"/>
      <c r="N244" s="33"/>
      <c r="O244" s="33"/>
      <c r="P244" s="8"/>
      <c r="Q244" s="8"/>
      <c r="R244" s="33"/>
      <c r="S244" s="33"/>
    </row>
    <row r="245" spans="1:19" ht="12.75" customHeight="1">
      <c r="A245" s="5"/>
      <c r="B245" s="33"/>
      <c r="D245" s="7"/>
      <c r="E245" s="7"/>
      <c r="F245" s="7"/>
      <c r="G245" s="33"/>
      <c r="H245" s="33"/>
      <c r="I245" s="33"/>
      <c r="J245" s="33"/>
      <c r="K245" s="33"/>
      <c r="L245" s="33"/>
      <c r="M245" s="33"/>
      <c r="N245" s="33"/>
      <c r="O245" s="33"/>
      <c r="P245" s="8"/>
      <c r="Q245" s="8"/>
      <c r="R245" s="33"/>
      <c r="S245" s="33"/>
    </row>
    <row r="246" spans="1:19" ht="12.75" customHeight="1">
      <c r="A246" s="5"/>
      <c r="B246" s="33"/>
      <c r="D246" s="7"/>
      <c r="E246" s="7"/>
      <c r="F246" s="7"/>
      <c r="G246" s="33"/>
      <c r="H246" s="33"/>
      <c r="I246" s="33"/>
      <c r="J246" s="33"/>
      <c r="K246" s="33"/>
      <c r="L246" s="33"/>
      <c r="M246" s="33"/>
      <c r="N246" s="33"/>
      <c r="O246" s="33"/>
      <c r="P246" s="8"/>
      <c r="Q246" s="8"/>
      <c r="R246" s="33"/>
      <c r="S246" s="33"/>
    </row>
    <row r="247" spans="1:19" ht="12.75" customHeight="1">
      <c r="A247" s="5"/>
      <c r="B247" s="33"/>
      <c r="D247" s="7"/>
      <c r="E247" s="7"/>
      <c r="F247" s="7"/>
      <c r="G247" s="33"/>
      <c r="H247" s="33"/>
      <c r="I247" s="33"/>
      <c r="J247" s="33"/>
      <c r="K247" s="33"/>
      <c r="L247" s="33"/>
      <c r="M247" s="33"/>
      <c r="N247" s="33"/>
      <c r="O247" s="33"/>
      <c r="P247" s="8"/>
      <c r="Q247" s="8"/>
      <c r="R247" s="33"/>
      <c r="S247" s="33"/>
    </row>
    <row r="248" spans="1:19" ht="12.75" customHeight="1">
      <c r="A248" s="5"/>
      <c r="B248" s="33"/>
      <c r="D248" s="7"/>
      <c r="E248" s="7"/>
      <c r="F248" s="7"/>
      <c r="G248" s="33"/>
      <c r="H248" s="33"/>
      <c r="I248" s="33"/>
      <c r="J248" s="33"/>
      <c r="K248" s="33"/>
      <c r="L248" s="33"/>
      <c r="M248" s="33"/>
      <c r="N248" s="33"/>
      <c r="O248" s="33"/>
      <c r="P248" s="8"/>
      <c r="Q248" s="8"/>
      <c r="R248" s="33"/>
      <c r="S248" s="33"/>
    </row>
    <row r="249" spans="1:19" ht="12.75" customHeight="1">
      <c r="A249" s="5"/>
      <c r="B249" s="33"/>
      <c r="D249" s="7"/>
      <c r="E249" s="7"/>
      <c r="F249" s="7"/>
      <c r="G249" s="33"/>
      <c r="H249" s="33"/>
      <c r="I249" s="33"/>
      <c r="J249" s="33"/>
      <c r="K249" s="33"/>
      <c r="L249" s="33"/>
      <c r="M249" s="33"/>
      <c r="N249" s="33"/>
      <c r="O249" s="33"/>
      <c r="P249" s="8"/>
      <c r="Q249" s="8"/>
      <c r="R249" s="33"/>
      <c r="S249" s="33"/>
    </row>
    <row r="250" spans="1:19" ht="12.75" customHeight="1">
      <c r="A250" s="5"/>
      <c r="B250" s="33"/>
      <c r="D250" s="7"/>
      <c r="E250" s="7"/>
      <c r="F250" s="7"/>
      <c r="G250" s="33"/>
      <c r="H250" s="33"/>
      <c r="I250" s="33"/>
      <c r="J250" s="33"/>
      <c r="K250" s="33"/>
      <c r="L250" s="33"/>
      <c r="M250" s="33"/>
      <c r="N250" s="33"/>
      <c r="O250" s="33"/>
      <c r="P250" s="8"/>
      <c r="Q250" s="8"/>
      <c r="R250" s="33"/>
      <c r="S250" s="33"/>
    </row>
    <row r="251" spans="1:19" ht="12.75" customHeight="1">
      <c r="A251" s="5"/>
      <c r="B251" s="33"/>
      <c r="D251" s="7"/>
      <c r="E251" s="7"/>
      <c r="F251" s="7"/>
      <c r="G251" s="33"/>
      <c r="H251" s="33"/>
      <c r="I251" s="33"/>
      <c r="J251" s="33"/>
      <c r="K251" s="33"/>
      <c r="L251" s="33"/>
      <c r="M251" s="33"/>
      <c r="N251" s="33"/>
      <c r="O251" s="33"/>
      <c r="P251" s="8"/>
      <c r="Q251" s="8"/>
      <c r="R251" s="33"/>
      <c r="S251" s="33"/>
    </row>
    <row r="252" spans="1:19" ht="12.75" customHeight="1">
      <c r="A252" s="5"/>
      <c r="B252" s="33"/>
      <c r="D252" s="7"/>
      <c r="E252" s="7"/>
      <c r="F252" s="7"/>
      <c r="G252" s="33"/>
      <c r="H252" s="33"/>
      <c r="I252" s="33"/>
      <c r="J252" s="33"/>
      <c r="K252" s="33"/>
      <c r="L252" s="33"/>
      <c r="M252" s="33"/>
      <c r="N252" s="33"/>
      <c r="O252" s="33"/>
      <c r="P252" s="8"/>
      <c r="Q252" s="8"/>
      <c r="R252" s="33"/>
      <c r="S252" s="33"/>
    </row>
    <row r="253" spans="1:19" ht="12.75" customHeight="1">
      <c r="A253" s="5"/>
      <c r="B253" s="33"/>
      <c r="D253" s="7"/>
      <c r="E253" s="7"/>
      <c r="F253" s="7"/>
      <c r="G253" s="33"/>
      <c r="H253" s="33"/>
      <c r="I253" s="33"/>
      <c r="J253" s="33"/>
      <c r="K253" s="33"/>
      <c r="L253" s="33"/>
      <c r="M253" s="33"/>
      <c r="N253" s="33"/>
      <c r="O253" s="33"/>
      <c r="P253" s="8"/>
      <c r="Q253" s="8"/>
      <c r="R253" s="33"/>
      <c r="S253" s="33"/>
    </row>
    <row r="254" spans="1:19" ht="12.75" customHeight="1">
      <c r="A254" s="5"/>
      <c r="B254" s="33"/>
      <c r="D254" s="7"/>
      <c r="E254" s="7"/>
      <c r="F254" s="7"/>
      <c r="G254" s="33"/>
      <c r="H254" s="33"/>
      <c r="I254" s="33"/>
      <c r="J254" s="33"/>
      <c r="K254" s="33"/>
      <c r="L254" s="33"/>
      <c r="M254" s="33"/>
      <c r="N254" s="33"/>
      <c r="O254" s="33"/>
      <c r="P254" s="8"/>
      <c r="Q254" s="8"/>
      <c r="R254" s="33"/>
      <c r="S254" s="33"/>
    </row>
    <row r="255" spans="1:19" ht="12.75" customHeight="1">
      <c r="A255" s="5"/>
      <c r="B255" s="33"/>
      <c r="D255" s="7"/>
      <c r="E255" s="7"/>
      <c r="F255" s="7"/>
      <c r="G255" s="33"/>
      <c r="H255" s="33"/>
      <c r="I255" s="33"/>
      <c r="J255" s="33"/>
      <c r="K255" s="33"/>
      <c r="L255" s="33"/>
      <c r="M255" s="33"/>
      <c r="N255" s="33"/>
      <c r="O255" s="33"/>
      <c r="P255" s="8"/>
      <c r="Q255" s="8"/>
      <c r="R255" s="33"/>
      <c r="S255" s="33"/>
    </row>
  </sheetData>
  <mergeCells count="134">
    <mergeCell ref="A1:Q1"/>
    <mergeCell ref="A8:A12"/>
    <mergeCell ref="B8:B12"/>
    <mergeCell ref="C8:F8"/>
    <mergeCell ref="G8:G12"/>
    <mergeCell ref="H8:H12"/>
    <mergeCell ref="L10:N10"/>
    <mergeCell ref="O10:O12"/>
    <mergeCell ref="P9:P12"/>
    <mergeCell ref="I8:P8"/>
    <mergeCell ref="Q8:Q12"/>
    <mergeCell ref="R8:R12"/>
    <mergeCell ref="C9:C12"/>
    <mergeCell ref="D9:D12"/>
    <mergeCell ref="E9:E12"/>
    <mergeCell ref="F9:F12"/>
    <mergeCell ref="I9:I12"/>
    <mergeCell ref="J9:J12"/>
    <mergeCell ref="K9:O9"/>
    <mergeCell ref="K10:K12"/>
    <mergeCell ref="B16:Q16"/>
    <mergeCell ref="A19:B19"/>
    <mergeCell ref="A20:B20"/>
    <mergeCell ref="A21:B21"/>
    <mergeCell ref="B22:Q22"/>
    <mergeCell ref="A26:B26"/>
    <mergeCell ref="L11:L12"/>
    <mergeCell ref="M11:M12"/>
    <mergeCell ref="N11:N12"/>
    <mergeCell ref="A15:Q15"/>
    <mergeCell ref="A14:Q14"/>
    <mergeCell ref="A13:Q13"/>
    <mergeCell ref="A27:B27"/>
    <mergeCell ref="A28:B28"/>
    <mergeCell ref="B29:Q29"/>
    <mergeCell ref="A35:B35"/>
    <mergeCell ref="A36:B36"/>
    <mergeCell ref="A37:B37"/>
    <mergeCell ref="B38:Q38"/>
    <mergeCell ref="A46:Q46"/>
    <mergeCell ref="B47:Q47"/>
    <mergeCell ref="A51:B51"/>
    <mergeCell ref="A52:B52"/>
    <mergeCell ref="B53:Q53"/>
    <mergeCell ref="A58:B58"/>
    <mergeCell ref="A59:B59"/>
    <mergeCell ref="A60:B60"/>
    <mergeCell ref="A44:B44"/>
    <mergeCell ref="A45:B45"/>
    <mergeCell ref="A50:B50"/>
    <mergeCell ref="A75:B75"/>
    <mergeCell ref="A76:B76"/>
    <mergeCell ref="A77:B77"/>
    <mergeCell ref="A71:Q71"/>
    <mergeCell ref="A72:Q72"/>
    <mergeCell ref="B73:Q73"/>
    <mergeCell ref="B84:Q84"/>
    <mergeCell ref="B61:Q61"/>
    <mergeCell ref="A66:B66"/>
    <mergeCell ref="A67:B67"/>
    <mergeCell ref="A68:B68"/>
    <mergeCell ref="A69:B69"/>
    <mergeCell ref="A70:B70"/>
    <mergeCell ref="A89:B89"/>
    <mergeCell ref="A90:B90"/>
    <mergeCell ref="A96:B96"/>
    <mergeCell ref="A97:B97"/>
    <mergeCell ref="A98:B98"/>
    <mergeCell ref="B91:Q91"/>
    <mergeCell ref="B78:Q78"/>
    <mergeCell ref="A81:B81"/>
    <mergeCell ref="A82:B82"/>
    <mergeCell ref="A83:B83"/>
    <mergeCell ref="A88:B88"/>
    <mergeCell ref="B107:Q107"/>
    <mergeCell ref="A114:B114"/>
    <mergeCell ref="A115:B115"/>
    <mergeCell ref="A116:B116"/>
    <mergeCell ref="B117:Q117"/>
    <mergeCell ref="A119:B119"/>
    <mergeCell ref="A99:B99"/>
    <mergeCell ref="A100:Q100"/>
    <mergeCell ref="B101:Q101"/>
    <mergeCell ref="A104:B104"/>
    <mergeCell ref="A105:B105"/>
    <mergeCell ref="A106:B106"/>
    <mergeCell ref="B126:Q126"/>
    <mergeCell ref="A128:B128"/>
    <mergeCell ref="A129:B129"/>
    <mergeCell ref="A130:B130"/>
    <mergeCell ref="B131:Q131"/>
    <mergeCell ref="A137:B137"/>
    <mergeCell ref="A120:B120"/>
    <mergeCell ref="A121:B121"/>
    <mergeCell ref="A122:B122"/>
    <mergeCell ref="A123:B123"/>
    <mergeCell ref="A124:Q124"/>
    <mergeCell ref="A125:Q125"/>
    <mergeCell ref="A148:B148"/>
    <mergeCell ref="A155:B155"/>
    <mergeCell ref="A156:B156"/>
    <mergeCell ref="A157:B157"/>
    <mergeCell ref="A149:Q149"/>
    <mergeCell ref="B150:Q150"/>
    <mergeCell ref="A138:B138"/>
    <mergeCell ref="A139:B139"/>
    <mergeCell ref="B140:Q140"/>
    <mergeCell ref="A145:B145"/>
    <mergeCell ref="A146:B146"/>
    <mergeCell ref="A147:B147"/>
    <mergeCell ref="A170:B170"/>
    <mergeCell ref="A171:B171"/>
    <mergeCell ref="A179:B179"/>
    <mergeCell ref="A172:Q172"/>
    <mergeCell ref="A173:Q173"/>
    <mergeCell ref="B174:Q174"/>
    <mergeCell ref="B158:Q158"/>
    <mergeCell ref="I163:Q163"/>
    <mergeCell ref="A165:B165"/>
    <mergeCell ref="A166:B166"/>
    <mergeCell ref="A167:B167"/>
    <mergeCell ref="C168:Q168"/>
    <mergeCell ref="A190:B190"/>
    <mergeCell ref="A191:B191"/>
    <mergeCell ref="A192:B192"/>
    <mergeCell ref="A193:B193"/>
    <mergeCell ref="A194:B194"/>
    <mergeCell ref="A195:B195"/>
    <mergeCell ref="A180:B180"/>
    <mergeCell ref="A181:B181"/>
    <mergeCell ref="B182:Q182"/>
    <mergeCell ref="I186:Q186"/>
    <mergeCell ref="A188:B188"/>
    <mergeCell ref="A189:B189"/>
  </mergeCells>
  <pageMargins left="0.78740157480314965" right="0.11811023622047245" top="0.78740157480314965" bottom="0.86614173228346458" header="0.94488188976377963" footer="1.0629921259842521"/>
  <pageSetup paperSize="9" scale="47" orientation="portrait" horizontalDpi="200" verticalDpi="200" r:id="rId1"/>
  <rowBreaks count="3" manualBreakCount="3">
    <brk id="45" max="15" man="1"/>
    <brk id="99" max="15" man="1"/>
    <brk id="1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0"/>
  <sheetViews>
    <sheetView view="pageBreakPreview" zoomScale="170" zoomScaleNormal="100" zoomScaleSheetLayoutView="170" workbookViewId="0">
      <selection sqref="A1:D1"/>
    </sheetView>
  </sheetViews>
  <sheetFormatPr defaultRowHeight="13.2"/>
  <cols>
    <col min="2" max="2" width="11.44140625" customWidth="1"/>
    <col min="3" max="3" width="16.44140625" customWidth="1"/>
    <col min="4" max="4" width="14.44140625" customWidth="1"/>
  </cols>
  <sheetData>
    <row r="1" spans="1:4" ht="26.1" customHeight="1">
      <c r="A1" s="478" t="s">
        <v>84</v>
      </c>
      <c r="B1" s="478"/>
      <c r="C1" s="478"/>
      <c r="D1" s="478"/>
    </row>
    <row r="2" spans="1:4" ht="14.4" thickBot="1">
      <c r="A2" s="36"/>
      <c r="B2" s="36"/>
      <c r="C2" s="36"/>
      <c r="D2" s="36"/>
    </row>
    <row r="3" spans="1:4" ht="14.4" thickBot="1">
      <c r="A3" s="482" t="s">
        <v>77</v>
      </c>
      <c r="B3" s="483"/>
      <c r="C3" s="483"/>
      <c r="D3" s="484"/>
    </row>
    <row r="4" spans="1:4" ht="13.8">
      <c r="A4" s="37" t="s">
        <v>20</v>
      </c>
      <c r="B4" s="485" t="s">
        <v>195</v>
      </c>
      <c r="C4" s="485"/>
      <c r="D4" s="486"/>
    </row>
    <row r="5" spans="1:4" ht="13.8">
      <c r="A5" s="38" t="s">
        <v>24</v>
      </c>
      <c r="B5" s="487" t="s">
        <v>196</v>
      </c>
      <c r="C5" s="487"/>
      <c r="D5" s="488"/>
    </row>
    <row r="6" spans="1:4" ht="13.8">
      <c r="A6" s="38" t="s">
        <v>27</v>
      </c>
      <c r="B6" s="487" t="s">
        <v>197</v>
      </c>
      <c r="C6" s="487"/>
      <c r="D6" s="488"/>
    </row>
    <row r="7" spans="1:4" ht="13.8">
      <c r="A7" s="38" t="s">
        <v>28</v>
      </c>
      <c r="B7" s="487" t="s">
        <v>198</v>
      </c>
      <c r="C7" s="487"/>
      <c r="D7" s="488"/>
    </row>
    <row r="8" spans="1:4" ht="13.8">
      <c r="A8" s="38" t="s">
        <v>48</v>
      </c>
      <c r="B8" s="487" t="s">
        <v>199</v>
      </c>
      <c r="C8" s="487"/>
      <c r="D8" s="488"/>
    </row>
    <row r="9" spans="1:4" ht="13.8">
      <c r="A9" s="38" t="s">
        <v>66</v>
      </c>
      <c r="B9" s="479" t="s">
        <v>200</v>
      </c>
      <c r="C9" s="480"/>
      <c r="D9" s="481"/>
    </row>
    <row r="10" spans="1:4" ht="14.4" thickBot="1">
      <c r="A10" s="39" t="s">
        <v>69</v>
      </c>
      <c r="B10" s="476" t="s">
        <v>201</v>
      </c>
      <c r="C10" s="476"/>
      <c r="D10" s="477"/>
    </row>
  </sheetData>
  <mergeCells count="9">
    <mergeCell ref="B10:D10"/>
    <mergeCell ref="A1:D1"/>
    <mergeCell ref="B9:D9"/>
    <mergeCell ref="A3:D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Rol_Produkcja roślinna_I</vt:lpstr>
      <vt:lpstr>Rol_Agrobiznes_I</vt:lpstr>
      <vt:lpstr>Rol_Rolnictwo precyzyjne_I</vt:lpstr>
      <vt:lpstr>Fakultety I stopień</vt:lpstr>
      <vt:lpstr>Rol_Agrobiznes_I!Obszar_wydruku</vt:lpstr>
      <vt:lpstr>'Rol_Produkcja roślinna_I'!Obszar_wydruku</vt:lpstr>
      <vt:lpstr>'Rol_Rolnictwo precyzyjne_I'!Obszar_wydruku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 Jankowski</cp:lastModifiedBy>
  <cp:lastPrinted>2016-12-13T13:06:40Z</cp:lastPrinted>
  <dcterms:created xsi:type="dcterms:W3CDTF">2012-07-18T08:35:00Z</dcterms:created>
  <dcterms:modified xsi:type="dcterms:W3CDTF">2016-12-18T19:43:27Z</dcterms:modified>
</cp:coreProperties>
</file>