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WM\Dziekanat\Programy studiów\Niestacjonarne\I stopień\OK_Rolnictwo\"/>
    </mc:Choice>
  </mc:AlternateContent>
  <bookViews>
    <workbookView xWindow="1080" yWindow="0" windowWidth="15480" windowHeight="11640" tabRatio="601" activeTab="2"/>
  </bookViews>
  <sheets>
    <sheet name="Rol_Agrobiznes_I" sheetId="4" r:id="rId1"/>
    <sheet name="Rol_Produkcja rolnicza_I" sheetId="1" r:id="rId2"/>
    <sheet name="Rol_Rolnictwo precyzyjne_I" sheetId="5" r:id="rId3"/>
    <sheet name="Moduły_I" sheetId="6" r:id="rId4"/>
  </sheets>
  <definedNames>
    <definedName name="_xlnm.Print_Area" localSheetId="0">Rol_Agrobiznes_I!$A$1:$Q$200</definedName>
    <definedName name="_xlnm.Print_Area" localSheetId="1">'Rol_Produkcja rolnicza_I'!$A$1:$Q$197</definedName>
    <definedName name="_xlnm.Print_Area" localSheetId="2">'Rol_Rolnictwo precyzyjne_I'!$A$1:$Q$196</definedName>
    <definedName name="Print_Area" localSheetId="0">Rol_Agrobiznes_I!$A$1</definedName>
    <definedName name="Print_Area" localSheetId="1">'Rol_Produkcja rolnicza_I'!#REF!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8" i="5" l="1"/>
  <c r="P188" i="5" s="1"/>
  <c r="Q186" i="5"/>
  <c r="P186" i="5" s="1"/>
  <c r="Q185" i="5"/>
  <c r="P185" i="5"/>
  <c r="Q184" i="5"/>
  <c r="P184" i="5" s="1"/>
  <c r="Q179" i="5"/>
  <c r="P179" i="5" s="1"/>
  <c r="Q178" i="5"/>
  <c r="P178" i="5"/>
  <c r="Q177" i="5"/>
  <c r="P177" i="5" s="1"/>
  <c r="Q176" i="5"/>
  <c r="P176" i="5"/>
  <c r="Q165" i="5"/>
  <c r="P165" i="5"/>
  <c r="Q163" i="5"/>
  <c r="P163" i="5" s="1"/>
  <c r="Q162" i="5"/>
  <c r="P162" i="5"/>
  <c r="Q161" i="5"/>
  <c r="P161" i="5" s="1"/>
  <c r="Q160" i="5"/>
  <c r="P160" i="5"/>
  <c r="Q155" i="5"/>
  <c r="P155" i="5" s="1"/>
  <c r="Q154" i="5"/>
  <c r="P154" i="5"/>
  <c r="Q153" i="5"/>
  <c r="P153" i="5" s="1"/>
  <c r="Q152" i="5"/>
  <c r="P152" i="5"/>
  <c r="Q145" i="5"/>
  <c r="P145" i="5"/>
  <c r="Q144" i="5"/>
  <c r="P144" i="5"/>
  <c r="Q143" i="5"/>
  <c r="P143" i="5"/>
  <c r="Q142" i="5"/>
  <c r="P142" i="5"/>
  <c r="Q137" i="5"/>
  <c r="P137" i="5"/>
  <c r="Q136" i="5"/>
  <c r="P136" i="5"/>
  <c r="Q135" i="5"/>
  <c r="P135" i="5"/>
  <c r="Q134" i="5"/>
  <c r="P134" i="5"/>
  <c r="Q133" i="5"/>
  <c r="P133" i="5"/>
  <c r="Q128" i="5"/>
  <c r="P128" i="5" s="1"/>
  <c r="Q119" i="5"/>
  <c r="P119" i="5"/>
  <c r="Q114" i="5"/>
  <c r="P114" i="5" s="1"/>
  <c r="Q113" i="5"/>
  <c r="P113" i="5"/>
  <c r="Q112" i="5"/>
  <c r="P112" i="5" s="1"/>
  <c r="Q111" i="5"/>
  <c r="P111" i="5"/>
  <c r="Q110" i="5"/>
  <c r="P110" i="5" s="1"/>
  <c r="Q109" i="5"/>
  <c r="P109" i="5"/>
  <c r="Q104" i="5"/>
  <c r="P104" i="5" s="1"/>
  <c r="Q103" i="5"/>
  <c r="P103" i="5"/>
  <c r="Q96" i="5"/>
  <c r="P96" i="5" s="1"/>
  <c r="Q95" i="5"/>
  <c r="P95" i="5"/>
  <c r="Q94" i="5"/>
  <c r="P94" i="5" s="1"/>
  <c r="Q93" i="5"/>
  <c r="P93" i="5"/>
  <c r="Q88" i="5"/>
  <c r="P88" i="5" s="1"/>
  <c r="Q87" i="5"/>
  <c r="P87" i="5"/>
  <c r="Q86" i="5"/>
  <c r="P86" i="5" s="1"/>
  <c r="Q81" i="5"/>
  <c r="P81" i="5" s="1"/>
  <c r="Q80" i="5"/>
  <c r="P80" i="5" s="1"/>
  <c r="Q75" i="5"/>
  <c r="P75" i="5" s="1"/>
  <c r="Q66" i="5"/>
  <c r="P66" i="5" s="1"/>
  <c r="Q65" i="5"/>
  <c r="P65" i="5"/>
  <c r="Q64" i="5"/>
  <c r="P64" i="5" s="1"/>
  <c r="Q63" i="5"/>
  <c r="P63" i="5"/>
  <c r="Q58" i="5"/>
  <c r="P58" i="5" s="1"/>
  <c r="Q57" i="5"/>
  <c r="P57" i="5"/>
  <c r="Q56" i="5"/>
  <c r="P56" i="5" s="1"/>
  <c r="Q55" i="5"/>
  <c r="P55" i="5"/>
  <c r="Q50" i="5"/>
  <c r="P50" i="5" s="1"/>
  <c r="Q49" i="5"/>
  <c r="P49" i="5" s="1"/>
  <c r="Q35" i="5"/>
  <c r="P35" i="5" s="1"/>
  <c r="Q34" i="5"/>
  <c r="P34" i="5"/>
  <c r="Q33" i="5"/>
  <c r="P33" i="5" s="1"/>
  <c r="Q32" i="5"/>
  <c r="P32" i="5"/>
  <c r="Q31" i="5"/>
  <c r="P31" i="5" s="1"/>
  <c r="Q26" i="5"/>
  <c r="P26" i="5" s="1"/>
  <c r="Q25" i="5"/>
  <c r="P25" i="5" s="1"/>
  <c r="Q24" i="5"/>
  <c r="P24" i="5" s="1"/>
  <c r="Q19" i="5"/>
  <c r="P19" i="5" s="1"/>
  <c r="P18" i="5"/>
  <c r="Q18" i="5"/>
  <c r="O191" i="5"/>
  <c r="O189" i="5"/>
  <c r="O180" i="5"/>
  <c r="O192" i="5" s="1"/>
  <c r="O193" i="5" s="1"/>
  <c r="O171" i="5"/>
  <c r="O168" i="5"/>
  <c r="O166" i="5"/>
  <c r="O156" i="5"/>
  <c r="O149" i="5"/>
  <c r="O172" i="5" s="1"/>
  <c r="O146" i="5"/>
  <c r="O138" i="5"/>
  <c r="O123" i="5"/>
  <c r="O115" i="5"/>
  <c r="O97" i="5"/>
  <c r="O99" i="5" s="1"/>
  <c r="O196" i="5" s="1"/>
  <c r="O89" i="5"/>
  <c r="O82" i="5"/>
  <c r="O100" i="5" s="1"/>
  <c r="O124" i="5" s="1"/>
  <c r="O70" i="5"/>
  <c r="O67" i="5"/>
  <c r="O59" i="5"/>
  <c r="O36" i="5"/>
  <c r="O27" i="5"/>
  <c r="O46" i="5" s="1"/>
  <c r="O71" i="5" s="1"/>
  <c r="O194" i="5" s="1"/>
  <c r="P20" i="1" l="1"/>
  <c r="P189" i="1"/>
  <c r="P187" i="1"/>
  <c r="P186" i="1"/>
  <c r="P185" i="1"/>
  <c r="P184" i="1"/>
  <c r="P179" i="1"/>
  <c r="P178" i="1"/>
  <c r="P177" i="1"/>
  <c r="P176" i="1"/>
  <c r="P165" i="1"/>
  <c r="P163" i="1"/>
  <c r="P162" i="1"/>
  <c r="P161" i="1"/>
  <c r="P160" i="1"/>
  <c r="P155" i="1"/>
  <c r="P154" i="1"/>
  <c r="P153" i="1"/>
  <c r="P152" i="1"/>
  <c r="P145" i="1"/>
  <c r="P144" i="1"/>
  <c r="P143" i="1"/>
  <c r="P142" i="1"/>
  <c r="P137" i="1"/>
  <c r="P136" i="1"/>
  <c r="P135" i="1"/>
  <c r="P134" i="1"/>
  <c r="P133" i="1"/>
  <c r="P128" i="1"/>
  <c r="P119" i="1"/>
  <c r="P114" i="1"/>
  <c r="P113" i="1"/>
  <c r="P112" i="1"/>
  <c r="P111" i="1"/>
  <c r="P110" i="1"/>
  <c r="P109" i="1"/>
  <c r="P104" i="1"/>
  <c r="P103" i="1"/>
  <c r="P96" i="1"/>
  <c r="P95" i="1"/>
  <c r="P94" i="1"/>
  <c r="P93" i="1"/>
  <c r="P88" i="1"/>
  <c r="P87" i="1"/>
  <c r="P86" i="1"/>
  <c r="P81" i="1"/>
  <c r="P80" i="1"/>
  <c r="P75" i="1"/>
  <c r="P66" i="1"/>
  <c r="P65" i="1"/>
  <c r="P64" i="1"/>
  <c r="P63" i="1"/>
  <c r="P58" i="1"/>
  <c r="P57" i="1"/>
  <c r="P56" i="1"/>
  <c r="P55" i="1"/>
  <c r="P50" i="1"/>
  <c r="P49" i="1"/>
  <c r="P35" i="1"/>
  <c r="P34" i="1"/>
  <c r="P33" i="1"/>
  <c r="P32" i="1"/>
  <c r="P31" i="1"/>
  <c r="P26" i="1"/>
  <c r="P25" i="1"/>
  <c r="P24" i="1"/>
  <c r="P19" i="1"/>
  <c r="P18" i="1"/>
  <c r="Q189" i="1"/>
  <c r="Q187" i="1"/>
  <c r="Q186" i="1"/>
  <c r="Q185" i="1"/>
  <c r="Q184" i="1"/>
  <c r="Q179" i="1"/>
  <c r="Q178" i="1"/>
  <c r="Q177" i="1"/>
  <c r="Q176" i="1"/>
  <c r="Q165" i="1"/>
  <c r="Q163" i="1"/>
  <c r="Q162" i="1"/>
  <c r="Q161" i="1"/>
  <c r="Q160" i="1"/>
  <c r="Q155" i="1"/>
  <c r="Q154" i="1"/>
  <c r="Q153" i="1"/>
  <c r="Q152" i="1"/>
  <c r="Q145" i="1"/>
  <c r="Q144" i="1"/>
  <c r="Q143" i="1"/>
  <c r="Q142" i="1"/>
  <c r="Q137" i="1"/>
  <c r="Q136" i="1"/>
  <c r="Q135" i="1"/>
  <c r="Q134" i="1"/>
  <c r="Q133" i="1"/>
  <c r="Q128" i="1"/>
  <c r="Q119" i="1"/>
  <c r="Q114" i="1"/>
  <c r="Q113" i="1"/>
  <c r="Q112" i="1"/>
  <c r="Q111" i="1"/>
  <c r="Q110" i="1"/>
  <c r="Q109" i="1"/>
  <c r="Q104" i="1"/>
  <c r="Q103" i="1"/>
  <c r="Q96" i="1"/>
  <c r="Q95" i="1"/>
  <c r="Q94" i="1"/>
  <c r="Q93" i="1"/>
  <c r="Q88" i="1"/>
  <c r="Q87" i="1"/>
  <c r="Q86" i="1"/>
  <c r="Q81" i="1"/>
  <c r="Q80" i="1"/>
  <c r="Q75" i="1"/>
  <c r="Q66" i="1"/>
  <c r="Q65" i="1"/>
  <c r="Q64" i="1"/>
  <c r="Q63" i="1"/>
  <c r="Q58" i="1"/>
  <c r="Q57" i="1"/>
  <c r="Q56" i="1"/>
  <c r="Q55" i="1"/>
  <c r="Q50" i="1"/>
  <c r="Q49" i="1"/>
  <c r="Q35" i="1"/>
  <c r="Q34" i="1"/>
  <c r="Q33" i="1"/>
  <c r="Q32" i="1"/>
  <c r="Q31" i="1"/>
  <c r="Q26" i="1"/>
  <c r="Q25" i="1"/>
  <c r="Q24" i="1"/>
  <c r="Q19" i="1"/>
  <c r="Q18" i="1"/>
  <c r="O192" i="1"/>
  <c r="O190" i="1"/>
  <c r="O193" i="1" s="1"/>
  <c r="O194" i="1" s="1"/>
  <c r="O180" i="1"/>
  <c r="O171" i="1"/>
  <c r="O168" i="1"/>
  <c r="O166" i="1"/>
  <c r="O156" i="1"/>
  <c r="O149" i="1"/>
  <c r="O172" i="1" s="1"/>
  <c r="O148" i="1"/>
  <c r="O146" i="1"/>
  <c r="O138" i="1"/>
  <c r="O123" i="1"/>
  <c r="O115" i="1"/>
  <c r="O99" i="1"/>
  <c r="O197" i="1" s="1"/>
  <c r="O97" i="1"/>
  <c r="O89" i="1"/>
  <c r="O82" i="1"/>
  <c r="O100" i="1" s="1"/>
  <c r="O124" i="1" s="1"/>
  <c r="O70" i="1"/>
  <c r="O67" i="1"/>
  <c r="O59" i="1"/>
  <c r="O46" i="1"/>
  <c r="O71" i="1" s="1"/>
  <c r="O36" i="1"/>
  <c r="O27" i="1"/>
  <c r="P192" i="4"/>
  <c r="P183" i="4"/>
  <c r="P190" i="4"/>
  <c r="P189" i="4"/>
  <c r="P188" i="4"/>
  <c r="P187" i="4"/>
  <c r="P182" i="4"/>
  <c r="P181" i="4"/>
  <c r="P180" i="4"/>
  <c r="P179" i="4"/>
  <c r="P159" i="4"/>
  <c r="P168" i="4"/>
  <c r="P166" i="4"/>
  <c r="P165" i="4"/>
  <c r="P164" i="4"/>
  <c r="P163" i="4"/>
  <c r="P158" i="4"/>
  <c r="P157" i="4"/>
  <c r="P156" i="4"/>
  <c r="P155" i="4"/>
  <c r="P149" i="4"/>
  <c r="P148" i="4"/>
  <c r="P147" i="4"/>
  <c r="P146" i="4"/>
  <c r="P145" i="4"/>
  <c r="P144" i="4"/>
  <c r="P143" i="4"/>
  <c r="P139" i="4"/>
  <c r="P138" i="4"/>
  <c r="P137" i="4"/>
  <c r="P136" i="4"/>
  <c r="P135" i="4"/>
  <c r="P134" i="4"/>
  <c r="P129" i="4"/>
  <c r="P120" i="4"/>
  <c r="P116" i="4"/>
  <c r="P115" i="4"/>
  <c r="P114" i="4"/>
  <c r="P113" i="4"/>
  <c r="P112" i="4"/>
  <c r="P111" i="4"/>
  <c r="P110" i="4"/>
  <c r="P106" i="4"/>
  <c r="P105" i="4"/>
  <c r="P104" i="4"/>
  <c r="P98" i="4"/>
  <c r="P90" i="4"/>
  <c r="P97" i="4"/>
  <c r="P96" i="4"/>
  <c r="P95" i="4"/>
  <c r="P94" i="4"/>
  <c r="P89" i="4"/>
  <c r="P88" i="4"/>
  <c r="P87" i="4"/>
  <c r="P83" i="4"/>
  <c r="P82" i="4"/>
  <c r="P81" i="4"/>
  <c r="P76" i="4"/>
  <c r="P68" i="4"/>
  <c r="P67" i="4"/>
  <c r="P66" i="4"/>
  <c r="P65" i="4"/>
  <c r="P64" i="4"/>
  <c r="P60" i="4"/>
  <c r="P59" i="4"/>
  <c r="P58" i="4"/>
  <c r="P57" i="4"/>
  <c r="P56" i="4"/>
  <c r="P52" i="4"/>
  <c r="P51" i="4"/>
  <c r="P50" i="4"/>
  <c r="P37" i="4"/>
  <c r="P36" i="4"/>
  <c r="P35" i="4"/>
  <c r="P34" i="4"/>
  <c r="P33" i="4"/>
  <c r="P32" i="4"/>
  <c r="P21" i="4"/>
  <c r="P28" i="4"/>
  <c r="P27" i="4"/>
  <c r="P26" i="4"/>
  <c r="P25" i="4"/>
  <c r="P20" i="4"/>
  <c r="P19" i="4"/>
  <c r="O195" i="1" l="1"/>
  <c r="Q192" i="4" l="1"/>
  <c r="Q190" i="4"/>
  <c r="Q189" i="4"/>
  <c r="Q188" i="4"/>
  <c r="Q187" i="4"/>
  <c r="Q182" i="4"/>
  <c r="Q181" i="4"/>
  <c r="Q180" i="4"/>
  <c r="Q179" i="4"/>
  <c r="Q168" i="4"/>
  <c r="Q166" i="4"/>
  <c r="Q165" i="4"/>
  <c r="Q164" i="4"/>
  <c r="Q163" i="4"/>
  <c r="Q158" i="4"/>
  <c r="Q157" i="4"/>
  <c r="Q156" i="4"/>
  <c r="Q155" i="4"/>
  <c r="Q148" i="4"/>
  <c r="Q147" i="4"/>
  <c r="Q146" i="4"/>
  <c r="Q145" i="4"/>
  <c r="Q144" i="4"/>
  <c r="Q143" i="4"/>
  <c r="Q138" i="4"/>
  <c r="Q137" i="4"/>
  <c r="Q136" i="4"/>
  <c r="Q135" i="4"/>
  <c r="Q134" i="4"/>
  <c r="Q129" i="4"/>
  <c r="Q120" i="4"/>
  <c r="Q115" i="4"/>
  <c r="Q114" i="4"/>
  <c r="Q113" i="4"/>
  <c r="Q112" i="4"/>
  <c r="Q111" i="4"/>
  <c r="Q110" i="4"/>
  <c r="Q105" i="4"/>
  <c r="Q104" i="4"/>
  <c r="Q97" i="4"/>
  <c r="Q96" i="4"/>
  <c r="Q95" i="4"/>
  <c r="Q94" i="4"/>
  <c r="Q89" i="4"/>
  <c r="Q88" i="4"/>
  <c r="Q87" i="4"/>
  <c r="Q82" i="4"/>
  <c r="Q81" i="4"/>
  <c r="Q76" i="4"/>
  <c r="Q67" i="4"/>
  <c r="Q66" i="4"/>
  <c r="Q65" i="4"/>
  <c r="Q64" i="4"/>
  <c r="Q59" i="4"/>
  <c r="Q58" i="4"/>
  <c r="Q57" i="4"/>
  <c r="Q56" i="4"/>
  <c r="Q51" i="4"/>
  <c r="Q50" i="4"/>
  <c r="Q36" i="4"/>
  <c r="Q35" i="4"/>
  <c r="Q34" i="4"/>
  <c r="Q33" i="4"/>
  <c r="Q32" i="4"/>
  <c r="Q27" i="4"/>
  <c r="Q26" i="4"/>
  <c r="Q25" i="4"/>
  <c r="Q20" i="4"/>
  <c r="Q19" i="4"/>
  <c r="O195" i="4"/>
  <c r="O193" i="4"/>
  <c r="O185" i="4"/>
  <c r="O183" i="4"/>
  <c r="O196" i="4" s="1"/>
  <c r="O197" i="4" s="1"/>
  <c r="O169" i="4"/>
  <c r="O171" i="4" s="1"/>
  <c r="O159" i="4"/>
  <c r="O174" i="4" s="1"/>
  <c r="O149" i="4"/>
  <c r="O151" i="4" s="1"/>
  <c r="O139" i="4"/>
  <c r="O152" i="4" s="1"/>
  <c r="O175" i="4" s="1"/>
  <c r="O116" i="4"/>
  <c r="O124" i="4" s="1"/>
  <c r="O101" i="4"/>
  <c r="O125" i="4" s="1"/>
  <c r="O100" i="4"/>
  <c r="O200" i="4" s="1"/>
  <c r="O98" i="4"/>
  <c r="O90" i="4"/>
  <c r="O83" i="4"/>
  <c r="O68" i="4"/>
  <c r="O60" i="4"/>
  <c r="O71" i="4" s="1"/>
  <c r="O37" i="4"/>
  <c r="O28" i="4"/>
  <c r="O47" i="4" s="1"/>
  <c r="O72" i="4" l="1"/>
  <c r="O198" i="4" s="1"/>
  <c r="L51" i="5"/>
  <c r="K51" i="5"/>
  <c r="I51" i="5"/>
  <c r="E51" i="5"/>
  <c r="D51" i="5"/>
  <c r="L51" i="1"/>
  <c r="K51" i="1"/>
  <c r="I51" i="1"/>
  <c r="E51" i="1"/>
  <c r="D51" i="1"/>
  <c r="J21" i="5"/>
  <c r="F21" i="5"/>
  <c r="N20" i="5"/>
  <c r="M20" i="5"/>
  <c r="L20" i="5"/>
  <c r="K20" i="5"/>
  <c r="I20" i="5"/>
  <c r="E20" i="5"/>
  <c r="D20" i="5"/>
  <c r="J21" i="1"/>
  <c r="F21" i="1"/>
  <c r="N20" i="1"/>
  <c r="N46" i="1" s="1"/>
  <c r="N71" i="1" s="1"/>
  <c r="M20" i="1"/>
  <c r="L20" i="1"/>
  <c r="K20" i="1"/>
  <c r="I20" i="1"/>
  <c r="E20" i="1"/>
  <c r="D20" i="1"/>
  <c r="E21" i="4"/>
  <c r="D21" i="4"/>
  <c r="K21" i="4"/>
  <c r="E105" i="5"/>
  <c r="N76" i="5"/>
  <c r="N78" i="5" s="1"/>
  <c r="N105" i="5"/>
  <c r="N146" i="5"/>
  <c r="N148" i="5" s="1"/>
  <c r="N166" i="5"/>
  <c r="N189" i="5"/>
  <c r="N191" i="5" s="1"/>
  <c r="M166" i="5"/>
  <c r="M168" i="5" s="1"/>
  <c r="M196" i="5" s="1"/>
  <c r="K76" i="5"/>
  <c r="K105" i="5"/>
  <c r="K107" i="5" s="1"/>
  <c r="L107" i="5" s="1"/>
  <c r="L166" i="5"/>
  <c r="L168" i="5" s="1"/>
  <c r="L189" i="5"/>
  <c r="K97" i="5"/>
  <c r="K99" i="5" s="1"/>
  <c r="K166" i="5"/>
  <c r="K168" i="5" s="1"/>
  <c r="K189" i="5"/>
  <c r="K191" i="5" s="1"/>
  <c r="I76" i="5"/>
  <c r="I78" i="5" s="1"/>
  <c r="I97" i="5"/>
  <c r="I99" i="5" s="1"/>
  <c r="I105" i="5"/>
  <c r="I107" i="5" s="1"/>
  <c r="I166" i="5"/>
  <c r="I168" i="5" s="1"/>
  <c r="I182" i="5"/>
  <c r="I189" i="5"/>
  <c r="I191" i="5" s="1"/>
  <c r="E97" i="5"/>
  <c r="E99" i="5" s="1"/>
  <c r="E146" i="5"/>
  <c r="E189" i="5"/>
  <c r="E191" i="5" s="1"/>
  <c r="D97" i="5"/>
  <c r="D99" i="5" s="1"/>
  <c r="D146" i="5"/>
  <c r="D148" i="5" s="1"/>
  <c r="D189" i="5"/>
  <c r="D191" i="5" s="1"/>
  <c r="C196" i="5"/>
  <c r="N27" i="5"/>
  <c r="N36" i="5"/>
  <c r="N59" i="5"/>
  <c r="N67" i="5"/>
  <c r="N82" i="5"/>
  <c r="N89" i="5"/>
  <c r="N97" i="5"/>
  <c r="N115" i="5"/>
  <c r="N138" i="5"/>
  <c r="N149" i="5" s="1"/>
  <c r="N156" i="5"/>
  <c r="N180" i="5"/>
  <c r="M27" i="5"/>
  <c r="M36" i="5"/>
  <c r="M59" i="5"/>
  <c r="M67" i="5"/>
  <c r="M82" i="5"/>
  <c r="M89" i="5"/>
  <c r="M97" i="5"/>
  <c r="M115" i="5"/>
  <c r="M123" i="5" s="1"/>
  <c r="M138" i="5"/>
  <c r="M146" i="5"/>
  <c r="M156" i="5"/>
  <c r="M180" i="5"/>
  <c r="M189" i="5"/>
  <c r="L27" i="5"/>
  <c r="L36" i="5"/>
  <c r="L59" i="5"/>
  <c r="L67" i="5"/>
  <c r="L76" i="5"/>
  <c r="L82" i="5"/>
  <c r="L89" i="5"/>
  <c r="L97" i="5"/>
  <c r="L105" i="5"/>
  <c r="L115" i="5"/>
  <c r="L138" i="5"/>
  <c r="L146" i="5"/>
  <c r="L156" i="5"/>
  <c r="L180" i="5"/>
  <c r="K27" i="5"/>
  <c r="K36" i="5"/>
  <c r="K59" i="5"/>
  <c r="K67" i="5"/>
  <c r="K82" i="5"/>
  <c r="K89" i="5"/>
  <c r="K115" i="5"/>
  <c r="K138" i="5"/>
  <c r="K146" i="5"/>
  <c r="K156" i="5"/>
  <c r="K180" i="5"/>
  <c r="J28" i="5"/>
  <c r="J37" i="5"/>
  <c r="J60" i="5"/>
  <c r="J68" i="5"/>
  <c r="J83" i="5"/>
  <c r="J90" i="5"/>
  <c r="J98" i="5"/>
  <c r="J116" i="5"/>
  <c r="J123" i="5" s="1"/>
  <c r="J139" i="5"/>
  <c r="J147" i="5"/>
  <c r="J157" i="5"/>
  <c r="J167" i="5"/>
  <c r="J181" i="5"/>
  <c r="J190" i="5"/>
  <c r="I27" i="5"/>
  <c r="I36" i="5"/>
  <c r="I59" i="5"/>
  <c r="I67" i="5"/>
  <c r="I82" i="5"/>
  <c r="I89" i="5"/>
  <c r="I115" i="5"/>
  <c r="I138" i="5"/>
  <c r="I146" i="5"/>
  <c r="I156" i="5"/>
  <c r="I180" i="5"/>
  <c r="F83" i="5"/>
  <c r="F90" i="5"/>
  <c r="F98" i="5"/>
  <c r="F116" i="5"/>
  <c r="F121" i="5"/>
  <c r="F139" i="5"/>
  <c r="F147" i="5"/>
  <c r="F157" i="5"/>
  <c r="F171" i="5" s="1"/>
  <c r="F167" i="5"/>
  <c r="F181" i="5"/>
  <c r="F190" i="5"/>
  <c r="E180" i="5"/>
  <c r="D180" i="5"/>
  <c r="C20" i="5"/>
  <c r="C27" i="5"/>
  <c r="C36" i="5"/>
  <c r="C51" i="5"/>
  <c r="C59" i="5"/>
  <c r="C67" i="5"/>
  <c r="C76" i="5"/>
  <c r="C82" i="5"/>
  <c r="C89" i="5"/>
  <c r="C97" i="5"/>
  <c r="C105" i="5"/>
  <c r="C115" i="5"/>
  <c r="C120" i="5"/>
  <c r="C129" i="5"/>
  <c r="C138" i="5"/>
  <c r="C146" i="5"/>
  <c r="C156" i="5"/>
  <c r="C166" i="5"/>
  <c r="C180" i="5"/>
  <c r="C189" i="5"/>
  <c r="E156" i="5"/>
  <c r="E166" i="5"/>
  <c r="D156" i="5"/>
  <c r="D166" i="5"/>
  <c r="E138" i="5"/>
  <c r="D138" i="5"/>
  <c r="E115" i="5"/>
  <c r="E120" i="5"/>
  <c r="D105" i="5"/>
  <c r="D115" i="5"/>
  <c r="D120" i="5"/>
  <c r="E82" i="5"/>
  <c r="E89" i="5"/>
  <c r="D76" i="5"/>
  <c r="D82" i="5"/>
  <c r="D89" i="5"/>
  <c r="F60" i="5"/>
  <c r="F68" i="5"/>
  <c r="E59" i="5"/>
  <c r="E67" i="5"/>
  <c r="D59" i="5"/>
  <c r="D67" i="5"/>
  <c r="F28" i="5"/>
  <c r="F37" i="5"/>
  <c r="E27" i="5"/>
  <c r="E36" i="5"/>
  <c r="D27" i="5"/>
  <c r="D46" i="5" s="1"/>
  <c r="D36" i="5"/>
  <c r="M193" i="4"/>
  <c r="M195" i="4" s="1"/>
  <c r="L193" i="4"/>
  <c r="L195" i="4" s="1"/>
  <c r="K193" i="4"/>
  <c r="K195" i="4" s="1"/>
  <c r="I106" i="4"/>
  <c r="I108" i="4" s="1"/>
  <c r="I116" i="4"/>
  <c r="I121" i="4"/>
  <c r="I123" i="4" s="1"/>
  <c r="I182" i="1"/>
  <c r="M185" i="4"/>
  <c r="L185" i="4"/>
  <c r="K185" i="4"/>
  <c r="I185" i="4"/>
  <c r="N106" i="4"/>
  <c r="L106" i="4"/>
  <c r="L108" i="4" s="1"/>
  <c r="K106" i="4"/>
  <c r="K108" i="4" s="1"/>
  <c r="E106" i="4"/>
  <c r="E108" i="4" s="1"/>
  <c r="D106" i="4"/>
  <c r="D108" i="4" s="1"/>
  <c r="C106" i="4"/>
  <c r="C108" i="4" s="1"/>
  <c r="N90" i="4"/>
  <c r="M90" i="4"/>
  <c r="L90" i="4"/>
  <c r="K90" i="4"/>
  <c r="I90" i="4"/>
  <c r="E90" i="4"/>
  <c r="D90" i="4"/>
  <c r="C90" i="4"/>
  <c r="N77" i="4"/>
  <c r="N79" i="4" s="1"/>
  <c r="K77" i="4"/>
  <c r="K79" i="4" s="1"/>
  <c r="I77" i="4"/>
  <c r="I79" i="4" s="1"/>
  <c r="E77" i="4"/>
  <c r="E79" i="4" s="1"/>
  <c r="D77" i="4"/>
  <c r="D79" i="4" s="1"/>
  <c r="C77" i="4"/>
  <c r="C79" i="4" s="1"/>
  <c r="M182" i="1"/>
  <c r="L182" i="1"/>
  <c r="K182" i="1"/>
  <c r="N120" i="1"/>
  <c r="N122" i="1" s="1"/>
  <c r="L120" i="1"/>
  <c r="L122" i="1"/>
  <c r="K122" i="1"/>
  <c r="N146" i="1"/>
  <c r="N148" i="1" s="1"/>
  <c r="M146" i="1"/>
  <c r="M148" i="1" s="1"/>
  <c r="L146" i="1"/>
  <c r="L148" i="1" s="1"/>
  <c r="K146" i="1"/>
  <c r="K148" i="1" s="1"/>
  <c r="I146" i="1"/>
  <c r="I148" i="1" s="1"/>
  <c r="L166" i="1"/>
  <c r="L168" i="1" s="1"/>
  <c r="N190" i="1"/>
  <c r="N192" i="1" s="1"/>
  <c r="M190" i="1"/>
  <c r="M192" i="1" s="1"/>
  <c r="L190" i="1"/>
  <c r="L192" i="1" s="1"/>
  <c r="K190" i="1"/>
  <c r="K192" i="1" s="1"/>
  <c r="I105" i="1"/>
  <c r="I107" i="1" s="1"/>
  <c r="I115" i="1"/>
  <c r="N97" i="1"/>
  <c r="N99" i="1" s="1"/>
  <c r="M97" i="1"/>
  <c r="M99" i="1" s="1"/>
  <c r="L97" i="1"/>
  <c r="L99" i="1" s="1"/>
  <c r="N89" i="1"/>
  <c r="M89" i="1"/>
  <c r="L89" i="1"/>
  <c r="K89" i="1"/>
  <c r="I89" i="1"/>
  <c r="F90" i="1"/>
  <c r="E89" i="1"/>
  <c r="D89" i="1"/>
  <c r="C89" i="1"/>
  <c r="N76" i="1"/>
  <c r="N78" i="1" s="1"/>
  <c r="L76" i="1"/>
  <c r="L78" i="1" s="1"/>
  <c r="K76" i="1"/>
  <c r="K78" i="1" s="1"/>
  <c r="I76" i="1"/>
  <c r="I78" i="1" s="1"/>
  <c r="C76" i="1"/>
  <c r="C78" i="1" s="1"/>
  <c r="D76" i="1"/>
  <c r="D78" i="1" s="1"/>
  <c r="E76" i="1"/>
  <c r="E78" i="1" s="1"/>
  <c r="N105" i="1"/>
  <c r="N107" i="1" s="1"/>
  <c r="L105" i="1"/>
  <c r="L107" i="1" s="1"/>
  <c r="K105" i="1"/>
  <c r="K107" i="1" s="1"/>
  <c r="E105" i="1"/>
  <c r="E107" i="1" s="1"/>
  <c r="D105" i="1"/>
  <c r="D107" i="1" s="1"/>
  <c r="C105" i="1"/>
  <c r="C107" i="1" s="1"/>
  <c r="N98" i="4"/>
  <c r="N100" i="4" s="1"/>
  <c r="M98" i="4"/>
  <c r="M100" i="4" s="1"/>
  <c r="L98" i="4"/>
  <c r="L169" i="4"/>
  <c r="L171" i="4" s="1"/>
  <c r="N121" i="4"/>
  <c r="N123" i="4" s="1"/>
  <c r="L121" i="4"/>
  <c r="L123" i="4" s="1"/>
  <c r="K121" i="4"/>
  <c r="K123" i="4" s="1"/>
  <c r="I149" i="4"/>
  <c r="I151" i="4" s="1"/>
  <c r="N149" i="4"/>
  <c r="N151" i="4" s="1"/>
  <c r="M149" i="4"/>
  <c r="M151" i="4" s="1"/>
  <c r="L149" i="4"/>
  <c r="L151" i="4" s="1"/>
  <c r="K149" i="4"/>
  <c r="K151" i="4" s="1"/>
  <c r="N195" i="4"/>
  <c r="N169" i="4"/>
  <c r="N171" i="4" s="1"/>
  <c r="M169" i="4"/>
  <c r="M171" i="4" s="1"/>
  <c r="K98" i="4"/>
  <c r="K100" i="4" s="1"/>
  <c r="K169" i="4"/>
  <c r="K171" i="4" s="1"/>
  <c r="I98" i="4"/>
  <c r="I100" i="4" s="1"/>
  <c r="I169" i="4"/>
  <c r="I171" i="4" s="1"/>
  <c r="I193" i="4"/>
  <c r="I195" i="4" s="1"/>
  <c r="E98" i="4"/>
  <c r="E100" i="4" s="1"/>
  <c r="E149" i="4"/>
  <c r="E151" i="4" s="1"/>
  <c r="E193" i="4"/>
  <c r="E195" i="4" s="1"/>
  <c r="D98" i="4"/>
  <c r="D100" i="4" s="1"/>
  <c r="D149" i="4"/>
  <c r="D151" i="4" s="1"/>
  <c r="D193" i="4"/>
  <c r="D195" i="4" s="1"/>
  <c r="N21" i="4"/>
  <c r="N28" i="4"/>
  <c r="N37" i="4"/>
  <c r="N60" i="4"/>
  <c r="N68" i="4"/>
  <c r="N83" i="4"/>
  <c r="N116" i="4"/>
  <c r="N139" i="4"/>
  <c r="N159" i="4"/>
  <c r="N183" i="4"/>
  <c r="N193" i="4"/>
  <c r="M21" i="4"/>
  <c r="M28" i="4"/>
  <c r="M37" i="4"/>
  <c r="M60" i="4"/>
  <c r="M68" i="4"/>
  <c r="M83" i="4"/>
  <c r="M116" i="4"/>
  <c r="M124" i="4" s="1"/>
  <c r="M139" i="4"/>
  <c r="M159" i="4"/>
  <c r="M183" i="4"/>
  <c r="L21" i="4"/>
  <c r="L28" i="4"/>
  <c r="L37" i="4"/>
  <c r="L52" i="4"/>
  <c r="L60" i="4"/>
  <c r="L68" i="4"/>
  <c r="L77" i="4"/>
  <c r="L83" i="4"/>
  <c r="L116" i="4"/>
  <c r="L139" i="4"/>
  <c r="L159" i="4"/>
  <c r="L183" i="4"/>
  <c r="K28" i="4"/>
  <c r="K37" i="4"/>
  <c r="K52" i="4"/>
  <c r="K60" i="4"/>
  <c r="K68" i="4"/>
  <c r="K83" i="4"/>
  <c r="K116" i="4"/>
  <c r="K139" i="4"/>
  <c r="K152" i="4" s="1"/>
  <c r="K159" i="4"/>
  <c r="K183" i="4"/>
  <c r="J22" i="4"/>
  <c r="J29" i="4"/>
  <c r="J38" i="4"/>
  <c r="J61" i="4"/>
  <c r="J69" i="4"/>
  <c r="J84" i="4"/>
  <c r="J91" i="4"/>
  <c r="J99" i="4"/>
  <c r="J117" i="4"/>
  <c r="J122" i="4"/>
  <c r="J140" i="4"/>
  <c r="J150" i="4"/>
  <c r="J160" i="4"/>
  <c r="J170" i="4"/>
  <c r="J184" i="4"/>
  <c r="J194" i="4"/>
  <c r="I21" i="4"/>
  <c r="I28" i="4"/>
  <c r="I37" i="4"/>
  <c r="I52" i="4"/>
  <c r="I60" i="4"/>
  <c r="I68" i="4"/>
  <c r="I83" i="4"/>
  <c r="I139" i="4"/>
  <c r="I159" i="4"/>
  <c r="I174" i="4" s="1"/>
  <c r="I183" i="4"/>
  <c r="F84" i="4"/>
  <c r="F91" i="4"/>
  <c r="F99" i="4"/>
  <c r="F117" i="4"/>
  <c r="F122" i="4"/>
  <c r="F140" i="4"/>
  <c r="F150" i="4"/>
  <c r="F160" i="4"/>
  <c r="F170" i="4"/>
  <c r="F184" i="4"/>
  <c r="F194" i="4"/>
  <c r="E183" i="4"/>
  <c r="D183" i="4"/>
  <c r="C21" i="4"/>
  <c r="C28" i="4"/>
  <c r="C37" i="4"/>
  <c r="C52" i="4"/>
  <c r="C60" i="4"/>
  <c r="C68" i="4"/>
  <c r="C83" i="4"/>
  <c r="C98" i="4"/>
  <c r="C116" i="4"/>
  <c r="C121" i="4"/>
  <c r="C130" i="4"/>
  <c r="C139" i="4"/>
  <c r="C149" i="4"/>
  <c r="C159" i="4"/>
  <c r="C169" i="4"/>
  <c r="C183" i="4"/>
  <c r="C193" i="4"/>
  <c r="E159" i="4"/>
  <c r="E169" i="4"/>
  <c r="D159" i="4"/>
  <c r="D169" i="4"/>
  <c r="E139" i="4"/>
  <c r="D139" i="4"/>
  <c r="D152" i="4" s="1"/>
  <c r="E116" i="4"/>
  <c r="E121" i="4"/>
  <c r="D116" i="4"/>
  <c r="D121" i="4"/>
  <c r="E83" i="4"/>
  <c r="D83" i="4"/>
  <c r="F61" i="4"/>
  <c r="F69" i="4"/>
  <c r="E52" i="4"/>
  <c r="E60" i="4"/>
  <c r="E68" i="4"/>
  <c r="D52" i="4"/>
  <c r="D60" i="4"/>
  <c r="D68" i="4"/>
  <c r="F22" i="4"/>
  <c r="F29" i="4"/>
  <c r="F38" i="4"/>
  <c r="E28" i="4"/>
  <c r="E37" i="4"/>
  <c r="D28" i="4"/>
  <c r="D37" i="4"/>
  <c r="L180" i="1"/>
  <c r="L193" i="1" s="1"/>
  <c r="L194" i="1" s="1"/>
  <c r="N180" i="1"/>
  <c r="M180" i="1"/>
  <c r="M193" i="1" s="1"/>
  <c r="M194" i="1" s="1"/>
  <c r="N138" i="1"/>
  <c r="N149" i="1" s="1"/>
  <c r="N156" i="1"/>
  <c r="N166" i="1"/>
  <c r="N168" i="1" s="1"/>
  <c r="L138" i="1"/>
  <c r="L156" i="1"/>
  <c r="J121" i="1"/>
  <c r="J37" i="1"/>
  <c r="J28" i="1"/>
  <c r="J46" i="1" s="1"/>
  <c r="J60" i="1"/>
  <c r="J68" i="1"/>
  <c r="J70" i="1" s="1"/>
  <c r="J83" i="1"/>
  <c r="J90" i="1"/>
  <c r="J98" i="1"/>
  <c r="J116" i="1"/>
  <c r="J123" i="1" s="1"/>
  <c r="J139" i="1"/>
  <c r="J147" i="1"/>
  <c r="J167" i="1"/>
  <c r="J157" i="1"/>
  <c r="J191" i="1"/>
  <c r="J181" i="1"/>
  <c r="F116" i="1"/>
  <c r="F121" i="1"/>
  <c r="F98" i="1"/>
  <c r="F83" i="1"/>
  <c r="F139" i="1"/>
  <c r="F147" i="1"/>
  <c r="F167" i="1"/>
  <c r="F157" i="1"/>
  <c r="F191" i="1"/>
  <c r="F181" i="1"/>
  <c r="C190" i="1"/>
  <c r="C97" i="1"/>
  <c r="C120" i="1"/>
  <c r="C146" i="1"/>
  <c r="D97" i="1"/>
  <c r="D99" i="1" s="1"/>
  <c r="D120" i="1"/>
  <c r="D146" i="1"/>
  <c r="D190" i="1"/>
  <c r="M166" i="1"/>
  <c r="M168" i="1" s="1"/>
  <c r="K97" i="1"/>
  <c r="K166" i="1"/>
  <c r="K168" i="1" s="1"/>
  <c r="I97" i="1"/>
  <c r="I99" i="1" s="1"/>
  <c r="I190" i="1"/>
  <c r="I166" i="1"/>
  <c r="I168" i="1" s="1"/>
  <c r="E97" i="1"/>
  <c r="E99" i="1" s="1"/>
  <c r="E120" i="1"/>
  <c r="E146" i="1"/>
  <c r="E166" i="1"/>
  <c r="E190" i="1"/>
  <c r="E192" i="1" s="1"/>
  <c r="F37" i="1"/>
  <c r="F68" i="1"/>
  <c r="K36" i="1"/>
  <c r="K67" i="1"/>
  <c r="K180" i="1"/>
  <c r="K115" i="1"/>
  <c r="K138" i="1"/>
  <c r="K149" i="1" s="1"/>
  <c r="K156" i="1"/>
  <c r="K171" i="1" s="1"/>
  <c r="L36" i="1"/>
  <c r="L67" i="1"/>
  <c r="L115" i="1"/>
  <c r="M36" i="1"/>
  <c r="M67" i="1"/>
  <c r="M115" i="1"/>
  <c r="M138" i="1"/>
  <c r="M156" i="1"/>
  <c r="N36" i="1"/>
  <c r="N67" i="1"/>
  <c r="N115" i="1"/>
  <c r="I36" i="1"/>
  <c r="I67" i="1"/>
  <c r="I138" i="1"/>
  <c r="I149" i="1" s="1"/>
  <c r="I156" i="1"/>
  <c r="I180" i="1"/>
  <c r="E36" i="1"/>
  <c r="E67" i="1"/>
  <c r="E180" i="1"/>
  <c r="E115" i="1"/>
  <c r="E138" i="1"/>
  <c r="E156" i="1"/>
  <c r="E171" i="1" s="1"/>
  <c r="D36" i="1"/>
  <c r="D67" i="1"/>
  <c r="D180" i="1"/>
  <c r="D193" i="1" s="1"/>
  <c r="D194" i="1" s="1"/>
  <c r="D195" i="1" s="1"/>
  <c r="D115" i="1"/>
  <c r="D138" i="1"/>
  <c r="D149" i="1" s="1"/>
  <c r="D156" i="1"/>
  <c r="C36" i="1"/>
  <c r="C67" i="1"/>
  <c r="C115" i="1"/>
  <c r="C138" i="1"/>
  <c r="C156" i="1"/>
  <c r="C180" i="1"/>
  <c r="F28" i="1"/>
  <c r="F46" i="1" s="1"/>
  <c r="F60" i="1"/>
  <c r="L27" i="1"/>
  <c r="L59" i="1"/>
  <c r="L82" i="1"/>
  <c r="M27" i="1"/>
  <c r="M59" i="1"/>
  <c r="M82" i="1"/>
  <c r="N27" i="1"/>
  <c r="N59" i="1"/>
  <c r="N82" i="1"/>
  <c r="K27" i="1"/>
  <c r="K46" i="1" s="1"/>
  <c r="K59" i="1"/>
  <c r="K70" i="1" s="1"/>
  <c r="K82" i="1"/>
  <c r="I27" i="1"/>
  <c r="I59" i="1"/>
  <c r="I70" i="1" s="1"/>
  <c r="I82" i="1"/>
  <c r="D27" i="1"/>
  <c r="D59" i="1"/>
  <c r="D82" i="1"/>
  <c r="E27" i="1"/>
  <c r="E46" i="1" s="1"/>
  <c r="E59" i="1"/>
  <c r="E82" i="1"/>
  <c r="C27" i="1"/>
  <c r="C59" i="1"/>
  <c r="C82" i="1"/>
  <c r="I192" i="1"/>
  <c r="K99" i="1"/>
  <c r="D192" i="1"/>
  <c r="E148" i="1"/>
  <c r="D148" i="1"/>
  <c r="D70" i="1"/>
  <c r="F70" i="1"/>
  <c r="K123" i="1"/>
  <c r="N70" i="1"/>
  <c r="M123" i="1"/>
  <c r="L123" i="1"/>
  <c r="I193" i="1"/>
  <c r="I194" i="1" s="1"/>
  <c r="C20" i="1"/>
  <c r="C46" i="1" s="1"/>
  <c r="C51" i="1"/>
  <c r="C129" i="1"/>
  <c r="C166" i="1"/>
  <c r="C171" i="1" s="1"/>
  <c r="D166" i="1"/>
  <c r="D171" i="1" s="1"/>
  <c r="M174" i="4" l="1"/>
  <c r="F46" i="5"/>
  <c r="K192" i="5"/>
  <c r="K193" i="5" s="1"/>
  <c r="L171" i="5"/>
  <c r="I70" i="5"/>
  <c r="D149" i="5"/>
  <c r="D70" i="5"/>
  <c r="E171" i="5"/>
  <c r="F192" i="5"/>
  <c r="F193" i="5" s="1"/>
  <c r="N197" i="1"/>
  <c r="L100" i="1"/>
  <c r="L124" i="1" s="1"/>
  <c r="C197" i="1"/>
  <c r="E70" i="1"/>
  <c r="C123" i="1"/>
  <c r="K197" i="1"/>
  <c r="I123" i="1"/>
  <c r="K71" i="1"/>
  <c r="D197" i="1"/>
  <c r="C193" i="1"/>
  <c r="C195" i="1" s="1"/>
  <c r="J149" i="1"/>
  <c r="C100" i="1"/>
  <c r="I100" i="1"/>
  <c r="N100" i="1"/>
  <c r="L70" i="1"/>
  <c r="C70" i="1"/>
  <c r="K172" i="1"/>
  <c r="E100" i="1"/>
  <c r="I46" i="1"/>
  <c r="I71" i="1" s="1"/>
  <c r="M46" i="1"/>
  <c r="M149" i="1"/>
  <c r="K100" i="1"/>
  <c r="K124" i="1" s="1"/>
  <c r="D46" i="1"/>
  <c r="E193" i="1"/>
  <c r="E194" i="1" s="1"/>
  <c r="E195" i="1" s="1"/>
  <c r="M70" i="1"/>
  <c r="M71" i="1" s="1"/>
  <c r="L46" i="1"/>
  <c r="K193" i="1"/>
  <c r="K194" i="1" s="1"/>
  <c r="E123" i="1"/>
  <c r="I197" i="1"/>
  <c r="F149" i="1"/>
  <c r="F123" i="1"/>
  <c r="L171" i="1"/>
  <c r="L71" i="1"/>
  <c r="C149" i="1"/>
  <c r="N123" i="1"/>
  <c r="F193" i="1"/>
  <c r="F194" i="1" s="1"/>
  <c r="J171" i="1"/>
  <c r="J172" i="1" s="1"/>
  <c r="L149" i="1"/>
  <c r="J71" i="1"/>
  <c r="J100" i="1"/>
  <c r="J124" i="1" s="1"/>
  <c r="I171" i="1"/>
  <c r="I172" i="1" s="1"/>
  <c r="M100" i="1"/>
  <c r="M124" i="1" s="1"/>
  <c r="E197" i="1"/>
  <c r="E149" i="1"/>
  <c r="M197" i="1"/>
  <c r="D123" i="1"/>
  <c r="F171" i="1"/>
  <c r="F172" i="1" s="1"/>
  <c r="F195" i="1" s="1"/>
  <c r="F100" i="1"/>
  <c r="F124" i="1" s="1"/>
  <c r="J193" i="1"/>
  <c r="J194" i="1" s="1"/>
  <c r="N171" i="1"/>
  <c r="N172" i="1" s="1"/>
  <c r="N193" i="1"/>
  <c r="N194" i="1" s="1"/>
  <c r="L197" i="1"/>
  <c r="N174" i="4"/>
  <c r="N175" i="4" s="1"/>
  <c r="E152" i="4"/>
  <c r="N152" i="4"/>
  <c r="I152" i="4"/>
  <c r="I175" i="4" s="1"/>
  <c r="K174" i="4"/>
  <c r="K175" i="4" s="1"/>
  <c r="L124" i="4"/>
  <c r="N196" i="4"/>
  <c r="N197" i="4" s="1"/>
  <c r="J152" i="4"/>
  <c r="J124" i="4"/>
  <c r="M196" i="4"/>
  <c r="M197" i="4" s="1"/>
  <c r="E124" i="4"/>
  <c r="D196" i="4"/>
  <c r="D197" i="4" s="1"/>
  <c r="D198" i="4" s="1"/>
  <c r="I101" i="4"/>
  <c r="M101" i="4"/>
  <c r="M125" i="4" s="1"/>
  <c r="C124" i="4"/>
  <c r="C71" i="4"/>
  <c r="F101" i="4"/>
  <c r="D124" i="4"/>
  <c r="C152" i="4"/>
  <c r="E196" i="4"/>
  <c r="E197" i="4" s="1"/>
  <c r="E198" i="4" s="1"/>
  <c r="J47" i="4"/>
  <c r="K101" i="4"/>
  <c r="L152" i="4"/>
  <c r="K46" i="5"/>
  <c r="L149" i="5"/>
  <c r="L172" i="5" s="1"/>
  <c r="M171" i="5"/>
  <c r="J171" i="5"/>
  <c r="E174" i="4"/>
  <c r="L47" i="4"/>
  <c r="E47" i="4"/>
  <c r="D101" i="4"/>
  <c r="F174" i="4"/>
  <c r="I196" i="4"/>
  <c r="I197" i="4" s="1"/>
  <c r="L196" i="4"/>
  <c r="L197" i="4" s="1"/>
  <c r="N71" i="4"/>
  <c r="D174" i="4"/>
  <c r="F196" i="4"/>
  <c r="F197" i="4" s="1"/>
  <c r="J71" i="4"/>
  <c r="K124" i="4"/>
  <c r="L174" i="4"/>
  <c r="L175" i="4" s="1"/>
  <c r="I200" i="4"/>
  <c r="D47" i="4"/>
  <c r="E71" i="4"/>
  <c r="C196" i="4"/>
  <c r="F152" i="4"/>
  <c r="I47" i="4"/>
  <c r="J196" i="4"/>
  <c r="J197" i="4" s="1"/>
  <c r="K47" i="4"/>
  <c r="L71" i="4"/>
  <c r="M152" i="4"/>
  <c r="M175" i="4" s="1"/>
  <c r="C47" i="4"/>
  <c r="I71" i="4"/>
  <c r="J101" i="4"/>
  <c r="N101" i="4"/>
  <c r="I124" i="4"/>
  <c r="D71" i="4"/>
  <c r="F47" i="4"/>
  <c r="F71" i="4"/>
  <c r="C174" i="4"/>
  <c r="C101" i="4"/>
  <c r="F124" i="4"/>
  <c r="J174" i="4"/>
  <c r="K196" i="4"/>
  <c r="K197" i="4" s="1"/>
  <c r="K71" i="4"/>
  <c r="K72" i="4" s="1"/>
  <c r="M71" i="4"/>
  <c r="N47" i="4"/>
  <c r="C192" i="5"/>
  <c r="D192" i="5"/>
  <c r="D193" i="5" s="1"/>
  <c r="D194" i="5" s="1"/>
  <c r="M149" i="5"/>
  <c r="E123" i="5"/>
  <c r="N192" i="5"/>
  <c r="N193" i="5" s="1"/>
  <c r="I171" i="5"/>
  <c r="J100" i="5"/>
  <c r="J124" i="5" s="1"/>
  <c r="D171" i="5"/>
  <c r="K70" i="5"/>
  <c r="I123" i="5"/>
  <c r="J192" i="5"/>
  <c r="J193" i="5" s="1"/>
  <c r="N46" i="5"/>
  <c r="L70" i="5"/>
  <c r="M192" i="5"/>
  <c r="M193" i="5" s="1"/>
  <c r="E70" i="5"/>
  <c r="F123" i="5"/>
  <c r="K149" i="5"/>
  <c r="M70" i="5"/>
  <c r="N70" i="5"/>
  <c r="D123" i="5"/>
  <c r="K171" i="5"/>
  <c r="K123" i="5"/>
  <c r="F149" i="5"/>
  <c r="F172" i="5" s="1"/>
  <c r="L100" i="5"/>
  <c r="K71" i="5"/>
  <c r="J46" i="5"/>
  <c r="E100" i="5"/>
  <c r="C100" i="5"/>
  <c r="E192" i="5"/>
  <c r="E193" i="5" s="1"/>
  <c r="E194" i="5" s="1"/>
  <c r="I192" i="5"/>
  <c r="I193" i="5" s="1"/>
  <c r="I100" i="5"/>
  <c r="I124" i="5" s="1"/>
  <c r="L123" i="5"/>
  <c r="L46" i="5"/>
  <c r="L71" i="5" s="1"/>
  <c r="M100" i="5"/>
  <c r="M124" i="5" s="1"/>
  <c r="N100" i="5"/>
  <c r="C123" i="5"/>
  <c r="I149" i="5"/>
  <c r="J70" i="5"/>
  <c r="D100" i="5"/>
  <c r="C149" i="5"/>
  <c r="F100" i="5"/>
  <c r="D196" i="5"/>
  <c r="M171" i="1"/>
  <c r="M47" i="4"/>
  <c r="M200" i="4"/>
  <c r="C200" i="4"/>
  <c r="F70" i="5"/>
  <c r="C171" i="5"/>
  <c r="C46" i="5"/>
  <c r="I46" i="5"/>
  <c r="I71" i="5" s="1"/>
  <c r="J149" i="5"/>
  <c r="J172" i="5" s="1"/>
  <c r="N107" i="5"/>
  <c r="N123" i="5"/>
  <c r="E200" i="4"/>
  <c r="D100" i="1"/>
  <c r="E101" i="4"/>
  <c r="D200" i="4"/>
  <c r="C70" i="5"/>
  <c r="L191" i="5"/>
  <c r="L192" i="5"/>
  <c r="L193" i="5" s="1"/>
  <c r="K78" i="5"/>
  <c r="K100" i="5"/>
  <c r="L100" i="4"/>
  <c r="L101" i="4"/>
  <c r="N108" i="4"/>
  <c r="N200" i="4" s="1"/>
  <c r="N124" i="4"/>
  <c r="L79" i="4"/>
  <c r="K200" i="4"/>
  <c r="I172" i="5"/>
  <c r="E148" i="5"/>
  <c r="E196" i="5" s="1"/>
  <c r="E149" i="5"/>
  <c r="I196" i="5"/>
  <c r="N168" i="5"/>
  <c r="N171" i="5"/>
  <c r="N172" i="5" s="1"/>
  <c r="E46" i="5"/>
  <c r="M46" i="5"/>
  <c r="L72" i="4" l="1"/>
  <c r="N71" i="5"/>
  <c r="M71" i="5"/>
  <c r="M194" i="5" s="1"/>
  <c r="M172" i="5"/>
  <c r="M172" i="1"/>
  <c r="I124" i="1"/>
  <c r="I195" i="1"/>
  <c r="K195" i="1"/>
  <c r="N124" i="1"/>
  <c r="L172" i="1"/>
  <c r="L195" i="1" s="1"/>
  <c r="N195" i="1"/>
  <c r="J195" i="1"/>
  <c r="J175" i="4"/>
  <c r="J125" i="4"/>
  <c r="N72" i="4"/>
  <c r="L125" i="4"/>
  <c r="L198" i="4" s="1"/>
  <c r="I125" i="4"/>
  <c r="K125" i="4"/>
  <c r="K198" i="4" s="1"/>
  <c r="I72" i="4"/>
  <c r="I198" i="4" s="1"/>
  <c r="M72" i="4"/>
  <c r="M198" i="4" s="1"/>
  <c r="J72" i="4"/>
  <c r="F125" i="4"/>
  <c r="N125" i="4"/>
  <c r="F175" i="4"/>
  <c r="L200" i="4"/>
  <c r="J198" i="4"/>
  <c r="C198" i="4"/>
  <c r="J71" i="5"/>
  <c r="K124" i="5"/>
  <c r="F124" i="5"/>
  <c r="F194" i="5" s="1"/>
  <c r="K172" i="5"/>
  <c r="L124" i="5"/>
  <c r="L194" i="5" s="1"/>
  <c r="N124" i="5"/>
  <c r="N194" i="5" s="1"/>
  <c r="I194" i="5"/>
  <c r="K196" i="5"/>
  <c r="L78" i="5"/>
  <c r="L196" i="5" s="1"/>
  <c r="C194" i="5"/>
  <c r="N196" i="5"/>
  <c r="J194" i="5"/>
  <c r="M195" i="1"/>
  <c r="K194" i="5" l="1"/>
  <c r="N198" i="4"/>
  <c r="F198" i="4"/>
</calcChain>
</file>

<file path=xl/sharedStrings.xml><?xml version="1.0" encoding="utf-8"?>
<sst xmlns="http://schemas.openxmlformats.org/spreadsheetml/2006/main" count="1708" uniqueCount="203">
  <si>
    <t>Lp.</t>
  </si>
  <si>
    <t>Nazwa modułu/ przedmiotu</t>
  </si>
  <si>
    <t>Liczba punktów ECTS</t>
  </si>
  <si>
    <t>Forma zaliczenia</t>
  </si>
  <si>
    <t>Status przedmiotu: obligatoryjny lub fakultatywny</t>
  </si>
  <si>
    <t>Liczba godzin dydaktycznych</t>
  </si>
  <si>
    <t>ogółem</t>
  </si>
  <si>
    <t>z bezpośrednim udziałem nauczyciela akademickiego</t>
  </si>
  <si>
    <t>samodzielna praca studenta</t>
  </si>
  <si>
    <t>wykłady</t>
  </si>
  <si>
    <t>Grupa treści</t>
  </si>
  <si>
    <t>Rok studiów I</t>
  </si>
  <si>
    <t>Semestr I</t>
  </si>
  <si>
    <t>I</t>
  </si>
  <si>
    <t>Wymagania ogólne</t>
  </si>
  <si>
    <t>1.</t>
  </si>
  <si>
    <t>Język obcy</t>
  </si>
  <si>
    <t>Z</t>
  </si>
  <si>
    <t>f</t>
  </si>
  <si>
    <t>2.</t>
  </si>
  <si>
    <t>Wychowanie fizyczne</t>
  </si>
  <si>
    <t>o</t>
  </si>
  <si>
    <t>3.</t>
  </si>
  <si>
    <t>4.</t>
  </si>
  <si>
    <t>Liczba pkt ECTS/ godz.dyd.   (ogółem)</t>
  </si>
  <si>
    <t>x</t>
  </si>
  <si>
    <t>Liczba pkt ECTS/ godz.dyd. (zajęcia praktyczne)</t>
  </si>
  <si>
    <t>Liczba pkt ECTS/ godz.dyd.  (przedmioty fakultatywne)</t>
  </si>
  <si>
    <t>II</t>
  </si>
  <si>
    <t>Podstawowe</t>
  </si>
  <si>
    <t>Mikrobiologia</t>
  </si>
  <si>
    <t>E</t>
  </si>
  <si>
    <t>Chemia nieorganiczna</t>
  </si>
  <si>
    <t>III</t>
  </si>
  <si>
    <t>Kierunkowe</t>
  </si>
  <si>
    <t xml:space="preserve">Agrometeorologia </t>
  </si>
  <si>
    <t>Fizjologia zwierząt</t>
  </si>
  <si>
    <t>Gleboznawstwo I</t>
  </si>
  <si>
    <t>VI</t>
  </si>
  <si>
    <t xml:space="preserve">Inne wymagania </t>
  </si>
  <si>
    <t>Ergonomia</t>
  </si>
  <si>
    <t>Ochrona własności intelektualnej</t>
  </si>
  <si>
    <t>Liczba pkt ECTS/ godz.dyd.  w semestrze I</t>
  </si>
  <si>
    <t>Semestr II</t>
  </si>
  <si>
    <t>Chemia organiczna</t>
  </si>
  <si>
    <t xml:space="preserve">Biochemia </t>
  </si>
  <si>
    <t>Melioracje</t>
  </si>
  <si>
    <t>Gleboznawstwo II</t>
  </si>
  <si>
    <t>Ochrona środowiska</t>
  </si>
  <si>
    <t>Agroekologia</t>
  </si>
  <si>
    <t>IV</t>
  </si>
  <si>
    <t>Specjalnościowe</t>
  </si>
  <si>
    <t>Etykieta</t>
  </si>
  <si>
    <t>Bezpieczeństwo i higiena pracy</t>
  </si>
  <si>
    <t>Liczba pkt ECTS/ godz.dyd.  w semestrze II</t>
  </si>
  <si>
    <t>Liczba pkt ECTS/ godz.dyd.  na  I roku studiów</t>
  </si>
  <si>
    <t>Rok studiów II</t>
  </si>
  <si>
    <t>Semestr III</t>
  </si>
  <si>
    <t>Fizjologia roślin</t>
  </si>
  <si>
    <t>Podstawy rachunkowości</t>
  </si>
  <si>
    <t>Technika rolnicza</t>
  </si>
  <si>
    <t>5.</t>
  </si>
  <si>
    <t>Entomologia stosowana</t>
  </si>
  <si>
    <t>Liczba pkt ECTS/ godz.dyd.  w semestrze III</t>
  </si>
  <si>
    <t>Semestr IV</t>
  </si>
  <si>
    <t>Chemia rolna</t>
  </si>
  <si>
    <t>Hodowla roślin</t>
  </si>
  <si>
    <t>Herbologia</t>
  </si>
  <si>
    <t>Ogólna uprawa roli i roślin</t>
  </si>
  <si>
    <t>Podstawy ogrodnictwa</t>
  </si>
  <si>
    <t>Liczba pkt ECTS/ godz.dyd.  w semestrze IV</t>
  </si>
  <si>
    <t>Liczba pkt ECTS/ godz.dyd.  na  II roku studiów</t>
  </si>
  <si>
    <t>Rok studiów III</t>
  </si>
  <si>
    <t>Semestr V</t>
  </si>
  <si>
    <t>Nasiennictwo</t>
  </si>
  <si>
    <t>Ekonomika i organizacja rolnictwa</t>
  </si>
  <si>
    <t>Fitopatologia</t>
  </si>
  <si>
    <t>Szczegółowa uprawa roślin I</t>
  </si>
  <si>
    <t xml:space="preserve">Metody diagnostyczne w patofizjologii roślin </t>
  </si>
  <si>
    <t>Liczba pkt ECTS/ godz.dyd.  w semestrze V</t>
  </si>
  <si>
    <t>Semestr VI</t>
  </si>
  <si>
    <t>Szczegółowa uprawa roślin II</t>
  </si>
  <si>
    <t>Doradztwo technologiczno-ekonomiczne</t>
  </si>
  <si>
    <t>Łąkarstwo</t>
  </si>
  <si>
    <t>Przedsiębiorczość</t>
  </si>
  <si>
    <t xml:space="preserve">Obsługa subwencji rolniczych </t>
  </si>
  <si>
    <t>III Praktyka</t>
  </si>
  <si>
    <t>Praktyka kierunkowa</t>
  </si>
  <si>
    <t>6 tyg. (240 h)</t>
  </si>
  <si>
    <t>Liczba pkt ECTS/ godz.dyd.  w semestrze VI</t>
  </si>
  <si>
    <t>Liczba pkt ECTS/ godz.dyd.  na  III roku studiów</t>
  </si>
  <si>
    <t>Rok studiów IV</t>
  </si>
  <si>
    <t>Semestr VII</t>
  </si>
  <si>
    <t>Zarządzanie produkcją</t>
  </si>
  <si>
    <t>Przechowalnictwo produktów rolnych</t>
  </si>
  <si>
    <t>Uprawnienia do stosowania środków ochrony roślin</t>
  </si>
  <si>
    <t>Liczba pkt ECTS/ godz.dyd.  w semestrze VII</t>
  </si>
  <si>
    <t>Liczba pkt ECTS/ godz.dyd.  na  IV roku studiów</t>
  </si>
  <si>
    <t>Liczba pkt ECTS/ godz.dyd. na  I-IV roku studiów</t>
  </si>
  <si>
    <t>Liczba pkt ECTS/ godz.dyd. (przed. fakultatywne) na I-IV roku studiów</t>
  </si>
  <si>
    <t>Międzynarodowe organizacje rolnicze</t>
  </si>
  <si>
    <t>Rośliny zielarskie</t>
  </si>
  <si>
    <t>Regulatory wzrostu w uprawie i nawożeniu roślin</t>
  </si>
  <si>
    <t>Inżynierski rachunek kosztów w rolnictwie</t>
  </si>
  <si>
    <t>Środki ochrony roślin</t>
  </si>
  <si>
    <t>Grafika inżynierska</t>
  </si>
  <si>
    <t>Owady zapylające</t>
  </si>
  <si>
    <t>6.</t>
  </si>
  <si>
    <t>Doradztwo w ochronie roślin</t>
  </si>
  <si>
    <t>Agrobotanika</t>
  </si>
  <si>
    <t>Światowe systemy gospodarowania rolniczego</t>
  </si>
  <si>
    <t>ćwiczenia</t>
  </si>
  <si>
    <t>Gospodarka składnikami pokarmowymi roślin</t>
  </si>
  <si>
    <t>Rolnicze surowce energetyczne</t>
  </si>
  <si>
    <t>Urządzanie i pielęgnacja ogrodów wiejskich</t>
  </si>
  <si>
    <t>Żywienie zwierząt i paszoznawstwo</t>
  </si>
  <si>
    <t>Mikroorganizmy w technologiach rolniczych</t>
  </si>
  <si>
    <t>Doradztwo rolnicze</t>
  </si>
  <si>
    <t>Światowe rynki żywności</t>
  </si>
  <si>
    <t>Unijne wsparcie rozwoju obszarów wiejskich</t>
  </si>
  <si>
    <t>Gospodarka łąkowa na obszarach prawnie chronionych</t>
  </si>
  <si>
    <t xml:space="preserve">5. </t>
  </si>
  <si>
    <t>7.</t>
  </si>
  <si>
    <t>Technologie informacyjne</t>
  </si>
  <si>
    <t>Genetyka roślin</t>
  </si>
  <si>
    <t>Specjalizacyjne seminarium inżynierskie</t>
  </si>
  <si>
    <t>Praca inżynierska</t>
  </si>
  <si>
    <t>Informacja patentowa</t>
  </si>
  <si>
    <t>Przedmiot kształcenia ogólnego - humanistczny</t>
  </si>
  <si>
    <t>Przedmiot kształcenia ogólnego - społeczny</t>
  </si>
  <si>
    <t>Statystyka matematyczna w rolnictwie</t>
  </si>
  <si>
    <t>za zajęcia praktyczne</t>
  </si>
  <si>
    <t>w tym</t>
  </si>
  <si>
    <t>inne*</t>
  </si>
  <si>
    <t>razem</t>
  </si>
  <si>
    <t>Postęp odmianowy w produkcji rolniczej</t>
  </si>
  <si>
    <t>Organizacja ochrony roślin</t>
  </si>
  <si>
    <t>Bioróżnorodność agroekosystemów</t>
  </si>
  <si>
    <t>Gatunki inwazyjne</t>
  </si>
  <si>
    <t>Systemy zarządzania jakością</t>
  </si>
  <si>
    <t>Zarządzanie agrofirmą</t>
  </si>
  <si>
    <t>bezwymiarowo</t>
  </si>
  <si>
    <t>Agrobiznes jako subsystem gospodarki narodowej</t>
  </si>
  <si>
    <t>Rynki rolne i ogrodnicze</t>
  </si>
  <si>
    <t>Doradztwo w agrobiznesie</t>
  </si>
  <si>
    <t>Turystyka wiejska</t>
  </si>
  <si>
    <t>Biogospodarka</t>
  </si>
  <si>
    <t>Logistyka w agrobiznesie</t>
  </si>
  <si>
    <t xml:space="preserve">Doradztwo nawozowe </t>
  </si>
  <si>
    <t>Systemy gospodarowania rolniczego</t>
  </si>
  <si>
    <t>Marketing w agrobiznesie</t>
  </si>
  <si>
    <t xml:space="preserve">Kompleksy agroenergetyczne </t>
  </si>
  <si>
    <t>Przetwórstwo owoców i warzyw</t>
  </si>
  <si>
    <t>Zarządzanie ochroną środowiska w agrofirmie</t>
  </si>
  <si>
    <t>Analiza kosztów w rolnictwie</t>
  </si>
  <si>
    <t xml:space="preserve">Środki ochrony roślin </t>
  </si>
  <si>
    <t>Odporność agrofagów na środki ochrony roślin</t>
  </si>
  <si>
    <t>Zarządzanie jakością</t>
  </si>
  <si>
    <t>Fundusze strukturalne i inwestycyjne</t>
  </si>
  <si>
    <t>Rolnicze bazy informatyczne</t>
  </si>
  <si>
    <t xml:space="preserve">Fakultet kierunkowy </t>
  </si>
  <si>
    <t>Fakultet kierunkowy - przedmioty do wyboru</t>
  </si>
  <si>
    <t xml:space="preserve">Semestr IV </t>
  </si>
  <si>
    <t>Pasze przemysłowe</t>
  </si>
  <si>
    <t>Chów i hodowla zwierząt II</t>
  </si>
  <si>
    <t>Chów i hodowla zwierząt I</t>
  </si>
  <si>
    <t>Uwarunkowania rolnictwa precyzyjnego</t>
  </si>
  <si>
    <t>Podstawy fotogrametrii i metody pomiarów sytuacyjno-wysokościowych</t>
  </si>
  <si>
    <t>Mechatronika w rolnictwie precyzyjnym</t>
  </si>
  <si>
    <t>Bazy danych glebowych i numeryczne mapy glebowe</t>
  </si>
  <si>
    <t>Nowoczesne konstrukcje narzędzi i maszyn w rolnictwie precyzyjnym</t>
  </si>
  <si>
    <t>Projekt GIS - geoinformatyczne opracowanie scenariuszy produkcyjnych</t>
  </si>
  <si>
    <t>Precyzyjna satelitarna nawigacja lądowa</t>
  </si>
  <si>
    <t>Środki ochrony roślin i systemy wspomagania decyzji w precyzyjnej ochronie roślin</t>
  </si>
  <si>
    <t>Teledetekcja i pozycjonowanie GNSS w rolnictwie precyzyjnym</t>
  </si>
  <si>
    <t>Technologie produkcji roślinnej w rolnictwie precyzyjnym</t>
  </si>
  <si>
    <t>Techniki nawadniania w rolnictwie i ogrodnictwie precyzyjnym</t>
  </si>
  <si>
    <t>Precyzyjne ogrodnictwo</t>
  </si>
  <si>
    <t>Geostatystyka</t>
  </si>
  <si>
    <t>Koszty i efektywność produkcji</t>
  </si>
  <si>
    <t>Modelowanie i zakładanie baz geoinformatycznych</t>
  </si>
  <si>
    <t>Ogółem zajęcia praktyczne (z bezpośrednim udziałem nauczyciela akademickiego + samodzielna praca studenta)</t>
  </si>
  <si>
    <t>Z/O</t>
  </si>
  <si>
    <t>Ogółem (z bezpośrednim udziałem nauczyciela akademickiego + samodzielna praca studenta)</t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</si>
  <si>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 </t>
    </r>
    <r>
      <rPr>
        <b/>
        <sz val="10"/>
        <rFont val="Calibri"/>
        <family val="2"/>
      </rPr>
      <t xml:space="preserve">Rolnictwo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</rPr>
      <t>wszystkie</t>
    </r>
  </si>
  <si>
    <r>
      <t xml:space="preserve"> Kierunek: Rolnictwo
</t>
    </r>
    <r>
      <rPr>
        <b/>
        <sz val="20"/>
        <color rgb="FFC00000"/>
        <rFont val="Arial"/>
        <family val="2"/>
        <charset val="238"/>
      </rPr>
      <t>Specjalność: Agrobiznes</t>
    </r>
  </si>
  <si>
    <r>
      <t xml:space="preserve">Profil kształcenia: </t>
    </r>
    <r>
      <rPr>
        <b/>
        <sz val="10"/>
        <rFont val="Calibri"/>
        <family val="2"/>
        <charset val="238"/>
        <scheme val="minor"/>
      </rPr>
      <t>Ogólnoakademicki</t>
    </r>
  </si>
  <si>
    <r>
      <t>Forma kształcenia/poziom studiów:</t>
    </r>
    <r>
      <rPr>
        <b/>
        <sz val="10"/>
        <rFont val="Calibri"/>
        <family val="2"/>
        <charset val="238"/>
        <scheme val="minor"/>
      </rPr>
      <t xml:space="preserve"> I stopnia</t>
    </r>
  </si>
  <si>
    <r>
      <t>Uzyskane kwalifikacje:</t>
    </r>
    <r>
      <rPr>
        <b/>
        <sz val="10"/>
        <rFont val="Calibri"/>
        <family val="2"/>
        <charset val="238"/>
        <scheme val="minor"/>
      </rPr>
      <t xml:space="preserve"> I stopnia</t>
    </r>
  </si>
  <si>
    <r>
      <t xml:space="preserve">Obszar kształcenia: </t>
    </r>
    <r>
      <rPr>
        <b/>
        <sz val="10"/>
        <rFont val="Calibri"/>
        <family val="2"/>
        <charset val="238"/>
        <scheme val="minor"/>
      </rPr>
      <t>Nauki rolnicze, leśne i weterynaryjne</t>
    </r>
  </si>
  <si>
    <r>
      <t xml:space="preserve">Forma studiów: 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C00000"/>
        <rFont val="Calibri"/>
        <family val="2"/>
        <charset val="238"/>
        <scheme val="minor"/>
      </rPr>
      <t>Niestacjonarne</t>
    </r>
  </si>
  <si>
    <t>Ogółem  (z bezpośrednim udziałem nauczyciela akademickiego + samodzielna praca studenta)</t>
  </si>
  <si>
    <t>Praktyka</t>
  </si>
  <si>
    <r>
      <t xml:space="preserve"> Kierunek: Rolnictwo
</t>
    </r>
    <r>
      <rPr>
        <b/>
        <sz val="20"/>
        <color rgb="FFC00000"/>
        <rFont val="Arial"/>
        <family val="2"/>
        <charset val="238"/>
      </rPr>
      <t>Specjalność: Produkcja rolnicza</t>
    </r>
  </si>
  <si>
    <r>
      <t xml:space="preserve">Profil kształcenia: </t>
    </r>
    <r>
      <rPr>
        <b/>
        <sz val="12"/>
        <rFont val="Calibri"/>
        <family val="2"/>
        <charset val="238"/>
        <scheme val="minor"/>
      </rPr>
      <t>Ogólnoakademicki</t>
    </r>
  </si>
  <si>
    <r>
      <t>Forma kształcenia/poziom studiów:</t>
    </r>
    <r>
      <rPr>
        <b/>
        <sz val="12"/>
        <rFont val="Calibri"/>
        <family val="2"/>
        <charset val="238"/>
        <scheme val="minor"/>
      </rPr>
      <t xml:space="preserve"> I stopnia</t>
    </r>
  </si>
  <si>
    <r>
      <t>Uzyskane kwalifikacje:</t>
    </r>
    <r>
      <rPr>
        <b/>
        <sz val="12"/>
        <rFont val="Calibri"/>
        <family val="2"/>
        <charset val="238"/>
        <scheme val="minor"/>
      </rPr>
      <t xml:space="preserve"> I stopnia</t>
    </r>
  </si>
  <si>
    <r>
      <t xml:space="preserve">Obszar kształcenia: </t>
    </r>
    <r>
      <rPr>
        <b/>
        <sz val="12"/>
        <rFont val="Calibri"/>
        <family val="2"/>
        <charset val="238"/>
        <scheme val="minor"/>
      </rPr>
      <t>Nauki rolnicze, leśne i weterynaryjne</t>
    </r>
  </si>
  <si>
    <r>
      <t xml:space="preserve">Forma studiów:  </t>
    </r>
    <r>
      <rPr>
        <b/>
        <sz val="12"/>
        <color rgb="FFC00000"/>
        <rFont val="Calibri"/>
        <family val="2"/>
        <charset val="238"/>
        <scheme val="minor"/>
      </rPr>
      <t>Niestacjonarne</t>
    </r>
  </si>
  <si>
    <t xml:space="preserve">III </t>
  </si>
  <si>
    <r>
      <t xml:space="preserve"> Kierunek: Rolnictwo
</t>
    </r>
    <r>
      <rPr>
        <b/>
        <sz val="20"/>
        <color rgb="FFC00000"/>
        <rFont val="Arial"/>
        <family val="2"/>
        <charset val="238"/>
      </rPr>
      <t>Specjalność: Rolnictwo precyzyjne</t>
    </r>
  </si>
  <si>
    <t>Liczba godzin przypadająca na 1 pkt. ECTS</t>
  </si>
  <si>
    <t>Samodzielna praca studenta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</si>
</sst>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FFFFF"/>
      <name val="Calibri"/>
      <family val="2"/>
      <charset val="238"/>
    </font>
    <font>
      <sz val="12"/>
      <color rgb="FF000000"/>
      <name val="Times New Roman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rgb="FF0000FF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rgb="FFC0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sz val="20"/>
      <color rgb="FF002060"/>
      <name val="Arial"/>
      <family val="2"/>
      <charset val="238"/>
    </font>
    <font>
      <b/>
      <sz val="20"/>
      <color rgb="FFC0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0EC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CC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0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1" fillId="3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22" fillId="0" borderId="0"/>
    <xf numFmtId="0" fontId="19" fillId="0" borderId="0"/>
    <xf numFmtId="0" fontId="1" fillId="0" borderId="0"/>
  </cellStyleXfs>
  <cellXfs count="383">
    <xf numFmtId="0" fontId="19" fillId="0" borderId="0" xfId="0" applyFont="1"/>
    <xf numFmtId="0" fontId="23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34" borderId="0" xfId="0" applyFont="1" applyFill="1" applyAlignment="1">
      <alignment vertical="center"/>
    </xf>
    <xf numFmtId="164" fontId="23" fillId="34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44"/>
    <xf numFmtId="0" fontId="19" fillId="0" borderId="0" xfId="44" applyFont="1"/>
    <xf numFmtId="0" fontId="19" fillId="0" borderId="26" xfId="44" applyFont="1" applyBorder="1" applyAlignment="1">
      <alignment horizontal="center"/>
    </xf>
    <xf numFmtId="0" fontId="19" fillId="0" borderId="17" xfId="44" applyFont="1" applyBorder="1" applyAlignment="1">
      <alignment horizontal="center"/>
    </xf>
    <xf numFmtId="0" fontId="19" fillId="0" borderId="19" xfId="44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16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vertical="center" wrapText="1"/>
    </xf>
    <xf numFmtId="164" fontId="41" fillId="33" borderId="11" xfId="0" applyNumberFormat="1" applyFont="1" applyFill="1" applyBorder="1" applyAlignment="1">
      <alignment horizontal="center" vertical="center"/>
    </xf>
    <xf numFmtId="164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vertical="center"/>
    </xf>
    <xf numFmtId="164" fontId="41" fillId="35" borderId="11" xfId="0" applyNumberFormat="1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vertical="center"/>
    </xf>
    <xf numFmtId="0" fontId="41" fillId="36" borderId="10" xfId="0" applyFont="1" applyFill="1" applyBorder="1" applyAlignment="1">
      <alignment vertical="center" wrapText="1"/>
    </xf>
    <xf numFmtId="164" fontId="41" fillId="39" borderId="15" xfId="0" applyNumberFormat="1" applyFont="1" applyFill="1" applyBorder="1" applyAlignment="1">
      <alignment horizontal="center" vertical="center"/>
    </xf>
    <xf numFmtId="0" fontId="41" fillId="39" borderId="15" xfId="0" applyFont="1" applyFill="1" applyBorder="1" applyAlignment="1">
      <alignment horizontal="center" vertical="center"/>
    </xf>
    <xf numFmtId="164" fontId="41" fillId="39" borderId="10" xfId="0" applyNumberFormat="1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164" fontId="41" fillId="39" borderId="20" xfId="0" applyNumberFormat="1" applyFont="1" applyFill="1" applyBorder="1" applyAlignment="1">
      <alignment horizontal="center" vertical="center"/>
    </xf>
    <xf numFmtId="0" fontId="41" fillId="39" borderId="20" xfId="0" applyFont="1" applyFill="1" applyBorder="1" applyAlignment="1">
      <alignment horizontal="center" vertical="center"/>
    </xf>
    <xf numFmtId="164" fontId="41" fillId="39" borderId="23" xfId="0" applyNumberFormat="1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39" borderId="18" xfId="0" applyFont="1" applyFill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33" borderId="17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164" fontId="41" fillId="35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164" fontId="40" fillId="40" borderId="10" xfId="0" applyNumberFormat="1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/>
    </xf>
    <xf numFmtId="164" fontId="40" fillId="40" borderId="10" xfId="18" applyNumberFormat="1" applyFont="1" applyFill="1" applyBorder="1" applyAlignment="1">
      <alignment horizontal="center" vertical="center"/>
    </xf>
    <xf numFmtId="0" fontId="40" fillId="40" borderId="10" xfId="18" applyFont="1" applyFill="1" applyBorder="1" applyAlignment="1">
      <alignment horizontal="center" vertical="center"/>
    </xf>
    <xf numFmtId="0" fontId="40" fillId="40" borderId="18" xfId="18" applyFont="1" applyFill="1" applyBorder="1" applyAlignment="1">
      <alignment horizontal="center" vertical="center"/>
    </xf>
    <xf numFmtId="164" fontId="40" fillId="40" borderId="20" xfId="0" applyNumberFormat="1" applyFont="1" applyFill="1" applyBorder="1" applyAlignment="1">
      <alignment horizontal="center" vertical="center"/>
    </xf>
    <xf numFmtId="0" fontId="40" fillId="40" borderId="2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39" borderId="16" xfId="0" applyFont="1" applyFill="1" applyBorder="1" applyAlignment="1">
      <alignment horizontal="center" vertical="center"/>
    </xf>
    <xf numFmtId="0" fontId="41" fillId="39" borderId="21" xfId="0" applyFont="1" applyFill="1" applyBorder="1" applyAlignment="1">
      <alignment horizontal="center" vertical="center"/>
    </xf>
    <xf numFmtId="164" fontId="40" fillId="40" borderId="13" xfId="0" applyNumberFormat="1" applyFont="1" applyFill="1" applyBorder="1" applyAlignment="1">
      <alignment horizontal="center" vertical="center"/>
    </xf>
    <xf numFmtId="0" fontId="40" fillId="40" borderId="13" xfId="0" applyFont="1" applyFill="1" applyBorder="1" applyAlignment="1">
      <alignment horizontal="center" vertical="center"/>
    </xf>
    <xf numFmtId="0" fontId="40" fillId="40" borderId="27" xfId="0" applyFont="1" applyFill="1" applyBorder="1" applyAlignment="1">
      <alignment horizontal="center" vertical="center"/>
    </xf>
    <xf numFmtId="0" fontId="41" fillId="39" borderId="24" xfId="0" applyFont="1" applyFill="1" applyBorder="1" applyAlignment="1">
      <alignment horizontal="center" vertical="center"/>
    </xf>
    <xf numFmtId="164" fontId="40" fillId="40" borderId="23" xfId="0" applyNumberFormat="1" applyFont="1" applyFill="1" applyBorder="1" applyAlignment="1">
      <alignment horizontal="center" vertical="center"/>
    </xf>
    <xf numFmtId="0" fontId="40" fillId="40" borderId="23" xfId="0" applyFont="1" applyFill="1" applyBorder="1" applyAlignment="1">
      <alignment horizontal="center" vertical="center"/>
    </xf>
    <xf numFmtId="0" fontId="40" fillId="40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left" vertical="center"/>
    </xf>
    <xf numFmtId="164" fontId="40" fillId="40" borderId="15" xfId="0" applyNumberFormat="1" applyFont="1" applyFill="1" applyBorder="1" applyAlignment="1">
      <alignment horizontal="center" vertical="center"/>
    </xf>
    <xf numFmtId="0" fontId="40" fillId="40" borderId="15" xfId="0" applyFont="1" applyFill="1" applyBorder="1" applyAlignment="1">
      <alignment horizontal="center" vertical="center"/>
    </xf>
    <xf numFmtId="0" fontId="40" fillId="40" borderId="16" xfId="0" applyFont="1" applyFill="1" applyBorder="1" applyAlignment="1">
      <alignment horizontal="center" vertical="center"/>
    </xf>
    <xf numFmtId="164" fontId="42" fillId="40" borderId="20" xfId="18" applyNumberFormat="1" applyFont="1" applyFill="1" applyBorder="1" applyAlignment="1">
      <alignment horizontal="center" vertical="center"/>
    </xf>
    <xf numFmtId="164" fontId="42" fillId="40" borderId="20" xfId="0" applyNumberFormat="1" applyFont="1" applyFill="1" applyBorder="1" applyAlignment="1">
      <alignment horizontal="center" vertical="center"/>
    </xf>
    <xf numFmtId="0" fontId="42" fillId="40" borderId="20" xfId="18" applyFont="1" applyFill="1" applyBorder="1" applyAlignment="1">
      <alignment horizontal="center" vertical="center"/>
    </xf>
    <xf numFmtId="0" fontId="42" fillId="40" borderId="21" xfId="18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164" fontId="40" fillId="40" borderId="20" xfId="18" applyNumberFormat="1" applyFont="1" applyFill="1" applyBorder="1" applyAlignment="1">
      <alignment horizontal="center" vertical="center"/>
    </xf>
    <xf numFmtId="0" fontId="40" fillId="40" borderId="20" xfId="18" applyFont="1" applyFill="1" applyBorder="1" applyAlignment="1">
      <alignment horizontal="center" vertical="center"/>
    </xf>
    <xf numFmtId="0" fontId="40" fillId="40" borderId="21" xfId="18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left" vertical="center"/>
    </xf>
    <xf numFmtId="164" fontId="40" fillId="40" borderId="11" xfId="18" applyNumberFormat="1" applyFont="1" applyFill="1" applyBorder="1" applyAlignment="1">
      <alignment horizontal="center" vertical="center"/>
    </xf>
    <xf numFmtId="164" fontId="40" fillId="40" borderId="11" xfId="0" applyNumberFormat="1" applyFont="1" applyFill="1" applyBorder="1" applyAlignment="1">
      <alignment horizontal="center" vertical="center"/>
    </xf>
    <xf numFmtId="0" fontId="40" fillId="40" borderId="11" xfId="18" applyFont="1" applyFill="1" applyBorder="1" applyAlignment="1">
      <alignment horizontal="center" vertical="center"/>
    </xf>
    <xf numFmtId="0" fontId="40" fillId="40" borderId="11" xfId="0" applyFont="1" applyFill="1" applyBorder="1" applyAlignment="1">
      <alignment horizontal="center" vertical="center"/>
    </xf>
    <xf numFmtId="0" fontId="40" fillId="40" borderId="28" xfId="18" applyFont="1" applyFill="1" applyBorder="1" applyAlignment="1">
      <alignment horizontal="center" vertical="center"/>
    </xf>
    <xf numFmtId="164" fontId="40" fillId="40" borderId="30" xfId="0" applyNumberFormat="1" applyFont="1" applyFill="1" applyBorder="1" applyAlignment="1">
      <alignment horizontal="center" vertical="center"/>
    </xf>
    <xf numFmtId="0" fontId="40" fillId="40" borderId="30" xfId="0" applyFont="1" applyFill="1" applyBorder="1" applyAlignment="1">
      <alignment horizontal="center" vertical="center"/>
    </xf>
    <xf numFmtId="0" fontId="40" fillId="40" borderId="31" xfId="0" applyFont="1" applyFill="1" applyBorder="1" applyAlignment="1">
      <alignment horizontal="center" vertical="center"/>
    </xf>
    <xf numFmtId="164" fontId="41" fillId="41" borderId="23" xfId="0" applyNumberFormat="1" applyFont="1" applyFill="1" applyBorder="1" applyAlignment="1">
      <alignment horizontal="center" vertical="center"/>
    </xf>
    <xf numFmtId="0" fontId="41" fillId="41" borderId="23" xfId="0" applyFont="1" applyFill="1" applyBorder="1" applyAlignment="1">
      <alignment horizontal="center" vertical="center"/>
    </xf>
    <xf numFmtId="0" fontId="41" fillId="41" borderId="2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3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164" fontId="40" fillId="39" borderId="10" xfId="0" applyNumberFormat="1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40" fillId="39" borderId="18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164" fontId="40" fillId="39" borderId="15" xfId="0" applyNumberFormat="1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0" fontId="40" fillId="39" borderId="16" xfId="0" applyFont="1" applyFill="1" applyBorder="1" applyAlignment="1">
      <alignment horizontal="center" vertical="center"/>
    </xf>
    <xf numFmtId="164" fontId="40" fillId="39" borderId="20" xfId="0" applyNumberFormat="1" applyFont="1" applyFill="1" applyBorder="1" applyAlignment="1">
      <alignment horizontal="center" vertical="center"/>
    </xf>
    <xf numFmtId="0" fontId="40" fillId="39" borderId="20" xfId="0" applyFont="1" applyFill="1" applyBorder="1" applyAlignment="1">
      <alignment horizontal="center" vertical="center"/>
    </xf>
    <xf numFmtId="0" fontId="40" fillId="39" borderId="21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2" fontId="40" fillId="0" borderId="11" xfId="0" applyNumberFormat="1" applyFont="1" applyBorder="1" applyAlignment="1">
      <alignment horizontal="center" vertical="center"/>
    </xf>
    <xf numFmtId="164" fontId="40" fillId="39" borderId="23" xfId="0" applyNumberFormat="1" applyFont="1" applyFill="1" applyBorder="1" applyAlignment="1">
      <alignment horizontal="center" vertical="center"/>
    </xf>
    <xf numFmtId="0" fontId="40" fillId="39" borderId="23" xfId="0" applyFont="1" applyFill="1" applyBorder="1" applyAlignment="1">
      <alignment horizontal="center" vertical="center"/>
    </xf>
    <xf numFmtId="0" fontId="40" fillId="39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vertical="center" wrapText="1"/>
    </xf>
    <xf numFmtId="164" fontId="40" fillId="33" borderId="11" xfId="0" applyNumberFormat="1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/>
    </xf>
    <xf numFmtId="0" fontId="40" fillId="33" borderId="26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vertical="center"/>
    </xf>
    <xf numFmtId="164" fontId="40" fillId="35" borderId="11" xfId="0" applyNumberFormat="1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164" fontId="40" fillId="39" borderId="12" xfId="0" applyNumberFormat="1" applyFont="1" applyFill="1" applyBorder="1" applyAlignment="1">
      <alignment horizontal="center" vertical="center"/>
    </xf>
    <xf numFmtId="0" fontId="40" fillId="39" borderId="12" xfId="0" applyFont="1" applyFill="1" applyBorder="1" applyAlignment="1">
      <alignment horizontal="center" vertical="center"/>
    </xf>
    <xf numFmtId="0" fontId="40" fillId="39" borderId="33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40" fillId="33" borderId="26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41" fillId="34" borderId="18" xfId="0" applyFont="1" applyFill="1" applyBorder="1" applyAlignment="1">
      <alignment vertical="center"/>
    </xf>
    <xf numFmtId="2" fontId="41" fillId="34" borderId="10" xfId="0" applyNumberFormat="1" applyFont="1" applyFill="1" applyBorder="1" applyAlignment="1">
      <alignment horizontal="center" vertical="center"/>
    </xf>
    <xf numFmtId="164" fontId="41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64" fontId="41" fillId="35" borderId="11" xfId="0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/>
    </xf>
    <xf numFmtId="2" fontId="41" fillId="34" borderId="11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40" fillId="0" borderId="26" xfId="0" applyFont="1" applyBorder="1" applyAlignment="1">
      <alignment horizontal="left" vertical="center"/>
    </xf>
    <xf numFmtId="0" fontId="41" fillId="35" borderId="10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39" borderId="34" xfId="0" applyFont="1" applyFill="1" applyBorder="1" applyAlignment="1">
      <alignment horizontal="center" vertical="center"/>
    </xf>
    <xf numFmtId="0" fontId="41" fillId="39" borderId="37" xfId="0" applyFont="1" applyFill="1" applyBorder="1" applyAlignment="1">
      <alignment horizontal="center" vertical="center"/>
    </xf>
    <xf numFmtId="0" fontId="41" fillId="39" borderId="39" xfId="0" applyFont="1" applyFill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1" fillId="39" borderId="41" xfId="0" applyFont="1" applyFill="1" applyBorder="1" applyAlignment="1">
      <alignment horizontal="center" vertical="center"/>
    </xf>
    <xf numFmtId="0" fontId="40" fillId="40" borderId="41" xfId="0" applyFont="1" applyFill="1" applyBorder="1" applyAlignment="1">
      <alignment horizontal="center" vertical="center"/>
    </xf>
    <xf numFmtId="0" fontId="40" fillId="40" borderId="34" xfId="0" applyFont="1" applyFill="1" applyBorder="1" applyAlignment="1">
      <alignment horizontal="center" vertical="center"/>
    </xf>
    <xf numFmtId="0" fontId="42" fillId="40" borderId="39" xfId="18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0" fillId="40" borderId="39" xfId="18" applyFont="1" applyFill="1" applyBorder="1" applyAlignment="1">
      <alignment horizontal="center" vertical="center"/>
    </xf>
    <xf numFmtId="0" fontId="40" fillId="40" borderId="37" xfId="18" applyFont="1" applyFill="1" applyBorder="1" applyAlignment="1">
      <alignment horizontal="center" vertical="center"/>
    </xf>
    <xf numFmtId="0" fontId="40" fillId="40" borderId="38" xfId="18" applyFont="1" applyFill="1" applyBorder="1" applyAlignment="1">
      <alignment horizontal="center" vertical="center"/>
    </xf>
    <xf numFmtId="0" fontId="41" fillId="41" borderId="41" xfId="0" applyFont="1" applyFill="1" applyBorder="1" applyAlignment="1">
      <alignment horizontal="center" vertical="center"/>
    </xf>
    <xf numFmtId="0" fontId="40" fillId="40" borderId="42" xfId="0" applyFont="1" applyFill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164" fontId="41" fillId="0" borderId="18" xfId="0" applyNumberFormat="1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164" fontId="40" fillId="0" borderId="18" xfId="0" applyNumberFormat="1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40" xfId="0" applyFont="1" applyFill="1" applyBorder="1" applyAlignment="1">
      <alignment horizontal="left" vertical="center"/>
    </xf>
    <xf numFmtId="0" fontId="40" fillId="33" borderId="27" xfId="0" applyFont="1" applyFill="1" applyBorder="1" applyAlignment="1">
      <alignment horizontal="left" vertical="center"/>
    </xf>
    <xf numFmtId="0" fontId="41" fillId="39" borderId="19" xfId="0" applyFont="1" applyFill="1" applyBorder="1" applyAlignment="1">
      <alignment vertical="center"/>
    </xf>
    <xf numFmtId="0" fontId="41" fillId="39" borderId="20" xfId="0" applyFont="1" applyFill="1" applyBorder="1" applyAlignment="1">
      <alignment vertical="center"/>
    </xf>
    <xf numFmtId="0" fontId="40" fillId="40" borderId="14" xfId="0" applyFont="1" applyFill="1" applyBorder="1" applyAlignment="1">
      <alignment horizontal="left" vertical="center"/>
    </xf>
    <xf numFmtId="0" fontId="40" fillId="40" borderId="15" xfId="0" applyFont="1" applyFill="1" applyBorder="1" applyAlignment="1">
      <alignment horizontal="left" vertical="center"/>
    </xf>
    <xf numFmtId="0" fontId="40" fillId="40" borderId="17" xfId="18" applyFont="1" applyFill="1" applyBorder="1" applyAlignment="1">
      <alignment horizontal="left" vertical="center"/>
    </xf>
    <xf numFmtId="0" fontId="40" fillId="40" borderId="10" xfId="18" applyFont="1" applyFill="1" applyBorder="1" applyAlignment="1">
      <alignment horizontal="left" vertical="center"/>
    </xf>
    <xf numFmtId="0" fontId="40" fillId="40" borderId="25" xfId="18" applyFont="1" applyFill="1" applyBorder="1" applyAlignment="1">
      <alignment horizontal="left" vertical="center"/>
    </xf>
    <xf numFmtId="0" fontId="40" fillId="40" borderId="11" xfId="18" applyFont="1" applyFill="1" applyBorder="1" applyAlignment="1">
      <alignment horizontal="left" vertical="center"/>
    </xf>
    <xf numFmtId="0" fontId="41" fillId="41" borderId="22" xfId="0" applyFont="1" applyFill="1" applyBorder="1" applyAlignment="1">
      <alignment vertical="center"/>
    </xf>
    <xf numFmtId="0" fontId="41" fillId="41" borderId="23" xfId="0" applyFont="1" applyFill="1" applyBorder="1" applyAlignment="1">
      <alignment vertical="center"/>
    </xf>
    <xf numFmtId="0" fontId="40" fillId="40" borderId="29" xfId="0" applyFont="1" applyFill="1" applyBorder="1" applyAlignment="1">
      <alignment horizontal="left" vertical="center" wrapText="1"/>
    </xf>
    <xf numFmtId="0" fontId="40" fillId="40" borderId="30" xfId="0" applyFont="1" applyFill="1" applyBorder="1" applyAlignment="1">
      <alignment horizontal="left" vertical="center" wrapText="1"/>
    </xf>
    <xf numFmtId="0" fontId="41" fillId="39" borderId="17" xfId="0" applyFont="1" applyFill="1" applyBorder="1" applyAlignment="1">
      <alignment vertical="center"/>
    </xf>
    <xf numFmtId="0" fontId="41" fillId="39" borderId="10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40" xfId="0" applyFont="1" applyFill="1" applyBorder="1" applyAlignment="1">
      <alignment vertical="center"/>
    </xf>
    <xf numFmtId="0" fontId="40" fillId="33" borderId="27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9" borderId="14" xfId="0" applyFont="1" applyFill="1" applyBorder="1" applyAlignment="1">
      <alignment vertical="center"/>
    </xf>
    <xf numFmtId="0" fontId="41" fillId="39" borderId="15" xfId="0" applyFont="1" applyFill="1" applyBorder="1" applyAlignment="1">
      <alignment vertical="center"/>
    </xf>
    <xf numFmtId="0" fontId="42" fillId="40" borderId="19" xfId="18" applyFont="1" applyFill="1" applyBorder="1" applyAlignment="1">
      <alignment horizontal="left" vertical="center"/>
    </xf>
    <xf numFmtId="0" fontId="42" fillId="40" borderId="20" xfId="18" applyFont="1" applyFill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37" borderId="26" xfId="0" applyFont="1" applyFill="1" applyBorder="1" applyAlignment="1">
      <alignment horizontal="center" vertical="center"/>
    </xf>
    <xf numFmtId="0" fontId="40" fillId="37" borderId="13" xfId="0" applyFont="1" applyFill="1" applyBorder="1" applyAlignment="1">
      <alignment horizontal="center" vertical="center"/>
    </xf>
    <xf numFmtId="0" fontId="40" fillId="37" borderId="40" xfId="0" applyFont="1" applyFill="1" applyBorder="1" applyAlignment="1">
      <alignment horizontal="center" vertical="center"/>
    </xf>
    <xf numFmtId="0" fontId="40" fillId="37" borderId="27" xfId="0" applyFont="1" applyFill="1" applyBorder="1" applyAlignment="1">
      <alignment horizontal="center" vertical="center"/>
    </xf>
    <xf numFmtId="0" fontId="40" fillId="38" borderId="17" xfId="0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0" fontId="40" fillId="38" borderId="37" xfId="0" applyFont="1" applyFill="1" applyBorder="1" applyAlignment="1">
      <alignment horizontal="center" vertical="center"/>
    </xf>
    <xf numFmtId="0" fontId="40" fillId="38" borderId="18" xfId="0" applyFont="1" applyFill="1" applyBorder="1" applyAlignment="1">
      <alignment horizontal="center" vertical="center"/>
    </xf>
    <xf numFmtId="0" fontId="40" fillId="40" borderId="22" xfId="0" applyFont="1" applyFill="1" applyBorder="1" applyAlignment="1">
      <alignment horizontal="left" vertical="center"/>
    </xf>
    <xf numFmtId="0" fontId="40" fillId="40" borderId="23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/>
    </xf>
    <xf numFmtId="0" fontId="40" fillId="33" borderId="3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0" fontId="40" fillId="38" borderId="26" xfId="0" applyFont="1" applyFill="1" applyBorder="1" applyAlignment="1">
      <alignment horizontal="center" vertical="center"/>
    </xf>
    <xf numFmtId="0" fontId="40" fillId="38" borderId="13" xfId="0" applyFont="1" applyFill="1" applyBorder="1" applyAlignment="1">
      <alignment horizontal="center" vertical="center"/>
    </xf>
    <xf numFmtId="0" fontId="40" fillId="38" borderId="40" xfId="0" applyFont="1" applyFill="1" applyBorder="1" applyAlignment="1">
      <alignment horizontal="center" vertical="center"/>
    </xf>
    <xf numFmtId="0" fontId="40" fillId="38" borderId="27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40" fillId="34" borderId="37" xfId="0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40" fillId="40" borderId="19" xfId="18" applyFont="1" applyFill="1" applyBorder="1" applyAlignment="1">
      <alignment horizontal="left" vertical="center"/>
    </xf>
    <xf numFmtId="0" fontId="40" fillId="40" borderId="20" xfId="18" applyFont="1" applyFill="1" applyBorder="1" applyAlignment="1">
      <alignment horizontal="left" vertical="center"/>
    </xf>
    <xf numFmtId="0" fontId="40" fillId="0" borderId="13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1" fillId="39" borderId="22" xfId="0" applyFont="1" applyFill="1" applyBorder="1" applyAlignment="1">
      <alignment vertical="center"/>
    </xf>
    <xf numFmtId="0" fontId="41" fillId="39" borderId="23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textRotation="90"/>
    </xf>
    <xf numFmtId="0" fontId="38" fillId="0" borderId="20" xfId="0" applyFont="1" applyBorder="1" applyAlignment="1">
      <alignment horizontal="center" vertical="center" textRotation="90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37" borderId="17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0" fillId="37" borderId="37" xfId="0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 textRotation="90" wrapText="1"/>
    </xf>
    <xf numFmtId="0" fontId="38" fillId="0" borderId="33" xfId="0" applyFont="1" applyBorder="1" applyAlignment="1">
      <alignment horizontal="center" vertical="center" textRotation="90" wrapText="1"/>
    </xf>
    <xf numFmtId="0" fontId="38" fillId="0" borderId="31" xfId="0" applyFont="1" applyBorder="1" applyAlignment="1">
      <alignment horizontal="center" vertical="center" textRotation="90" wrapText="1"/>
    </xf>
    <xf numFmtId="0" fontId="38" fillId="0" borderId="35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30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38" fillId="33" borderId="10" xfId="0" applyNumberFormat="1" applyFont="1" applyFill="1" applyBorder="1" applyAlignment="1">
      <alignment horizontal="center" vertical="center" textRotation="90"/>
    </xf>
    <xf numFmtId="164" fontId="38" fillId="33" borderId="20" xfId="0" applyNumberFormat="1" applyFont="1" applyFill="1" applyBorder="1" applyAlignment="1">
      <alignment horizontal="center" vertical="center" textRotation="90"/>
    </xf>
    <xf numFmtId="164" fontId="38" fillId="33" borderId="10" xfId="0" applyNumberFormat="1" applyFont="1" applyFill="1" applyBorder="1" applyAlignment="1">
      <alignment horizontal="center" vertical="center" textRotation="90" wrapText="1"/>
    </xf>
    <xf numFmtId="164" fontId="38" fillId="33" borderId="20" xfId="0" applyNumberFormat="1" applyFont="1" applyFill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20" xfId="0" applyFont="1" applyBorder="1" applyAlignment="1">
      <alignment horizontal="center" vertical="center" textRotation="90" wrapText="1"/>
    </xf>
    <xf numFmtId="164" fontId="38" fillId="33" borderId="15" xfId="0" applyNumberFormat="1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textRotation="90" wrapText="1"/>
    </xf>
    <xf numFmtId="0" fontId="38" fillId="33" borderId="10" xfId="0" applyFont="1" applyFill="1" applyBorder="1" applyAlignment="1">
      <alignment horizontal="center" vertical="center" textRotation="90" wrapText="1"/>
    </xf>
    <xf numFmtId="0" fontId="38" fillId="33" borderId="20" xfId="0" applyFont="1" applyFill="1" applyBorder="1" applyAlignment="1">
      <alignment horizontal="center" vertical="center" textRotation="90" wrapText="1"/>
    </xf>
    <xf numFmtId="0" fontId="38" fillId="0" borderId="15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 wrapText="1"/>
    </xf>
    <xf numFmtId="0" fontId="40" fillId="33" borderId="15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9" borderId="14" xfId="0" applyFont="1" applyFill="1" applyBorder="1" applyAlignment="1">
      <alignment vertical="center"/>
    </xf>
    <xf numFmtId="0" fontId="40" fillId="39" borderId="15" xfId="0" applyFont="1" applyFill="1" applyBorder="1" applyAlignment="1">
      <alignment vertical="center"/>
    </xf>
    <xf numFmtId="0" fontId="40" fillId="39" borderId="17" xfId="0" applyFont="1" applyFill="1" applyBorder="1" applyAlignment="1">
      <alignment vertical="center"/>
    </xf>
    <xf numFmtId="0" fontId="40" fillId="39" borderId="10" xfId="0" applyFont="1" applyFill="1" applyBorder="1" applyAlignment="1">
      <alignment vertical="center"/>
    </xf>
    <xf numFmtId="0" fontId="40" fillId="39" borderId="19" xfId="0" applyFont="1" applyFill="1" applyBorder="1" applyAlignment="1">
      <alignment vertical="center"/>
    </xf>
    <xf numFmtId="0" fontId="40" fillId="39" borderId="2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40" borderId="22" xfId="0" applyFont="1" applyFill="1" applyBorder="1" applyAlignment="1">
      <alignment horizontal="left" vertical="center" wrapText="1"/>
    </xf>
    <xf numFmtId="0" fontId="40" fillId="40" borderId="23" xfId="0" applyFont="1" applyFill="1" applyBorder="1" applyAlignment="1">
      <alignment horizontal="left" vertical="center" wrapText="1"/>
    </xf>
    <xf numFmtId="0" fontId="40" fillId="39" borderId="32" xfId="0" applyFont="1" applyFill="1" applyBorder="1" applyAlignment="1">
      <alignment vertical="center"/>
    </xf>
    <xf numFmtId="0" fontId="40" fillId="39" borderId="12" xfId="0" applyFont="1" applyFill="1" applyBorder="1" applyAlignment="1">
      <alignment vertical="center"/>
    </xf>
    <xf numFmtId="0" fontId="40" fillId="39" borderId="22" xfId="0" applyFont="1" applyFill="1" applyBorder="1" applyAlignment="1">
      <alignment vertical="center"/>
    </xf>
    <xf numFmtId="0" fontId="40" fillId="39" borderId="23" xfId="0" applyFont="1" applyFill="1" applyBorder="1" applyAlignment="1">
      <alignment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33" borderId="2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3" borderId="13" xfId="0" applyNumberFormat="1" applyFont="1" applyFill="1" applyBorder="1" applyAlignment="1">
      <alignment vertical="center"/>
    </xf>
    <xf numFmtId="0" fontId="41" fillId="33" borderId="27" xfId="0" applyNumberFormat="1" applyFont="1" applyFill="1" applyBorder="1" applyAlignment="1">
      <alignment vertical="center"/>
    </xf>
    <xf numFmtId="0" fontId="40" fillId="40" borderId="26" xfId="0" applyFont="1" applyFill="1" applyBorder="1" applyAlignment="1">
      <alignment horizontal="left" vertical="center"/>
    </xf>
    <xf numFmtId="0" fontId="40" fillId="40" borderId="13" xfId="0" applyFont="1" applyFill="1" applyBorder="1" applyAlignment="1">
      <alignment horizontal="left" vertical="center"/>
    </xf>
    <xf numFmtId="0" fontId="38" fillId="35" borderId="15" xfId="0" applyFont="1" applyFill="1" applyBorder="1" applyAlignment="1">
      <alignment horizontal="center" vertical="center" textRotation="90" wrapText="1"/>
    </xf>
    <xf numFmtId="0" fontId="38" fillId="35" borderId="10" xfId="0" applyFont="1" applyFill="1" applyBorder="1" applyAlignment="1">
      <alignment horizontal="center" vertical="center" textRotation="90" wrapText="1"/>
    </xf>
    <xf numFmtId="0" fontId="38" fillId="35" borderId="20" xfId="0" applyFont="1" applyFill="1" applyBorder="1" applyAlignment="1">
      <alignment horizontal="center" vertical="center" textRotation="90" wrapText="1"/>
    </xf>
    <xf numFmtId="0" fontId="38" fillId="34" borderId="15" xfId="0" applyFont="1" applyFill="1" applyBorder="1" applyAlignment="1">
      <alignment horizontal="center" vertical="center" textRotation="90" wrapText="1"/>
    </xf>
    <xf numFmtId="0" fontId="38" fillId="34" borderId="10" xfId="0" applyFont="1" applyFill="1" applyBorder="1" applyAlignment="1">
      <alignment horizontal="center" vertical="center" textRotation="90" wrapText="1"/>
    </xf>
    <xf numFmtId="0" fontId="38" fillId="34" borderId="20" xfId="0" applyFont="1" applyFill="1" applyBorder="1" applyAlignment="1">
      <alignment horizontal="center" vertical="center" textRotation="90" wrapText="1"/>
    </xf>
    <xf numFmtId="0" fontId="38" fillId="34" borderId="15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textRotation="90"/>
    </xf>
    <xf numFmtId="0" fontId="38" fillId="34" borderId="20" xfId="0" applyFont="1" applyFill="1" applyBorder="1" applyAlignment="1">
      <alignment horizontal="center" vertical="center" textRotation="90"/>
    </xf>
    <xf numFmtId="164" fontId="38" fillId="35" borderId="10" xfId="0" applyNumberFormat="1" applyFont="1" applyFill="1" applyBorder="1" applyAlignment="1">
      <alignment horizontal="center" vertical="center" textRotation="90" wrapText="1"/>
    </xf>
    <xf numFmtId="164" fontId="38" fillId="35" borderId="20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horizontal="center" vertical="center" wrapText="1"/>
    </xf>
    <xf numFmtId="0" fontId="19" fillId="0" borderId="10" xfId="44" applyFont="1" applyBorder="1" applyAlignment="1">
      <alignment horizontal="left"/>
    </xf>
    <xf numFmtId="0" fontId="1" fillId="0" borderId="18" xfId="44" applyFont="1" applyBorder="1" applyAlignment="1">
      <alignment horizontal="left"/>
    </xf>
    <xf numFmtId="0" fontId="19" fillId="0" borderId="18" xfId="44" applyFont="1" applyBorder="1" applyAlignment="1">
      <alignment horizontal="left"/>
    </xf>
    <xf numFmtId="0" fontId="19" fillId="0" borderId="20" xfId="44" applyFont="1" applyBorder="1" applyAlignment="1">
      <alignment horizontal="left"/>
    </xf>
    <xf numFmtId="0" fontId="1" fillId="0" borderId="21" xfId="44" applyFont="1" applyBorder="1" applyAlignment="1">
      <alignment horizontal="left"/>
    </xf>
    <xf numFmtId="0" fontId="28" fillId="0" borderId="0" xfId="44" applyFont="1" applyAlignment="1">
      <alignment horizontal="left" vertical="center" wrapText="1"/>
    </xf>
    <xf numFmtId="0" fontId="31" fillId="0" borderId="0" xfId="44" applyFont="1" applyAlignment="1">
      <alignment horizontal="left" vertical="center" wrapText="1"/>
    </xf>
    <xf numFmtId="0" fontId="32" fillId="0" borderId="22" xfId="44" applyFont="1" applyBorder="1" applyAlignment="1">
      <alignment horizontal="center"/>
    </xf>
    <xf numFmtId="0" fontId="1" fillId="0" borderId="23" xfId="44" applyFont="1" applyBorder="1" applyAlignment="1">
      <alignment horizontal="center"/>
    </xf>
    <xf numFmtId="0" fontId="1" fillId="0" borderId="24" xfId="44" applyFont="1" applyBorder="1" applyAlignment="1">
      <alignment horizontal="center"/>
    </xf>
    <xf numFmtId="0" fontId="19" fillId="0" borderId="13" xfId="44" applyFont="1" applyBorder="1" applyAlignment="1">
      <alignment horizontal="left"/>
    </xf>
    <xf numFmtId="0" fontId="1" fillId="0" borderId="27" xfId="44" applyFont="1" applyBorder="1" applyAlignment="1">
      <alignment horizontal="left"/>
    </xf>
    <xf numFmtId="0" fontId="40" fillId="40" borderId="19" xfId="0" applyFont="1" applyFill="1" applyBorder="1" applyAlignment="1">
      <alignment horizontal="left" vertical="center" wrapText="1"/>
    </xf>
    <xf numFmtId="0" fontId="40" fillId="40" borderId="20" xfId="0" applyFont="1" applyFill="1" applyBorder="1" applyAlignment="1">
      <alignment horizontal="left" vertical="center" wrapText="1"/>
    </xf>
    <xf numFmtId="0" fontId="40" fillId="40" borderId="21" xfId="0" applyFont="1" applyFill="1" applyBorder="1" applyAlignment="1">
      <alignment horizontal="center" vertical="center"/>
    </xf>
    <xf numFmtId="164" fontId="41" fillId="34" borderId="18" xfId="0" applyNumberFormat="1" applyFont="1" applyFill="1" applyBorder="1" applyAlignment="1">
      <alignment horizontal="center" vertical="center"/>
    </xf>
  </cellXfs>
  <cellStyles count="45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Normalny 3" xfId="43"/>
    <cellStyle name="Normalny 4" xfId="44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200"/>
  <sheetViews>
    <sheetView showGridLines="0" view="pageBreakPreview" zoomScale="80" zoomScaleNormal="150" zoomScaleSheetLayoutView="80" zoomScalePageLayoutView="55" workbookViewId="0">
      <selection activeCell="P10" sqref="P10:Q14"/>
    </sheetView>
  </sheetViews>
  <sheetFormatPr defaultColWidth="8.81640625" defaultRowHeight="10"/>
  <cols>
    <col min="1" max="1" width="3.1796875" style="1" customWidth="1"/>
    <col min="2" max="2" width="66.81640625" style="13" customWidth="1"/>
    <col min="3" max="3" width="8.453125" style="4" bestFit="1" customWidth="1"/>
    <col min="4" max="4" width="10.7265625" style="4" customWidth="1"/>
    <col min="5" max="5" width="9.7265625" style="4" customWidth="1"/>
    <col min="6" max="6" width="9" style="4" customWidth="1"/>
    <col min="7" max="7" width="6.453125" style="6" customWidth="1"/>
    <col min="8" max="8" width="6.26953125" style="6" customWidth="1"/>
    <col min="9" max="9" width="12.453125" style="6" customWidth="1"/>
    <col min="10" max="10" width="14.54296875" style="6" customWidth="1"/>
    <col min="11" max="11" width="7.26953125" style="6" customWidth="1"/>
    <col min="12" max="12" width="8.7265625" style="6" customWidth="1"/>
    <col min="13" max="13" width="7.1796875" style="6" customWidth="1"/>
    <col min="14" max="14" width="8.81640625" style="6" customWidth="1"/>
    <col min="15" max="15" width="6.26953125" style="208" customWidth="1"/>
    <col min="16" max="16" width="7.6328125" style="208" customWidth="1"/>
    <col min="17" max="17" width="7.6328125" style="6" customWidth="1"/>
    <col min="18" max="19" width="5.7265625" style="6" customWidth="1"/>
    <col min="20" max="16384" width="8.81640625" style="6"/>
  </cols>
  <sheetData>
    <row r="1" spans="1:18" ht="3" customHeight="1"/>
    <row r="2" spans="1:18" ht="54.75" customHeight="1">
      <c r="A2" s="316" t="s">
        <v>185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8" s="10" customFormat="1" ht="12" customHeight="1">
      <c r="A3" s="7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9"/>
      <c r="P3" s="209"/>
      <c r="Q3" s="20"/>
    </row>
    <row r="4" spans="1:18" ht="13">
      <c r="B4" s="21" t="s">
        <v>186</v>
      </c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3">
      <c r="B5" s="22" t="s">
        <v>190</v>
      </c>
    </row>
    <row r="6" spans="1:18" ht="13">
      <c r="B6" s="22" t="s">
        <v>187</v>
      </c>
    </row>
    <row r="7" spans="1:18" ht="13">
      <c r="B7" s="22" t="s">
        <v>188</v>
      </c>
    </row>
    <row r="8" spans="1:18" ht="13">
      <c r="B8" s="22" t="s">
        <v>189</v>
      </c>
      <c r="C8" s="5"/>
      <c r="D8" s="5"/>
    </row>
    <row r="9" spans="1:18" ht="11" thickBot="1">
      <c r="B9" s="14"/>
    </row>
    <row r="10" spans="1:18" ht="17.25" customHeight="1">
      <c r="A10" s="303" t="s">
        <v>0</v>
      </c>
      <c r="B10" s="306" t="s">
        <v>1</v>
      </c>
      <c r="C10" s="324" t="s">
        <v>2</v>
      </c>
      <c r="D10" s="324"/>
      <c r="E10" s="324"/>
      <c r="F10" s="324"/>
      <c r="G10" s="325" t="s">
        <v>3</v>
      </c>
      <c r="H10" s="328" t="s">
        <v>4</v>
      </c>
      <c r="I10" s="309" t="s">
        <v>5</v>
      </c>
      <c r="J10" s="309"/>
      <c r="K10" s="309"/>
      <c r="L10" s="309"/>
      <c r="M10" s="309"/>
      <c r="N10" s="309"/>
      <c r="O10" s="309"/>
      <c r="P10" s="313" t="s">
        <v>202</v>
      </c>
      <c r="Q10" s="310" t="s">
        <v>201</v>
      </c>
      <c r="R10" s="317"/>
    </row>
    <row r="11" spans="1:18" ht="34.5" customHeight="1">
      <c r="A11" s="304"/>
      <c r="B11" s="307"/>
      <c r="C11" s="318" t="s">
        <v>6</v>
      </c>
      <c r="D11" s="320" t="s">
        <v>7</v>
      </c>
      <c r="E11" s="320" t="s">
        <v>8</v>
      </c>
      <c r="F11" s="320" t="s">
        <v>131</v>
      </c>
      <c r="G11" s="326"/>
      <c r="H11" s="322"/>
      <c r="I11" s="322" t="s">
        <v>191</v>
      </c>
      <c r="J11" s="322" t="s">
        <v>181</v>
      </c>
      <c r="K11" s="307" t="s">
        <v>7</v>
      </c>
      <c r="L11" s="307"/>
      <c r="M11" s="307"/>
      <c r="N11" s="307"/>
      <c r="O11" s="307"/>
      <c r="P11" s="314"/>
      <c r="Q11" s="311"/>
      <c r="R11" s="317"/>
    </row>
    <row r="12" spans="1:18" ht="12" customHeight="1">
      <c r="A12" s="304"/>
      <c r="B12" s="307"/>
      <c r="C12" s="318"/>
      <c r="D12" s="320"/>
      <c r="E12" s="320"/>
      <c r="F12" s="320"/>
      <c r="G12" s="326"/>
      <c r="H12" s="322"/>
      <c r="I12" s="322"/>
      <c r="J12" s="322"/>
      <c r="K12" s="293" t="s">
        <v>6</v>
      </c>
      <c r="L12" s="307" t="s">
        <v>132</v>
      </c>
      <c r="M12" s="307"/>
      <c r="N12" s="307"/>
      <c r="O12" s="293" t="s">
        <v>133</v>
      </c>
      <c r="P12" s="314"/>
      <c r="Q12" s="311"/>
      <c r="R12" s="317"/>
    </row>
    <row r="13" spans="1:18" ht="129" customHeight="1">
      <c r="A13" s="304"/>
      <c r="B13" s="307"/>
      <c r="C13" s="318"/>
      <c r="D13" s="320"/>
      <c r="E13" s="320"/>
      <c r="F13" s="320"/>
      <c r="G13" s="326"/>
      <c r="H13" s="322"/>
      <c r="I13" s="322"/>
      <c r="J13" s="322"/>
      <c r="K13" s="293"/>
      <c r="L13" s="293" t="s">
        <v>134</v>
      </c>
      <c r="M13" s="293" t="s">
        <v>9</v>
      </c>
      <c r="N13" s="293" t="s">
        <v>111</v>
      </c>
      <c r="O13" s="293"/>
      <c r="P13" s="314"/>
      <c r="Q13" s="311"/>
      <c r="R13" s="317"/>
    </row>
    <row r="14" spans="1:18" ht="11.25" customHeight="1" thickBot="1">
      <c r="A14" s="305"/>
      <c r="B14" s="308"/>
      <c r="C14" s="319"/>
      <c r="D14" s="321"/>
      <c r="E14" s="321"/>
      <c r="F14" s="321"/>
      <c r="G14" s="327"/>
      <c r="H14" s="323"/>
      <c r="I14" s="323"/>
      <c r="J14" s="323"/>
      <c r="K14" s="294"/>
      <c r="L14" s="294"/>
      <c r="M14" s="294"/>
      <c r="N14" s="294"/>
      <c r="O14" s="294"/>
      <c r="P14" s="315"/>
      <c r="Q14" s="312"/>
      <c r="R14" s="317"/>
    </row>
    <row r="15" spans="1:18" ht="20.149999999999999" customHeight="1">
      <c r="A15" s="295" t="s">
        <v>10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7"/>
      <c r="Q15" s="298"/>
    </row>
    <row r="16" spans="1:18" ht="20.149999999999999" customHeight="1">
      <c r="A16" s="299" t="s">
        <v>11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1"/>
      <c r="Q16" s="302"/>
    </row>
    <row r="17" spans="1:17" ht="20.149999999999999" customHeight="1">
      <c r="A17" s="270" t="s">
        <v>12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2"/>
      <c r="Q17" s="273"/>
    </row>
    <row r="18" spans="1:17" ht="20.149999999999999" customHeight="1">
      <c r="A18" s="78" t="s">
        <v>13</v>
      </c>
      <c r="B18" s="263" t="s">
        <v>14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4"/>
      <c r="Q18" s="265"/>
    </row>
    <row r="19" spans="1:17" s="7" customFormat="1" ht="20.149999999999999" customHeight="1">
      <c r="A19" s="68" t="s">
        <v>15</v>
      </c>
      <c r="B19" s="24" t="s">
        <v>123</v>
      </c>
      <c r="C19" s="25">
        <v>2</v>
      </c>
      <c r="D19" s="25">
        <v>0.7</v>
      </c>
      <c r="E19" s="25">
        <v>1.3</v>
      </c>
      <c r="F19" s="25">
        <v>1.6</v>
      </c>
      <c r="G19" s="26" t="s">
        <v>182</v>
      </c>
      <c r="H19" s="26" t="s">
        <v>21</v>
      </c>
      <c r="I19" s="26">
        <v>50</v>
      </c>
      <c r="J19" s="26">
        <v>40</v>
      </c>
      <c r="K19" s="26">
        <v>17</v>
      </c>
      <c r="L19" s="26">
        <v>16</v>
      </c>
      <c r="M19" s="26"/>
      <c r="N19" s="26">
        <v>16</v>
      </c>
      <c r="O19" s="26">
        <v>1</v>
      </c>
      <c r="P19" s="216">
        <f>+(Q19*C19)-K19</f>
        <v>33</v>
      </c>
      <c r="Q19" s="233">
        <f>+I19/C19</f>
        <v>25</v>
      </c>
    </row>
    <row r="20" spans="1:17" s="7" customFormat="1" ht="20.149999999999999" customHeight="1" thickBot="1">
      <c r="A20" s="88" t="s">
        <v>19</v>
      </c>
      <c r="B20" s="28" t="s">
        <v>129</v>
      </c>
      <c r="C20" s="29">
        <v>3</v>
      </c>
      <c r="D20" s="29">
        <v>0.6</v>
      </c>
      <c r="E20" s="29">
        <v>2.4</v>
      </c>
      <c r="F20" s="29"/>
      <c r="G20" s="30" t="s">
        <v>182</v>
      </c>
      <c r="H20" s="30" t="s">
        <v>18</v>
      </c>
      <c r="I20" s="30">
        <v>75</v>
      </c>
      <c r="J20" s="30"/>
      <c r="K20" s="30">
        <v>16</v>
      </c>
      <c r="L20" s="30">
        <v>16</v>
      </c>
      <c r="M20" s="30">
        <v>16</v>
      </c>
      <c r="N20" s="30"/>
      <c r="O20" s="30"/>
      <c r="P20" s="216">
        <f>+(Q20*C20)-K20</f>
        <v>59</v>
      </c>
      <c r="Q20" s="233">
        <f>+I20/C20</f>
        <v>25</v>
      </c>
    </row>
    <row r="21" spans="1:17" ht="20.149999999999999" customHeight="1">
      <c r="A21" s="259" t="s">
        <v>24</v>
      </c>
      <c r="B21" s="260"/>
      <c r="C21" s="60">
        <f>SUM(C19:C20)</f>
        <v>5</v>
      </c>
      <c r="D21" s="60">
        <f>SUM(D19:D20)</f>
        <v>1.2999999999999998</v>
      </c>
      <c r="E21" s="60">
        <f>SUM(E19:E20)</f>
        <v>3.7</v>
      </c>
      <c r="F21" s="60"/>
      <c r="G21" s="61" t="s">
        <v>25</v>
      </c>
      <c r="H21" s="61" t="s">
        <v>25</v>
      </c>
      <c r="I21" s="61">
        <f>SUM(I19:I20)</f>
        <v>125</v>
      </c>
      <c r="J21" s="61"/>
      <c r="K21" s="61">
        <f>SUM(K19:K20)</f>
        <v>33</v>
      </c>
      <c r="L21" s="61">
        <f>SUM(L19:L20)</f>
        <v>32</v>
      </c>
      <c r="M21" s="61">
        <f>SUM(M19:M20)</f>
        <v>16</v>
      </c>
      <c r="N21" s="61">
        <f>SUM(N19:N20)</f>
        <v>16</v>
      </c>
      <c r="O21" s="61">
        <v>1</v>
      </c>
      <c r="P21" s="218">
        <f>SUM(P19:P20)</f>
        <v>92</v>
      </c>
      <c r="Q21" s="91"/>
    </row>
    <row r="22" spans="1:17" ht="20.149999999999999" customHeight="1">
      <c r="A22" s="251" t="s">
        <v>26</v>
      </c>
      <c r="B22" s="252"/>
      <c r="C22" s="62"/>
      <c r="D22" s="62"/>
      <c r="E22" s="62"/>
      <c r="F22" s="62">
        <f>SUM(F19:F21)</f>
        <v>1.6</v>
      </c>
      <c r="G22" s="63" t="s">
        <v>25</v>
      </c>
      <c r="H22" s="63" t="s">
        <v>25</v>
      </c>
      <c r="I22" s="63"/>
      <c r="J22" s="63">
        <f>SUM(J19:J21)</f>
        <v>40</v>
      </c>
      <c r="K22" s="63"/>
      <c r="L22" s="63"/>
      <c r="M22" s="63"/>
      <c r="N22" s="63"/>
      <c r="O22" s="63"/>
      <c r="P22" s="219"/>
      <c r="Q22" s="70"/>
    </row>
    <row r="23" spans="1:17" ht="20.149999999999999" customHeight="1" thickBot="1">
      <c r="A23" s="239" t="s">
        <v>27</v>
      </c>
      <c r="B23" s="240"/>
      <c r="C23" s="64">
        <v>3</v>
      </c>
      <c r="D23" s="64">
        <v>0.6</v>
      </c>
      <c r="E23" s="64">
        <v>2.4</v>
      </c>
      <c r="F23" s="64"/>
      <c r="G23" s="65" t="s">
        <v>25</v>
      </c>
      <c r="H23" s="65" t="s">
        <v>25</v>
      </c>
      <c r="I23" s="65">
        <v>75</v>
      </c>
      <c r="J23" s="65"/>
      <c r="K23" s="65">
        <v>16</v>
      </c>
      <c r="L23" s="65">
        <v>16</v>
      </c>
      <c r="M23" s="65">
        <v>16</v>
      </c>
      <c r="N23" s="65"/>
      <c r="O23" s="65"/>
      <c r="P23" s="220">
        <v>59</v>
      </c>
      <c r="Q23" s="92"/>
    </row>
    <row r="24" spans="1:17" ht="20.149999999999999" customHeight="1">
      <c r="A24" s="90" t="s">
        <v>28</v>
      </c>
      <c r="B24" s="288" t="s">
        <v>29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290"/>
    </row>
    <row r="25" spans="1:17" ht="20.149999999999999" customHeight="1">
      <c r="A25" s="68" t="s">
        <v>15</v>
      </c>
      <c r="B25" s="31" t="s">
        <v>30</v>
      </c>
      <c r="C25" s="25">
        <v>3.5</v>
      </c>
      <c r="D25" s="25">
        <v>1.2</v>
      </c>
      <c r="E25" s="25">
        <v>2.2999999999999998</v>
      </c>
      <c r="F25" s="25">
        <v>0.6</v>
      </c>
      <c r="G25" s="26" t="s">
        <v>31</v>
      </c>
      <c r="H25" s="26" t="s">
        <v>21</v>
      </c>
      <c r="I25" s="26">
        <v>88</v>
      </c>
      <c r="J25" s="26">
        <v>16</v>
      </c>
      <c r="K25" s="26">
        <v>30</v>
      </c>
      <c r="L25" s="26">
        <v>28</v>
      </c>
      <c r="M25" s="26">
        <v>12</v>
      </c>
      <c r="N25" s="26">
        <v>16</v>
      </c>
      <c r="O25" s="26">
        <v>2</v>
      </c>
      <c r="P25" s="216">
        <f>+(Q25*C25)-K25</f>
        <v>58</v>
      </c>
      <c r="Q25" s="233">
        <f>+I25/C25</f>
        <v>25.142857142857142</v>
      </c>
    </row>
    <row r="26" spans="1:17" ht="20.149999999999999" customHeight="1">
      <c r="A26" s="68" t="s">
        <v>19</v>
      </c>
      <c r="B26" s="31" t="s">
        <v>32</v>
      </c>
      <c r="C26" s="25">
        <v>3</v>
      </c>
      <c r="D26" s="25">
        <v>0.9</v>
      </c>
      <c r="E26" s="25">
        <v>2.1</v>
      </c>
      <c r="F26" s="25">
        <v>0.5</v>
      </c>
      <c r="G26" s="26" t="s">
        <v>182</v>
      </c>
      <c r="H26" s="26" t="s">
        <v>21</v>
      </c>
      <c r="I26" s="26">
        <v>75</v>
      </c>
      <c r="J26" s="26">
        <v>12</v>
      </c>
      <c r="K26" s="26">
        <v>23</v>
      </c>
      <c r="L26" s="26">
        <v>20</v>
      </c>
      <c r="M26" s="26">
        <v>8</v>
      </c>
      <c r="N26" s="26">
        <v>12</v>
      </c>
      <c r="O26" s="26">
        <v>3</v>
      </c>
      <c r="P26" s="216">
        <f>+(Q26*C26)-K26</f>
        <v>52</v>
      </c>
      <c r="Q26" s="233">
        <f>+I26/C26</f>
        <v>25</v>
      </c>
    </row>
    <row r="27" spans="1:17" ht="20.149999999999999" customHeight="1" thickBot="1">
      <c r="A27" s="88" t="s">
        <v>22</v>
      </c>
      <c r="B27" s="28" t="s">
        <v>130</v>
      </c>
      <c r="C27" s="29">
        <v>2.5</v>
      </c>
      <c r="D27" s="29">
        <v>1</v>
      </c>
      <c r="E27" s="29">
        <v>1.5</v>
      </c>
      <c r="F27" s="29">
        <v>1.2</v>
      </c>
      <c r="G27" s="30" t="s">
        <v>31</v>
      </c>
      <c r="H27" s="30" t="s">
        <v>21</v>
      </c>
      <c r="I27" s="30">
        <v>63</v>
      </c>
      <c r="J27" s="30">
        <v>30</v>
      </c>
      <c r="K27" s="30">
        <v>25</v>
      </c>
      <c r="L27" s="30">
        <v>24</v>
      </c>
      <c r="M27" s="30"/>
      <c r="N27" s="30">
        <v>24</v>
      </c>
      <c r="O27" s="30">
        <v>1</v>
      </c>
      <c r="P27" s="216">
        <f>+(Q27*C27)-K27</f>
        <v>38</v>
      </c>
      <c r="Q27" s="233">
        <f>+I27/C27</f>
        <v>25.2</v>
      </c>
    </row>
    <row r="28" spans="1:17" ht="20.149999999999999" customHeight="1">
      <c r="A28" s="259" t="s">
        <v>24</v>
      </c>
      <c r="B28" s="260"/>
      <c r="C28" s="60">
        <f>SUM(C25:C27)</f>
        <v>9</v>
      </c>
      <c r="D28" s="60">
        <f>SUM(D25:D27)</f>
        <v>3.1</v>
      </c>
      <c r="E28" s="60">
        <f>SUM(E25:E27)</f>
        <v>5.9</v>
      </c>
      <c r="F28" s="60"/>
      <c r="G28" s="61" t="s">
        <v>25</v>
      </c>
      <c r="H28" s="61" t="s">
        <v>25</v>
      </c>
      <c r="I28" s="61">
        <f>SUM(I25:I27)</f>
        <v>226</v>
      </c>
      <c r="J28" s="61"/>
      <c r="K28" s="61">
        <f t="shared" ref="K28:N28" si="0">SUM(K25:K27)</f>
        <v>78</v>
      </c>
      <c r="L28" s="61">
        <f t="shared" si="0"/>
        <v>72</v>
      </c>
      <c r="M28" s="61">
        <f t="shared" si="0"/>
        <v>20</v>
      </c>
      <c r="N28" s="61">
        <f t="shared" si="0"/>
        <v>52</v>
      </c>
      <c r="O28" s="61">
        <f t="shared" ref="O28" si="1">SUM(O25:O27)</f>
        <v>6</v>
      </c>
      <c r="P28" s="218">
        <f>SUM(P25:P27)</f>
        <v>148</v>
      </c>
      <c r="Q28" s="91"/>
    </row>
    <row r="29" spans="1:17" ht="20.149999999999999" customHeight="1">
      <c r="A29" s="251" t="s">
        <v>26</v>
      </c>
      <c r="B29" s="252"/>
      <c r="C29" s="62"/>
      <c r="D29" s="62"/>
      <c r="E29" s="62"/>
      <c r="F29" s="62">
        <f>SUM(F25:F28)</f>
        <v>2.2999999999999998</v>
      </c>
      <c r="G29" s="63"/>
      <c r="H29" s="63"/>
      <c r="I29" s="63"/>
      <c r="J29" s="63">
        <f>SUM(J25:J28)</f>
        <v>58</v>
      </c>
      <c r="K29" s="63"/>
      <c r="L29" s="63"/>
      <c r="M29" s="63"/>
      <c r="N29" s="63"/>
      <c r="O29" s="63"/>
      <c r="P29" s="219"/>
      <c r="Q29" s="70"/>
    </row>
    <row r="30" spans="1:17" ht="20.149999999999999" customHeight="1" thickBot="1">
      <c r="A30" s="239" t="s">
        <v>27</v>
      </c>
      <c r="B30" s="240"/>
      <c r="C30" s="64"/>
      <c r="D30" s="64"/>
      <c r="E30" s="64"/>
      <c r="F30" s="64"/>
      <c r="G30" s="65" t="s">
        <v>25</v>
      </c>
      <c r="H30" s="65" t="s">
        <v>25</v>
      </c>
      <c r="I30" s="65"/>
      <c r="J30" s="65"/>
      <c r="K30" s="65"/>
      <c r="L30" s="65"/>
      <c r="M30" s="65"/>
      <c r="N30" s="65"/>
      <c r="O30" s="65"/>
      <c r="P30" s="220"/>
      <c r="Q30" s="92"/>
    </row>
    <row r="31" spans="1:17" ht="20.149999999999999" customHeight="1">
      <c r="A31" s="90" t="s">
        <v>33</v>
      </c>
      <c r="B31" s="288" t="s">
        <v>34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  <c r="Q31" s="290"/>
    </row>
    <row r="32" spans="1:17" s="7" customFormat="1" ht="20.149999999999999" customHeight="1">
      <c r="A32" s="68" t="s">
        <v>15</v>
      </c>
      <c r="B32" s="31" t="s">
        <v>35</v>
      </c>
      <c r="C32" s="25">
        <v>3</v>
      </c>
      <c r="D32" s="32">
        <v>1</v>
      </c>
      <c r="E32" s="25">
        <v>2</v>
      </c>
      <c r="F32" s="25">
        <v>0.5</v>
      </c>
      <c r="G32" s="26" t="s">
        <v>182</v>
      </c>
      <c r="H32" s="26" t="s">
        <v>21</v>
      </c>
      <c r="I32" s="26">
        <v>75</v>
      </c>
      <c r="J32" s="26">
        <v>12</v>
      </c>
      <c r="K32" s="26">
        <v>25</v>
      </c>
      <c r="L32" s="26">
        <v>24</v>
      </c>
      <c r="M32" s="26">
        <v>8</v>
      </c>
      <c r="N32" s="26">
        <v>16</v>
      </c>
      <c r="O32" s="26">
        <v>1</v>
      </c>
      <c r="P32" s="216">
        <f t="shared" ref="P32:P36" si="2">+(Q32*C32)-K32</f>
        <v>50</v>
      </c>
      <c r="Q32" s="233">
        <f>+I32/C32</f>
        <v>25</v>
      </c>
    </row>
    <row r="33" spans="1:17" s="7" customFormat="1" ht="20.149999999999999" customHeight="1">
      <c r="A33" s="68">
        <v>2</v>
      </c>
      <c r="B33" s="31" t="s">
        <v>49</v>
      </c>
      <c r="C33" s="25">
        <v>3</v>
      </c>
      <c r="D33" s="32">
        <v>1</v>
      </c>
      <c r="E33" s="25">
        <v>2</v>
      </c>
      <c r="F33" s="25">
        <v>0.5</v>
      </c>
      <c r="G33" s="26" t="s">
        <v>182</v>
      </c>
      <c r="H33" s="26" t="s">
        <v>21</v>
      </c>
      <c r="I33" s="26">
        <v>75</v>
      </c>
      <c r="J33" s="26">
        <v>12</v>
      </c>
      <c r="K33" s="26">
        <v>25</v>
      </c>
      <c r="L33" s="26">
        <v>24</v>
      </c>
      <c r="M33" s="26">
        <v>8</v>
      </c>
      <c r="N33" s="26">
        <v>16</v>
      </c>
      <c r="O33" s="26">
        <v>1</v>
      </c>
      <c r="P33" s="216">
        <f t="shared" si="2"/>
        <v>50</v>
      </c>
      <c r="Q33" s="233">
        <f>+I33/C33</f>
        <v>25</v>
      </c>
    </row>
    <row r="34" spans="1:17" s="7" customFormat="1" ht="20.149999999999999" customHeight="1">
      <c r="A34" s="68" t="s">
        <v>22</v>
      </c>
      <c r="B34" s="24" t="s">
        <v>46</v>
      </c>
      <c r="C34" s="25">
        <v>3</v>
      </c>
      <c r="D34" s="25">
        <v>0.9</v>
      </c>
      <c r="E34" s="25">
        <v>2.1</v>
      </c>
      <c r="F34" s="25">
        <v>1.8</v>
      </c>
      <c r="G34" s="26" t="s">
        <v>182</v>
      </c>
      <c r="H34" s="26" t="s">
        <v>21</v>
      </c>
      <c r="I34" s="26">
        <v>75</v>
      </c>
      <c r="J34" s="26">
        <v>45</v>
      </c>
      <c r="K34" s="26">
        <v>22</v>
      </c>
      <c r="L34" s="26">
        <v>20</v>
      </c>
      <c r="M34" s="26">
        <v>8</v>
      </c>
      <c r="N34" s="26">
        <v>12</v>
      </c>
      <c r="O34" s="26">
        <v>2</v>
      </c>
      <c r="P34" s="216">
        <f t="shared" si="2"/>
        <v>53</v>
      </c>
      <c r="Q34" s="233">
        <f>+I34/C34</f>
        <v>25</v>
      </c>
    </row>
    <row r="35" spans="1:17" s="7" customFormat="1" ht="20.149999999999999" customHeight="1">
      <c r="A35" s="68" t="s">
        <v>23</v>
      </c>
      <c r="B35" s="31" t="s">
        <v>37</v>
      </c>
      <c r="C35" s="25">
        <v>3</v>
      </c>
      <c r="D35" s="32">
        <v>1.3</v>
      </c>
      <c r="E35" s="25">
        <v>1.7</v>
      </c>
      <c r="F35" s="25">
        <v>1.2</v>
      </c>
      <c r="G35" s="26" t="s">
        <v>182</v>
      </c>
      <c r="H35" s="26" t="s">
        <v>21</v>
      </c>
      <c r="I35" s="26">
        <v>75</v>
      </c>
      <c r="J35" s="26">
        <v>30</v>
      </c>
      <c r="K35" s="26">
        <v>33</v>
      </c>
      <c r="L35" s="26">
        <v>32</v>
      </c>
      <c r="M35" s="26">
        <v>16</v>
      </c>
      <c r="N35" s="26">
        <v>16</v>
      </c>
      <c r="O35" s="26">
        <v>1</v>
      </c>
      <c r="P35" s="216">
        <f t="shared" si="2"/>
        <v>42</v>
      </c>
      <c r="Q35" s="233">
        <f>+I35/C35</f>
        <v>25</v>
      </c>
    </row>
    <row r="36" spans="1:17" s="7" customFormat="1" ht="20.149999999999999" customHeight="1" thickBot="1">
      <c r="A36" s="88" t="s">
        <v>61</v>
      </c>
      <c r="B36" s="33" t="s">
        <v>48</v>
      </c>
      <c r="C36" s="29">
        <v>2</v>
      </c>
      <c r="D36" s="29">
        <v>0.8</v>
      </c>
      <c r="E36" s="29">
        <v>1.2</v>
      </c>
      <c r="F36" s="29">
        <v>0.4</v>
      </c>
      <c r="G36" s="30" t="s">
        <v>182</v>
      </c>
      <c r="H36" s="30" t="s">
        <v>21</v>
      </c>
      <c r="I36" s="30">
        <v>50</v>
      </c>
      <c r="J36" s="30">
        <v>10</v>
      </c>
      <c r="K36" s="30">
        <v>19</v>
      </c>
      <c r="L36" s="30">
        <v>16</v>
      </c>
      <c r="M36" s="30"/>
      <c r="N36" s="30">
        <v>16</v>
      </c>
      <c r="O36" s="30">
        <v>3</v>
      </c>
      <c r="P36" s="216">
        <f t="shared" si="2"/>
        <v>31</v>
      </c>
      <c r="Q36" s="233">
        <f>+I36/C36</f>
        <v>25</v>
      </c>
    </row>
    <row r="37" spans="1:17" ht="20.149999999999999" customHeight="1">
      <c r="A37" s="259" t="s">
        <v>24</v>
      </c>
      <c r="B37" s="260"/>
      <c r="C37" s="60">
        <f>SUM(C32:C36)</f>
        <v>14</v>
      </c>
      <c r="D37" s="60">
        <f>SUM(D32:D36)</f>
        <v>5</v>
      </c>
      <c r="E37" s="60">
        <f>SUM(E32:E36)</f>
        <v>9</v>
      </c>
      <c r="F37" s="60"/>
      <c r="G37" s="61" t="s">
        <v>25</v>
      </c>
      <c r="H37" s="61" t="s">
        <v>25</v>
      </c>
      <c r="I37" s="61">
        <f>SUM(I32:I36)</f>
        <v>350</v>
      </c>
      <c r="J37" s="61"/>
      <c r="K37" s="61">
        <f t="shared" ref="K37:N37" si="3">SUM(K32:K36)</f>
        <v>124</v>
      </c>
      <c r="L37" s="61">
        <f t="shared" si="3"/>
        <v>116</v>
      </c>
      <c r="M37" s="61">
        <f t="shared" si="3"/>
        <v>40</v>
      </c>
      <c r="N37" s="61">
        <f t="shared" si="3"/>
        <v>76</v>
      </c>
      <c r="O37" s="61">
        <f t="shared" ref="O37" si="4">SUM(O32:O36)</f>
        <v>8</v>
      </c>
      <c r="P37" s="218">
        <f>SUM(P32:P36)</f>
        <v>226</v>
      </c>
      <c r="Q37" s="91"/>
    </row>
    <row r="38" spans="1:17" ht="20.149999999999999" customHeight="1">
      <c r="A38" s="251" t="s">
        <v>26</v>
      </c>
      <c r="B38" s="252"/>
      <c r="C38" s="62"/>
      <c r="D38" s="62"/>
      <c r="E38" s="62"/>
      <c r="F38" s="62">
        <f>SUM(F32:F37)</f>
        <v>4.4000000000000004</v>
      </c>
      <c r="G38" s="63"/>
      <c r="H38" s="63"/>
      <c r="I38" s="63"/>
      <c r="J38" s="63">
        <f>SUM(J32:J37)</f>
        <v>109</v>
      </c>
      <c r="K38" s="63"/>
      <c r="L38" s="63"/>
      <c r="M38" s="63"/>
      <c r="N38" s="63"/>
      <c r="O38" s="63"/>
      <c r="P38" s="219"/>
      <c r="Q38" s="70"/>
    </row>
    <row r="39" spans="1:17" ht="20.149999999999999" customHeight="1" thickBot="1">
      <c r="A39" s="239" t="s">
        <v>27</v>
      </c>
      <c r="B39" s="240"/>
      <c r="C39" s="64"/>
      <c r="D39" s="64"/>
      <c r="E39" s="64"/>
      <c r="F39" s="64"/>
      <c r="G39" s="65" t="s">
        <v>25</v>
      </c>
      <c r="H39" s="65" t="s">
        <v>25</v>
      </c>
      <c r="I39" s="65"/>
      <c r="J39" s="65"/>
      <c r="K39" s="65"/>
      <c r="L39" s="65"/>
      <c r="M39" s="65"/>
      <c r="N39" s="65"/>
      <c r="O39" s="65"/>
      <c r="P39" s="220"/>
      <c r="Q39" s="92"/>
    </row>
    <row r="40" spans="1:17" ht="20.149999999999999" customHeight="1">
      <c r="A40" s="90" t="s">
        <v>38</v>
      </c>
      <c r="B40" s="288" t="s">
        <v>39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9"/>
      <c r="Q40" s="290"/>
    </row>
    <row r="41" spans="1:17" ht="20.149999999999999" customHeight="1">
      <c r="A41" s="68" t="s">
        <v>15</v>
      </c>
      <c r="B41" s="31" t="s">
        <v>52</v>
      </c>
      <c r="C41" s="25">
        <v>0.5</v>
      </c>
      <c r="D41" s="25">
        <v>0.5</v>
      </c>
      <c r="E41" s="25"/>
      <c r="F41" s="25"/>
      <c r="G41" s="26" t="s">
        <v>17</v>
      </c>
      <c r="H41" s="26" t="s">
        <v>21</v>
      </c>
      <c r="I41" s="26">
        <v>4</v>
      </c>
      <c r="J41" s="26"/>
      <c r="K41" s="26">
        <v>4</v>
      </c>
      <c r="L41" s="26">
        <v>4</v>
      </c>
      <c r="M41" s="26">
        <v>4</v>
      </c>
      <c r="N41" s="26"/>
      <c r="O41" s="26"/>
      <c r="P41" s="216"/>
      <c r="Q41" s="69"/>
    </row>
    <row r="42" spans="1:17" ht="20.149999999999999" customHeight="1">
      <c r="A42" s="68" t="s">
        <v>19</v>
      </c>
      <c r="B42" s="31" t="s">
        <v>53</v>
      </c>
      <c r="C42" s="25">
        <v>0.5</v>
      </c>
      <c r="D42" s="25">
        <v>0.5</v>
      </c>
      <c r="E42" s="34"/>
      <c r="F42" s="25"/>
      <c r="G42" s="26" t="s">
        <v>17</v>
      </c>
      <c r="H42" s="26" t="s">
        <v>21</v>
      </c>
      <c r="I42" s="26">
        <v>4</v>
      </c>
      <c r="J42" s="26"/>
      <c r="K42" s="26">
        <v>4</v>
      </c>
      <c r="L42" s="26">
        <v>4</v>
      </c>
      <c r="M42" s="26">
        <v>4</v>
      </c>
      <c r="N42" s="24"/>
      <c r="O42" s="24"/>
      <c r="P42" s="221"/>
      <c r="Q42" s="71"/>
    </row>
    <row r="43" spans="1:17" ht="20.149999999999999" customHeight="1">
      <c r="A43" s="68" t="s">
        <v>22</v>
      </c>
      <c r="B43" s="31" t="s">
        <v>40</v>
      </c>
      <c r="C43" s="35">
        <v>0.25</v>
      </c>
      <c r="D43" s="35">
        <v>0.25</v>
      </c>
      <c r="E43" s="25"/>
      <c r="F43" s="25"/>
      <c r="G43" s="26" t="s">
        <v>17</v>
      </c>
      <c r="H43" s="26" t="s">
        <v>21</v>
      </c>
      <c r="I43" s="26">
        <v>2</v>
      </c>
      <c r="J43" s="26"/>
      <c r="K43" s="26">
        <v>2</v>
      </c>
      <c r="L43" s="26">
        <v>2</v>
      </c>
      <c r="M43" s="26">
        <v>2</v>
      </c>
      <c r="N43" s="26"/>
      <c r="O43" s="26"/>
      <c r="P43" s="216"/>
      <c r="Q43" s="69"/>
    </row>
    <row r="44" spans="1:17" ht="20.149999999999999" customHeight="1">
      <c r="A44" s="68" t="s">
        <v>23</v>
      </c>
      <c r="B44" s="31" t="s">
        <v>41</v>
      </c>
      <c r="C44" s="35">
        <v>0.25</v>
      </c>
      <c r="D44" s="35">
        <v>0.25</v>
      </c>
      <c r="E44" s="25"/>
      <c r="F44" s="25"/>
      <c r="G44" s="26" t="s">
        <v>17</v>
      </c>
      <c r="H44" s="26" t="s">
        <v>21</v>
      </c>
      <c r="I44" s="26">
        <v>2</v>
      </c>
      <c r="J44" s="26"/>
      <c r="K44" s="26">
        <v>2</v>
      </c>
      <c r="L44" s="26">
        <v>2</v>
      </c>
      <c r="M44" s="26">
        <v>2</v>
      </c>
      <c r="N44" s="26"/>
      <c r="O44" s="26"/>
      <c r="P44" s="216"/>
      <c r="Q44" s="69"/>
    </row>
    <row r="45" spans="1:17" ht="20.149999999999999" customHeight="1" thickBot="1">
      <c r="A45" s="88" t="s">
        <v>121</v>
      </c>
      <c r="B45" s="28" t="s">
        <v>127</v>
      </c>
      <c r="C45" s="36">
        <v>0.5</v>
      </c>
      <c r="D45" s="36">
        <v>0.5</v>
      </c>
      <c r="E45" s="29"/>
      <c r="F45" s="29"/>
      <c r="G45" s="30" t="s">
        <v>17</v>
      </c>
      <c r="H45" s="30" t="s">
        <v>21</v>
      </c>
      <c r="I45" s="30">
        <v>4</v>
      </c>
      <c r="J45" s="30"/>
      <c r="K45" s="30">
        <v>4</v>
      </c>
      <c r="L45" s="30">
        <v>4</v>
      </c>
      <c r="M45" s="30">
        <v>4</v>
      </c>
      <c r="N45" s="30"/>
      <c r="O45" s="30"/>
      <c r="P45" s="217"/>
      <c r="Q45" s="89"/>
    </row>
    <row r="46" spans="1:17" ht="20.149999999999999" customHeight="1" thickBot="1">
      <c r="A46" s="291" t="s">
        <v>24</v>
      </c>
      <c r="B46" s="292"/>
      <c r="C46" s="66">
        <v>2</v>
      </c>
      <c r="D46" s="66">
        <v>2</v>
      </c>
      <c r="E46" s="66"/>
      <c r="F46" s="66"/>
      <c r="G46" s="67" t="s">
        <v>25</v>
      </c>
      <c r="H46" s="67" t="s">
        <v>25</v>
      </c>
      <c r="I46" s="67">
        <v>16</v>
      </c>
      <c r="J46" s="67"/>
      <c r="K46" s="67">
        <v>16</v>
      </c>
      <c r="L46" s="67">
        <v>16</v>
      </c>
      <c r="M46" s="67">
        <v>16</v>
      </c>
      <c r="N46" s="67"/>
      <c r="O46" s="67"/>
      <c r="P46" s="222"/>
      <c r="Q46" s="96"/>
    </row>
    <row r="47" spans="1:17" ht="20.149999999999999" customHeight="1" thickBot="1">
      <c r="A47" s="274" t="s">
        <v>42</v>
      </c>
      <c r="B47" s="275"/>
      <c r="C47" s="97">
        <f>SUM(C21,C28,C37,C46)</f>
        <v>30</v>
      </c>
      <c r="D47" s="97">
        <f>SUM(D21,D28,D37,D46,)</f>
        <v>11.4</v>
      </c>
      <c r="E47" s="97">
        <f>SUM(E21,E28,E37,)</f>
        <v>18.600000000000001</v>
      </c>
      <c r="F47" s="97">
        <f>SUM(F22,F29,F38,)</f>
        <v>8.3000000000000007</v>
      </c>
      <c r="G47" s="98" t="s">
        <v>25</v>
      </c>
      <c r="H47" s="98" t="s">
        <v>25</v>
      </c>
      <c r="I47" s="98">
        <f>SUM(I21,I28,I37,I46,)</f>
        <v>717</v>
      </c>
      <c r="J47" s="98">
        <f>SUM(J22,J29,J38,)</f>
        <v>207</v>
      </c>
      <c r="K47" s="98">
        <f>SUM(K21,K28,K37,K46,)</f>
        <v>251</v>
      </c>
      <c r="L47" s="98">
        <f>SUM(L21,L28,L37,L46,)</f>
        <v>236</v>
      </c>
      <c r="M47" s="98">
        <f>SUM(M21,M28,M37,M46,)</f>
        <v>92</v>
      </c>
      <c r="N47" s="98">
        <f>SUM(N21,N28,N37,N46)</f>
        <v>144</v>
      </c>
      <c r="O47" s="98">
        <f>SUM(O21,O28,O37,)</f>
        <v>15</v>
      </c>
      <c r="P47" s="223">
        <v>466</v>
      </c>
      <c r="Q47" s="99"/>
    </row>
    <row r="48" spans="1:17" ht="20.149999999999999" customHeight="1">
      <c r="A48" s="279" t="s">
        <v>43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1"/>
      <c r="Q48" s="282"/>
    </row>
    <row r="49" spans="1:17" ht="20.149999999999999" customHeight="1">
      <c r="A49" s="78" t="s">
        <v>13</v>
      </c>
      <c r="B49" s="263" t="s">
        <v>14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4"/>
      <c r="Q49" s="265"/>
    </row>
    <row r="50" spans="1:17" ht="20.149999999999999" customHeight="1">
      <c r="A50" s="68" t="s">
        <v>15</v>
      </c>
      <c r="B50" s="24" t="s">
        <v>16</v>
      </c>
      <c r="C50" s="25">
        <v>2</v>
      </c>
      <c r="D50" s="25">
        <v>1.2</v>
      </c>
      <c r="E50" s="25">
        <v>0.8</v>
      </c>
      <c r="F50" s="25"/>
      <c r="G50" s="26" t="s">
        <v>182</v>
      </c>
      <c r="H50" s="26" t="s">
        <v>18</v>
      </c>
      <c r="I50" s="26">
        <v>50</v>
      </c>
      <c r="J50" s="26"/>
      <c r="K50" s="26">
        <v>30</v>
      </c>
      <c r="L50" s="26">
        <v>30</v>
      </c>
      <c r="M50" s="26"/>
      <c r="N50" s="26">
        <v>30</v>
      </c>
      <c r="O50" s="26"/>
      <c r="P50" s="216">
        <f t="shared" ref="P50:P51" si="5">+(Q50*C50)-K50</f>
        <v>20</v>
      </c>
      <c r="Q50" s="233">
        <f t="shared" ref="Q50:Q51" si="6">+I50/C50</f>
        <v>25</v>
      </c>
    </row>
    <row r="51" spans="1:17" ht="20.149999999999999" customHeight="1" thickBot="1">
      <c r="A51" s="88" t="s">
        <v>19</v>
      </c>
      <c r="B51" s="33" t="s">
        <v>128</v>
      </c>
      <c r="C51" s="29">
        <v>2</v>
      </c>
      <c r="D51" s="29">
        <v>0.7</v>
      </c>
      <c r="E51" s="29">
        <v>1.3</v>
      </c>
      <c r="F51" s="29"/>
      <c r="G51" s="30" t="s">
        <v>182</v>
      </c>
      <c r="H51" s="30" t="s">
        <v>18</v>
      </c>
      <c r="I51" s="30">
        <v>50</v>
      </c>
      <c r="J51" s="30"/>
      <c r="K51" s="30">
        <v>16</v>
      </c>
      <c r="L51" s="30">
        <v>16</v>
      </c>
      <c r="M51" s="30">
        <v>16</v>
      </c>
      <c r="N51" s="30"/>
      <c r="O51" s="30"/>
      <c r="P51" s="216">
        <f t="shared" si="5"/>
        <v>34</v>
      </c>
      <c r="Q51" s="233">
        <f t="shared" si="6"/>
        <v>25</v>
      </c>
    </row>
    <row r="52" spans="1:17" ht="20.149999999999999" customHeight="1">
      <c r="A52" s="259" t="s">
        <v>24</v>
      </c>
      <c r="B52" s="260"/>
      <c r="C52" s="60">
        <f>SUM(C50:C51)</f>
        <v>4</v>
      </c>
      <c r="D52" s="60">
        <f>SUM(D50:D51)</f>
        <v>1.9</v>
      </c>
      <c r="E52" s="60">
        <f>SUM(E50:E51)</f>
        <v>2.1</v>
      </c>
      <c r="F52" s="60"/>
      <c r="G52" s="61" t="s">
        <v>25</v>
      </c>
      <c r="H52" s="61" t="s">
        <v>25</v>
      </c>
      <c r="I52" s="61">
        <f>SUM(I50:I51)</f>
        <v>100</v>
      </c>
      <c r="J52" s="61"/>
      <c r="K52" s="61">
        <f>SUM(K50:K51)</f>
        <v>46</v>
      </c>
      <c r="L52" s="61">
        <f>SUM(L50:L51)</f>
        <v>46</v>
      </c>
      <c r="M52" s="61">
        <v>16</v>
      </c>
      <c r="N52" s="61">
        <v>30</v>
      </c>
      <c r="O52" s="61"/>
      <c r="P52" s="218">
        <f>SUM(P50:P51)</f>
        <v>54</v>
      </c>
      <c r="Q52" s="91"/>
    </row>
    <row r="53" spans="1:17" ht="20.149999999999999" customHeight="1">
      <c r="A53" s="251" t="s">
        <v>26</v>
      </c>
      <c r="B53" s="252"/>
      <c r="C53" s="62"/>
      <c r="D53" s="62"/>
      <c r="E53" s="62"/>
      <c r="F53" s="62"/>
      <c r="G53" s="63"/>
      <c r="H53" s="63"/>
      <c r="I53" s="63"/>
      <c r="J53" s="63"/>
      <c r="K53" s="63"/>
      <c r="L53" s="63"/>
      <c r="M53" s="63"/>
      <c r="N53" s="63"/>
      <c r="O53" s="63"/>
      <c r="P53" s="219"/>
      <c r="Q53" s="70"/>
    </row>
    <row r="54" spans="1:17" ht="20.149999999999999" customHeight="1" thickBot="1">
      <c r="A54" s="239" t="s">
        <v>27</v>
      </c>
      <c r="B54" s="240"/>
      <c r="C54" s="64">
        <v>4</v>
      </c>
      <c r="D54" s="64">
        <v>1.9</v>
      </c>
      <c r="E54" s="64">
        <v>2.1</v>
      </c>
      <c r="F54" s="64"/>
      <c r="G54" s="65" t="s">
        <v>25</v>
      </c>
      <c r="H54" s="65" t="s">
        <v>25</v>
      </c>
      <c r="I54" s="65">
        <v>100</v>
      </c>
      <c r="J54" s="65"/>
      <c r="K54" s="65">
        <v>46</v>
      </c>
      <c r="L54" s="65">
        <v>46</v>
      </c>
      <c r="M54" s="65">
        <v>16</v>
      </c>
      <c r="N54" s="65">
        <v>30</v>
      </c>
      <c r="O54" s="65"/>
      <c r="P54" s="220">
        <v>54</v>
      </c>
      <c r="Q54" s="92"/>
    </row>
    <row r="55" spans="1:17" ht="20.149999999999999" customHeight="1">
      <c r="A55" s="90" t="s">
        <v>28</v>
      </c>
      <c r="B55" s="288" t="s">
        <v>29</v>
      </c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9"/>
      <c r="Q55" s="290"/>
    </row>
    <row r="56" spans="1:17" ht="20.149999999999999" customHeight="1">
      <c r="A56" s="72" t="s">
        <v>15</v>
      </c>
      <c r="B56" s="24" t="s">
        <v>109</v>
      </c>
      <c r="C56" s="25">
        <v>4</v>
      </c>
      <c r="D56" s="25">
        <v>1.2</v>
      </c>
      <c r="E56" s="25">
        <v>2.8</v>
      </c>
      <c r="F56" s="25">
        <v>0.6</v>
      </c>
      <c r="G56" s="26" t="s">
        <v>31</v>
      </c>
      <c r="H56" s="26" t="s">
        <v>21</v>
      </c>
      <c r="I56" s="26">
        <v>100</v>
      </c>
      <c r="J56" s="26">
        <v>16</v>
      </c>
      <c r="K56" s="26">
        <v>29</v>
      </c>
      <c r="L56" s="26">
        <v>28</v>
      </c>
      <c r="M56" s="26">
        <v>12</v>
      </c>
      <c r="N56" s="26">
        <v>16</v>
      </c>
      <c r="O56" s="26">
        <v>1</v>
      </c>
      <c r="P56" s="216">
        <f t="shared" ref="P56:P59" si="7">+(Q56*C56)-K56</f>
        <v>71</v>
      </c>
      <c r="Q56" s="233">
        <f t="shared" ref="Q56:Q59" si="8">+I56/C56</f>
        <v>25</v>
      </c>
    </row>
    <row r="57" spans="1:17" ht="20.149999999999999" customHeight="1">
      <c r="A57" s="68" t="s">
        <v>19</v>
      </c>
      <c r="B57" s="31" t="s">
        <v>44</v>
      </c>
      <c r="C57" s="25">
        <v>3.5</v>
      </c>
      <c r="D57" s="25">
        <v>1</v>
      </c>
      <c r="E57" s="25">
        <v>2.5</v>
      </c>
      <c r="F57" s="25">
        <v>1</v>
      </c>
      <c r="G57" s="26" t="s">
        <v>182</v>
      </c>
      <c r="H57" s="26" t="s">
        <v>21</v>
      </c>
      <c r="I57" s="26">
        <v>88</v>
      </c>
      <c r="J57" s="26">
        <v>25</v>
      </c>
      <c r="K57" s="26">
        <v>26</v>
      </c>
      <c r="L57" s="26">
        <v>20</v>
      </c>
      <c r="M57" s="26">
        <v>8</v>
      </c>
      <c r="N57" s="26">
        <v>12</v>
      </c>
      <c r="O57" s="26">
        <v>6</v>
      </c>
      <c r="P57" s="216">
        <f t="shared" si="7"/>
        <v>62</v>
      </c>
      <c r="Q57" s="233">
        <f t="shared" si="8"/>
        <v>25.142857142857142</v>
      </c>
    </row>
    <row r="58" spans="1:17" ht="20.149999999999999" customHeight="1">
      <c r="A58" s="68" t="s">
        <v>22</v>
      </c>
      <c r="B58" s="31" t="s">
        <v>36</v>
      </c>
      <c r="C58" s="25">
        <v>3</v>
      </c>
      <c r="D58" s="32">
        <v>1</v>
      </c>
      <c r="E58" s="25">
        <v>2</v>
      </c>
      <c r="F58" s="25">
        <v>0.6</v>
      </c>
      <c r="G58" s="26" t="s">
        <v>182</v>
      </c>
      <c r="H58" s="26" t="s">
        <v>21</v>
      </c>
      <c r="I58" s="26">
        <v>75</v>
      </c>
      <c r="J58" s="26">
        <v>16</v>
      </c>
      <c r="K58" s="26">
        <v>25</v>
      </c>
      <c r="L58" s="26">
        <v>24</v>
      </c>
      <c r="M58" s="26">
        <v>8</v>
      </c>
      <c r="N58" s="26">
        <v>16</v>
      </c>
      <c r="O58" s="26">
        <v>1</v>
      </c>
      <c r="P58" s="216">
        <f t="shared" si="7"/>
        <v>50</v>
      </c>
      <c r="Q58" s="233">
        <f t="shared" si="8"/>
        <v>25</v>
      </c>
    </row>
    <row r="59" spans="1:17" ht="20.149999999999999" customHeight="1" thickBot="1">
      <c r="A59" s="88" t="s">
        <v>23</v>
      </c>
      <c r="B59" s="28" t="s">
        <v>45</v>
      </c>
      <c r="C59" s="29">
        <v>3</v>
      </c>
      <c r="D59" s="29">
        <v>1</v>
      </c>
      <c r="E59" s="29">
        <v>2</v>
      </c>
      <c r="F59" s="29">
        <v>0.6</v>
      </c>
      <c r="G59" s="30" t="s">
        <v>182</v>
      </c>
      <c r="H59" s="30" t="s">
        <v>21</v>
      </c>
      <c r="I59" s="30">
        <v>75</v>
      </c>
      <c r="J59" s="30">
        <v>16</v>
      </c>
      <c r="K59" s="30">
        <v>26</v>
      </c>
      <c r="L59" s="30">
        <v>24</v>
      </c>
      <c r="M59" s="30">
        <v>8</v>
      </c>
      <c r="N59" s="30">
        <v>16</v>
      </c>
      <c r="O59" s="30">
        <v>2</v>
      </c>
      <c r="P59" s="216">
        <f t="shared" si="7"/>
        <v>49</v>
      </c>
      <c r="Q59" s="233">
        <f t="shared" si="8"/>
        <v>25</v>
      </c>
    </row>
    <row r="60" spans="1:17" ht="20.149999999999999" customHeight="1">
      <c r="A60" s="259" t="s">
        <v>24</v>
      </c>
      <c r="B60" s="260"/>
      <c r="C60" s="60">
        <f>SUM(C56:C59)</f>
        <v>13.5</v>
      </c>
      <c r="D60" s="60">
        <f>SUM(D56:D59)</f>
        <v>4.2</v>
      </c>
      <c r="E60" s="60">
        <f>SUM(E56:E59)</f>
        <v>9.3000000000000007</v>
      </c>
      <c r="F60" s="60"/>
      <c r="G60" s="61" t="s">
        <v>25</v>
      </c>
      <c r="H60" s="61" t="s">
        <v>25</v>
      </c>
      <c r="I60" s="61">
        <f>SUM(I56:I59)</f>
        <v>338</v>
      </c>
      <c r="J60" s="61"/>
      <c r="K60" s="61">
        <f t="shared" ref="K60:N60" si="9">SUM(K56:K59)</f>
        <v>106</v>
      </c>
      <c r="L60" s="61">
        <f t="shared" si="9"/>
        <v>96</v>
      </c>
      <c r="M60" s="61">
        <f t="shared" si="9"/>
        <v>36</v>
      </c>
      <c r="N60" s="61">
        <f t="shared" si="9"/>
        <v>60</v>
      </c>
      <c r="O60" s="61">
        <f t="shared" ref="O60" si="10">SUM(O56:O59)</f>
        <v>10</v>
      </c>
      <c r="P60" s="218">
        <f>SUM(P56:P59)</f>
        <v>232</v>
      </c>
      <c r="Q60" s="91"/>
    </row>
    <row r="61" spans="1:17" ht="20.149999999999999" customHeight="1">
      <c r="A61" s="251" t="s">
        <v>26</v>
      </c>
      <c r="B61" s="252"/>
      <c r="C61" s="62"/>
      <c r="D61" s="62"/>
      <c r="E61" s="62"/>
      <c r="F61" s="62">
        <f>SUM(F56:F60)</f>
        <v>2.8000000000000003</v>
      </c>
      <c r="G61" s="63"/>
      <c r="H61" s="63"/>
      <c r="I61" s="63"/>
      <c r="J61" s="63">
        <f>SUM(J56:J60)</f>
        <v>73</v>
      </c>
      <c r="K61" s="63"/>
      <c r="L61" s="63"/>
      <c r="M61" s="63"/>
      <c r="N61" s="63"/>
      <c r="O61" s="63"/>
      <c r="P61" s="219"/>
      <c r="Q61" s="70"/>
    </row>
    <row r="62" spans="1:17" ht="20.149999999999999" customHeight="1" thickBot="1">
      <c r="A62" s="239" t="s">
        <v>27</v>
      </c>
      <c r="B62" s="240"/>
      <c r="C62" s="64"/>
      <c r="D62" s="64"/>
      <c r="E62" s="64"/>
      <c r="F62" s="64"/>
      <c r="G62" s="65" t="s">
        <v>25</v>
      </c>
      <c r="H62" s="65" t="s">
        <v>25</v>
      </c>
      <c r="I62" s="65"/>
      <c r="J62" s="65"/>
      <c r="K62" s="65"/>
      <c r="L62" s="65"/>
      <c r="M62" s="65"/>
      <c r="N62" s="65"/>
      <c r="O62" s="65"/>
      <c r="P62" s="220"/>
      <c r="Q62" s="92"/>
    </row>
    <row r="63" spans="1:17" ht="20.149999999999999" customHeight="1">
      <c r="A63" s="90" t="s">
        <v>33</v>
      </c>
      <c r="B63" s="288" t="s">
        <v>34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9"/>
      <c r="Q63" s="290"/>
    </row>
    <row r="64" spans="1:17" s="7" customFormat="1" ht="20.149999999999999" customHeight="1">
      <c r="A64" s="68" t="s">
        <v>15</v>
      </c>
      <c r="B64" s="24" t="s">
        <v>47</v>
      </c>
      <c r="C64" s="25">
        <v>3.5</v>
      </c>
      <c r="D64" s="25">
        <v>1.2</v>
      </c>
      <c r="E64" s="25">
        <v>2.2999999999999998</v>
      </c>
      <c r="F64" s="25">
        <v>1.2</v>
      </c>
      <c r="G64" s="26" t="s">
        <v>31</v>
      </c>
      <c r="H64" s="26" t="s">
        <v>21</v>
      </c>
      <c r="I64" s="26">
        <v>88</v>
      </c>
      <c r="J64" s="26">
        <v>30</v>
      </c>
      <c r="K64" s="26">
        <v>29</v>
      </c>
      <c r="L64" s="26">
        <v>28</v>
      </c>
      <c r="M64" s="26">
        <v>12</v>
      </c>
      <c r="N64" s="26">
        <v>16</v>
      </c>
      <c r="O64" s="26">
        <v>1</v>
      </c>
      <c r="P64" s="216">
        <f t="shared" ref="P64:P67" si="11">+(Q64*C64)-K64</f>
        <v>59</v>
      </c>
      <c r="Q64" s="233">
        <f t="shared" ref="Q64:Q67" si="12">+I64/C64</f>
        <v>25.142857142857142</v>
      </c>
    </row>
    <row r="65" spans="1:17" s="7" customFormat="1" ht="20.149999999999999" customHeight="1">
      <c r="A65" s="68" t="s">
        <v>19</v>
      </c>
      <c r="B65" s="37" t="s">
        <v>84</v>
      </c>
      <c r="C65" s="38">
        <v>2</v>
      </c>
      <c r="D65" s="38">
        <v>0.7</v>
      </c>
      <c r="E65" s="38">
        <v>1.3</v>
      </c>
      <c r="F65" s="38">
        <v>1</v>
      </c>
      <c r="G65" s="26" t="s">
        <v>182</v>
      </c>
      <c r="H65" s="204" t="s">
        <v>21</v>
      </c>
      <c r="I65" s="204">
        <v>50</v>
      </c>
      <c r="J65" s="204">
        <v>25</v>
      </c>
      <c r="K65" s="204">
        <v>17</v>
      </c>
      <c r="L65" s="204">
        <v>16</v>
      </c>
      <c r="M65" s="204">
        <v>8</v>
      </c>
      <c r="N65" s="204">
        <v>8</v>
      </c>
      <c r="O65" s="204">
        <v>1</v>
      </c>
      <c r="P65" s="216">
        <f t="shared" si="11"/>
        <v>33</v>
      </c>
      <c r="Q65" s="233">
        <f t="shared" si="12"/>
        <v>25</v>
      </c>
    </row>
    <row r="66" spans="1:17" s="7" customFormat="1" ht="20.149999999999999" customHeight="1">
      <c r="A66" s="68" t="s">
        <v>22</v>
      </c>
      <c r="B66" s="39" t="s">
        <v>59</v>
      </c>
      <c r="C66" s="38">
        <v>2</v>
      </c>
      <c r="D66" s="38">
        <v>0.7</v>
      </c>
      <c r="E66" s="38">
        <v>1.3</v>
      </c>
      <c r="F66" s="38">
        <v>1</v>
      </c>
      <c r="G66" s="26" t="s">
        <v>182</v>
      </c>
      <c r="H66" s="204" t="s">
        <v>21</v>
      </c>
      <c r="I66" s="204">
        <v>50</v>
      </c>
      <c r="J66" s="204">
        <v>25</v>
      </c>
      <c r="K66" s="204">
        <v>17</v>
      </c>
      <c r="L66" s="204">
        <v>16</v>
      </c>
      <c r="M66" s="204">
        <v>8</v>
      </c>
      <c r="N66" s="204">
        <v>8</v>
      </c>
      <c r="O66" s="204">
        <v>1</v>
      </c>
      <c r="P66" s="216">
        <f t="shared" si="11"/>
        <v>33</v>
      </c>
      <c r="Q66" s="233">
        <f t="shared" si="12"/>
        <v>25</v>
      </c>
    </row>
    <row r="67" spans="1:17" s="7" customFormat="1" ht="20.149999999999999" customHeight="1" thickBot="1">
      <c r="A67" s="100" t="s">
        <v>23</v>
      </c>
      <c r="B67" s="41" t="s">
        <v>62</v>
      </c>
      <c r="C67" s="42">
        <v>5</v>
      </c>
      <c r="D67" s="43">
        <v>1.5</v>
      </c>
      <c r="E67" s="43">
        <v>3.5</v>
      </c>
      <c r="F67" s="42">
        <v>1.2</v>
      </c>
      <c r="G67" s="44" t="s">
        <v>31</v>
      </c>
      <c r="H67" s="45" t="s">
        <v>21</v>
      </c>
      <c r="I67" s="45">
        <v>125</v>
      </c>
      <c r="J67" s="45">
        <v>30</v>
      </c>
      <c r="K67" s="45">
        <v>38</v>
      </c>
      <c r="L67" s="44">
        <v>36</v>
      </c>
      <c r="M67" s="45">
        <v>12</v>
      </c>
      <c r="N67" s="45">
        <v>24</v>
      </c>
      <c r="O67" s="45">
        <v>2</v>
      </c>
      <c r="P67" s="216">
        <f t="shared" si="11"/>
        <v>87</v>
      </c>
      <c r="Q67" s="233">
        <f t="shared" si="12"/>
        <v>25</v>
      </c>
    </row>
    <row r="68" spans="1:17" ht="20.149999999999999" customHeight="1">
      <c r="A68" s="259" t="s">
        <v>24</v>
      </c>
      <c r="B68" s="260"/>
      <c r="C68" s="60">
        <f>SUM(C64:C67)</f>
        <v>12.5</v>
      </c>
      <c r="D68" s="60">
        <f>SUM(D64:D67)</f>
        <v>4.0999999999999996</v>
      </c>
      <c r="E68" s="60">
        <f>SUM(E64:E67)</f>
        <v>8.3999999999999986</v>
      </c>
      <c r="F68" s="60"/>
      <c r="G68" s="61" t="s">
        <v>25</v>
      </c>
      <c r="H68" s="61" t="s">
        <v>25</v>
      </c>
      <c r="I68" s="61">
        <f>SUM(I64:I67)</f>
        <v>313</v>
      </c>
      <c r="J68" s="61"/>
      <c r="K68" s="61">
        <f t="shared" ref="K68:N68" si="13">SUM(K64:K67)</f>
        <v>101</v>
      </c>
      <c r="L68" s="61">
        <f t="shared" si="13"/>
        <v>96</v>
      </c>
      <c r="M68" s="61">
        <f t="shared" si="13"/>
        <v>40</v>
      </c>
      <c r="N68" s="61">
        <f t="shared" si="13"/>
        <v>56</v>
      </c>
      <c r="O68" s="61">
        <f t="shared" ref="O68" si="14">SUM(O64:O67)</f>
        <v>5</v>
      </c>
      <c r="P68" s="218">
        <f>SUM(P64:P67)</f>
        <v>212</v>
      </c>
      <c r="Q68" s="91"/>
    </row>
    <row r="69" spans="1:17" ht="20.149999999999999" customHeight="1">
      <c r="A69" s="251" t="s">
        <v>26</v>
      </c>
      <c r="B69" s="252"/>
      <c r="C69" s="62"/>
      <c r="D69" s="62"/>
      <c r="E69" s="62"/>
      <c r="F69" s="62">
        <f>SUM(F64:F68)</f>
        <v>4.4000000000000004</v>
      </c>
      <c r="G69" s="63"/>
      <c r="H69" s="63"/>
      <c r="I69" s="63"/>
      <c r="J69" s="63">
        <f>SUM(J64:J68)</f>
        <v>110</v>
      </c>
      <c r="K69" s="63"/>
      <c r="L69" s="63"/>
      <c r="M69" s="63"/>
      <c r="N69" s="63"/>
      <c r="O69" s="63"/>
      <c r="P69" s="219"/>
      <c r="Q69" s="70"/>
    </row>
    <row r="70" spans="1:17" ht="20.149999999999999" customHeight="1" thickBot="1">
      <c r="A70" s="239" t="s">
        <v>27</v>
      </c>
      <c r="B70" s="240"/>
      <c r="C70" s="64"/>
      <c r="D70" s="64"/>
      <c r="E70" s="64"/>
      <c r="F70" s="64"/>
      <c r="G70" s="65" t="s">
        <v>25</v>
      </c>
      <c r="H70" s="65" t="s">
        <v>25</v>
      </c>
      <c r="I70" s="65"/>
      <c r="J70" s="65"/>
      <c r="K70" s="65"/>
      <c r="L70" s="65"/>
      <c r="M70" s="65"/>
      <c r="N70" s="65"/>
      <c r="O70" s="65"/>
      <c r="P70" s="220"/>
      <c r="Q70" s="92"/>
    </row>
    <row r="71" spans="1:17" ht="20.149999999999999" customHeight="1">
      <c r="A71" s="241" t="s">
        <v>54</v>
      </c>
      <c r="B71" s="242"/>
      <c r="C71" s="101">
        <f>SUM(C52,C60,C68)</f>
        <v>30</v>
      </c>
      <c r="D71" s="101">
        <f>SUM(D52,D60,D68,)</f>
        <v>10.199999999999999</v>
      </c>
      <c r="E71" s="101">
        <f>SUM(E52,E60,E68,)</f>
        <v>19.799999999999997</v>
      </c>
      <c r="F71" s="101">
        <f>SUM(F53,F61,F69,)</f>
        <v>7.2000000000000011</v>
      </c>
      <c r="G71" s="102" t="s">
        <v>25</v>
      </c>
      <c r="H71" s="102" t="s">
        <v>25</v>
      </c>
      <c r="I71" s="102">
        <f>SUM(I52,I60,I68,)</f>
        <v>751</v>
      </c>
      <c r="J71" s="102">
        <f>SUM(J53,J61,J69,)</f>
        <v>183</v>
      </c>
      <c r="K71" s="102">
        <f>SUM(K52,K60,K68,)</f>
        <v>253</v>
      </c>
      <c r="L71" s="102">
        <f>SUM(L52,L60,L68)</f>
        <v>238</v>
      </c>
      <c r="M71" s="102">
        <f>SUM(M52,M60,M68)</f>
        <v>92</v>
      </c>
      <c r="N71" s="102">
        <f>SUM(N52,N60,N68)</f>
        <v>146</v>
      </c>
      <c r="O71" s="102">
        <f>SUM(O52,O60,O68,)</f>
        <v>15</v>
      </c>
      <c r="P71" s="224">
        <v>498</v>
      </c>
      <c r="Q71" s="103"/>
    </row>
    <row r="72" spans="1:17" ht="20.149999999999999" customHeight="1" thickBot="1">
      <c r="A72" s="261" t="s">
        <v>55</v>
      </c>
      <c r="B72" s="262"/>
      <c r="C72" s="104">
        <v>60</v>
      </c>
      <c r="D72" s="104">
        <v>33.4</v>
      </c>
      <c r="E72" s="104">
        <v>26.6</v>
      </c>
      <c r="F72" s="105">
        <v>17.8</v>
      </c>
      <c r="G72" s="106" t="s">
        <v>25</v>
      </c>
      <c r="H72" s="106" t="s">
        <v>25</v>
      </c>
      <c r="I72" s="106">
        <f>SUM(I47,I71,)</f>
        <v>1468</v>
      </c>
      <c r="J72" s="106">
        <f>SUM(J47,J71,)</f>
        <v>390</v>
      </c>
      <c r="K72" s="106">
        <f>SUM(K47,K71,)</f>
        <v>504</v>
      </c>
      <c r="L72" s="87">
        <f>SUM(L47,L71)</f>
        <v>474</v>
      </c>
      <c r="M72" s="106">
        <f>SUM(M47,M71)</f>
        <v>184</v>
      </c>
      <c r="N72" s="106">
        <f>SUM(N47,N71)</f>
        <v>290</v>
      </c>
      <c r="O72" s="106">
        <f>SUM(O47,O71,)</f>
        <v>30</v>
      </c>
      <c r="P72" s="225">
        <v>964</v>
      </c>
      <c r="Q72" s="107"/>
    </row>
    <row r="73" spans="1:17" ht="20.149999999999999" customHeight="1">
      <c r="A73" s="266" t="s">
        <v>56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8"/>
      <c r="Q73" s="269"/>
    </row>
    <row r="74" spans="1:17" ht="20.149999999999999" customHeight="1">
      <c r="A74" s="270" t="s">
        <v>57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2"/>
      <c r="Q74" s="273"/>
    </row>
    <row r="75" spans="1:17" ht="20.149999999999999" customHeight="1">
      <c r="A75" s="78" t="s">
        <v>13</v>
      </c>
      <c r="B75" s="263" t="s">
        <v>14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4"/>
      <c r="Q75" s="265"/>
    </row>
    <row r="76" spans="1:17" ht="20.149999999999999" customHeight="1" thickBot="1">
      <c r="A76" s="88" t="s">
        <v>15</v>
      </c>
      <c r="B76" s="33" t="s">
        <v>16</v>
      </c>
      <c r="C76" s="29">
        <v>2</v>
      </c>
      <c r="D76" s="29">
        <v>1.2</v>
      </c>
      <c r="E76" s="29">
        <v>0.8</v>
      </c>
      <c r="F76" s="29"/>
      <c r="G76" s="30" t="s">
        <v>182</v>
      </c>
      <c r="H76" s="30" t="s">
        <v>18</v>
      </c>
      <c r="I76" s="30">
        <v>50</v>
      </c>
      <c r="J76" s="30"/>
      <c r="K76" s="30">
        <v>30</v>
      </c>
      <c r="L76" s="30">
        <v>30</v>
      </c>
      <c r="M76" s="30"/>
      <c r="N76" s="30">
        <v>30</v>
      </c>
      <c r="O76" s="30"/>
      <c r="P76" s="216">
        <f t="shared" ref="P76" si="15">+(Q76*C76)-K76</f>
        <v>20</v>
      </c>
      <c r="Q76" s="233">
        <f>+I76/C76</f>
        <v>25</v>
      </c>
    </row>
    <row r="77" spans="1:17" ht="20.149999999999999" customHeight="1">
      <c r="A77" s="259" t="s">
        <v>24</v>
      </c>
      <c r="B77" s="260"/>
      <c r="C77" s="60">
        <f>SUM(C76:C76)</f>
        <v>2</v>
      </c>
      <c r="D77" s="60">
        <f>SUM(D76:D76)</f>
        <v>1.2</v>
      </c>
      <c r="E77" s="60">
        <f>SUM(E76)</f>
        <v>0.8</v>
      </c>
      <c r="F77" s="60"/>
      <c r="G77" s="61" t="s">
        <v>25</v>
      </c>
      <c r="H77" s="61" t="s">
        <v>25</v>
      </c>
      <c r="I77" s="61">
        <f>SUM(I76:I76)</f>
        <v>50</v>
      </c>
      <c r="J77" s="61"/>
      <c r="K77" s="61">
        <f>SUM(K76:K76)</f>
        <v>30</v>
      </c>
      <c r="L77" s="61">
        <f>SUM(L76:L76)</f>
        <v>30</v>
      </c>
      <c r="M77" s="61"/>
      <c r="N77" s="61">
        <f>SUM(N76:N76)</f>
        <v>30</v>
      </c>
      <c r="O77" s="61"/>
      <c r="P77" s="218">
        <v>20</v>
      </c>
      <c r="Q77" s="91"/>
    </row>
    <row r="78" spans="1:17" ht="20.149999999999999" customHeight="1">
      <c r="A78" s="251" t="s">
        <v>26</v>
      </c>
      <c r="B78" s="252"/>
      <c r="C78" s="62"/>
      <c r="D78" s="62"/>
      <c r="E78" s="62"/>
      <c r="F78" s="62"/>
      <c r="G78" s="63"/>
      <c r="H78" s="63"/>
      <c r="I78" s="63"/>
      <c r="J78" s="63"/>
      <c r="K78" s="63"/>
      <c r="L78" s="63"/>
      <c r="M78" s="63"/>
      <c r="N78" s="63"/>
      <c r="O78" s="63"/>
      <c r="P78" s="219"/>
      <c r="Q78" s="70"/>
    </row>
    <row r="79" spans="1:17" ht="20.149999999999999" customHeight="1" thickBot="1">
      <c r="A79" s="239" t="s">
        <v>27</v>
      </c>
      <c r="B79" s="240"/>
      <c r="C79" s="64">
        <f>SUM(C77)</f>
        <v>2</v>
      </c>
      <c r="D79" s="64">
        <f>SUM(D77)</f>
        <v>1.2</v>
      </c>
      <c r="E79" s="64">
        <f>SUM(E77)</f>
        <v>0.8</v>
      </c>
      <c r="F79" s="64"/>
      <c r="G79" s="65" t="s">
        <v>25</v>
      </c>
      <c r="H79" s="65" t="s">
        <v>25</v>
      </c>
      <c r="I79" s="65">
        <f>SUM(I77)</f>
        <v>50</v>
      </c>
      <c r="J79" s="65"/>
      <c r="K79" s="65">
        <f>SUM(K77)</f>
        <v>30</v>
      </c>
      <c r="L79" s="65">
        <f>SUM(K79)</f>
        <v>30</v>
      </c>
      <c r="M79" s="65"/>
      <c r="N79" s="65">
        <f>SUM(N77)</f>
        <v>30</v>
      </c>
      <c r="O79" s="65"/>
      <c r="P79" s="220">
        <v>20</v>
      </c>
      <c r="Q79" s="92"/>
    </row>
    <row r="80" spans="1:17" ht="20.149999999999999" customHeight="1">
      <c r="A80" s="90" t="s">
        <v>28</v>
      </c>
      <c r="B80" s="288" t="s">
        <v>29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9"/>
      <c r="Q80" s="290"/>
    </row>
    <row r="81" spans="1:19" ht="20.149999999999999" customHeight="1">
      <c r="A81" s="72" t="s">
        <v>15</v>
      </c>
      <c r="B81" s="39" t="s">
        <v>124</v>
      </c>
      <c r="C81" s="38">
        <v>4</v>
      </c>
      <c r="D81" s="38">
        <v>1.2</v>
      </c>
      <c r="E81" s="38">
        <v>2.8</v>
      </c>
      <c r="F81" s="38">
        <v>0.6</v>
      </c>
      <c r="G81" s="204" t="s">
        <v>31</v>
      </c>
      <c r="H81" s="204" t="s">
        <v>21</v>
      </c>
      <c r="I81" s="204">
        <v>100</v>
      </c>
      <c r="J81" s="204">
        <v>16</v>
      </c>
      <c r="K81" s="204">
        <v>30</v>
      </c>
      <c r="L81" s="204">
        <v>28</v>
      </c>
      <c r="M81" s="204">
        <v>12</v>
      </c>
      <c r="N81" s="204">
        <v>16</v>
      </c>
      <c r="O81" s="204">
        <v>2</v>
      </c>
      <c r="P81" s="216">
        <f t="shared" ref="P81:P82" si="16">+(Q81*C81)-K81</f>
        <v>70</v>
      </c>
      <c r="Q81" s="233">
        <f t="shared" ref="Q81:Q82" si="17">+I81/C81</f>
        <v>25</v>
      </c>
    </row>
    <row r="82" spans="1:19" ht="20.149999999999999" customHeight="1" thickBot="1">
      <c r="A82" s="100" t="s">
        <v>19</v>
      </c>
      <c r="B82" s="46" t="s">
        <v>58</v>
      </c>
      <c r="C82" s="42">
        <v>3</v>
      </c>
      <c r="D82" s="42">
        <v>1.2</v>
      </c>
      <c r="E82" s="42">
        <v>1.8</v>
      </c>
      <c r="F82" s="42">
        <v>0.6</v>
      </c>
      <c r="G82" s="30" t="s">
        <v>182</v>
      </c>
      <c r="H82" s="44" t="s">
        <v>21</v>
      </c>
      <c r="I82" s="44">
        <v>75</v>
      </c>
      <c r="J82" s="44">
        <v>16</v>
      </c>
      <c r="K82" s="44">
        <v>29</v>
      </c>
      <c r="L82" s="44">
        <v>28</v>
      </c>
      <c r="M82" s="44">
        <v>12</v>
      </c>
      <c r="N82" s="44">
        <v>16</v>
      </c>
      <c r="O82" s="44">
        <v>1</v>
      </c>
      <c r="P82" s="216">
        <f t="shared" si="16"/>
        <v>46</v>
      </c>
      <c r="Q82" s="233">
        <f t="shared" si="17"/>
        <v>25</v>
      </c>
    </row>
    <row r="83" spans="1:19" ht="20.149999999999999" customHeight="1">
      <c r="A83" s="259" t="s">
        <v>24</v>
      </c>
      <c r="B83" s="260"/>
      <c r="C83" s="60">
        <f>SUM(C81:C82)</f>
        <v>7</v>
      </c>
      <c r="D83" s="60">
        <f>SUM(D81:D82)</f>
        <v>2.4</v>
      </c>
      <c r="E83" s="60">
        <f>SUM(E81:E82)</f>
        <v>4.5999999999999996</v>
      </c>
      <c r="F83" s="60"/>
      <c r="G83" s="61"/>
      <c r="H83" s="61"/>
      <c r="I83" s="61">
        <f>SUM(I81:I82)</f>
        <v>175</v>
      </c>
      <c r="J83" s="61"/>
      <c r="K83" s="61">
        <f t="shared" ref="K83:N83" si="18">SUM(K81:K82)</f>
        <v>59</v>
      </c>
      <c r="L83" s="61">
        <f t="shared" si="18"/>
        <v>56</v>
      </c>
      <c r="M83" s="61">
        <f t="shared" si="18"/>
        <v>24</v>
      </c>
      <c r="N83" s="61">
        <f t="shared" si="18"/>
        <v>32</v>
      </c>
      <c r="O83" s="61">
        <f t="shared" ref="O83" si="19">SUM(O81:O82)</f>
        <v>3</v>
      </c>
      <c r="P83" s="218">
        <f>SUM(P81:P82)</f>
        <v>116</v>
      </c>
      <c r="Q83" s="91"/>
    </row>
    <row r="84" spans="1:19" ht="20.149999999999999" customHeight="1">
      <c r="A84" s="251" t="s">
        <v>26</v>
      </c>
      <c r="B84" s="252"/>
      <c r="C84" s="62"/>
      <c r="D84" s="62"/>
      <c r="E84" s="62"/>
      <c r="F84" s="62">
        <f>SUM(F81:F83)</f>
        <v>1.2</v>
      </c>
      <c r="G84" s="63"/>
      <c r="H84" s="63"/>
      <c r="I84" s="63"/>
      <c r="J84" s="63">
        <f>SUM(J81:J83)</f>
        <v>32</v>
      </c>
      <c r="K84" s="63"/>
      <c r="L84" s="63"/>
      <c r="M84" s="63"/>
      <c r="N84" s="63"/>
      <c r="O84" s="63"/>
      <c r="P84" s="219"/>
      <c r="Q84" s="70"/>
    </row>
    <row r="85" spans="1:19" ht="20.149999999999999" customHeight="1" thickBot="1">
      <c r="A85" s="239" t="s">
        <v>27</v>
      </c>
      <c r="B85" s="240"/>
      <c r="C85" s="64"/>
      <c r="D85" s="64"/>
      <c r="E85" s="64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220"/>
      <c r="Q85" s="92"/>
    </row>
    <row r="86" spans="1:19" s="8" customFormat="1" ht="20.149999999999999" customHeight="1">
      <c r="A86" s="109" t="s">
        <v>33</v>
      </c>
      <c r="B86" s="253" t="s">
        <v>34</v>
      </c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4"/>
      <c r="Q86" s="255"/>
      <c r="R86" s="7"/>
      <c r="S86" s="7"/>
    </row>
    <row r="87" spans="1:19" ht="20.149999999999999" customHeight="1">
      <c r="A87" s="72" t="s">
        <v>15</v>
      </c>
      <c r="B87" s="39" t="s">
        <v>115</v>
      </c>
      <c r="C87" s="38">
        <v>4.5</v>
      </c>
      <c r="D87" s="47">
        <v>1.4</v>
      </c>
      <c r="E87" s="47">
        <v>3.1</v>
      </c>
      <c r="F87" s="38">
        <v>0.6</v>
      </c>
      <c r="G87" s="204" t="s">
        <v>31</v>
      </c>
      <c r="H87" s="204" t="s">
        <v>21</v>
      </c>
      <c r="I87" s="204">
        <v>113</v>
      </c>
      <c r="J87" s="204">
        <v>16</v>
      </c>
      <c r="K87" s="204">
        <v>34</v>
      </c>
      <c r="L87" s="204">
        <v>32</v>
      </c>
      <c r="M87" s="204">
        <v>16</v>
      </c>
      <c r="N87" s="204">
        <v>16</v>
      </c>
      <c r="O87" s="204">
        <v>2</v>
      </c>
      <c r="P87" s="216">
        <f t="shared" ref="P87:P89" si="20">+(Q87*C87)-K87</f>
        <v>79</v>
      </c>
      <c r="Q87" s="233">
        <f t="shared" ref="Q87:Q89" si="21">+I87/C87</f>
        <v>25.111111111111111</v>
      </c>
    </row>
    <row r="88" spans="1:19" ht="20.149999999999999" customHeight="1">
      <c r="A88" s="72" t="s">
        <v>19</v>
      </c>
      <c r="B88" s="39" t="s">
        <v>60</v>
      </c>
      <c r="C88" s="38">
        <v>4.5</v>
      </c>
      <c r="D88" s="47">
        <v>1.4</v>
      </c>
      <c r="E88" s="47">
        <v>3.1</v>
      </c>
      <c r="F88" s="38">
        <v>0.6</v>
      </c>
      <c r="G88" s="204" t="s">
        <v>31</v>
      </c>
      <c r="H88" s="204" t="s">
        <v>21</v>
      </c>
      <c r="I88" s="204">
        <v>113</v>
      </c>
      <c r="J88" s="204">
        <v>16</v>
      </c>
      <c r="K88" s="204">
        <v>36</v>
      </c>
      <c r="L88" s="204">
        <v>32</v>
      </c>
      <c r="M88" s="204">
        <v>16</v>
      </c>
      <c r="N88" s="204">
        <v>16</v>
      </c>
      <c r="O88" s="204">
        <v>4</v>
      </c>
      <c r="P88" s="216">
        <f t="shared" si="20"/>
        <v>77</v>
      </c>
      <c r="Q88" s="233">
        <f t="shared" si="21"/>
        <v>25.111111111111111</v>
      </c>
    </row>
    <row r="89" spans="1:19" ht="20.149999999999999" customHeight="1" thickBot="1">
      <c r="A89" s="100" t="s">
        <v>22</v>
      </c>
      <c r="B89" s="41" t="s">
        <v>69</v>
      </c>
      <c r="C89" s="42">
        <v>3</v>
      </c>
      <c r="D89" s="43">
        <v>1</v>
      </c>
      <c r="E89" s="43">
        <v>2</v>
      </c>
      <c r="F89" s="42">
        <v>1</v>
      </c>
      <c r="G89" s="30" t="s">
        <v>182</v>
      </c>
      <c r="H89" s="45" t="s">
        <v>21</v>
      </c>
      <c r="I89" s="45">
        <v>75</v>
      </c>
      <c r="J89" s="45">
        <v>24</v>
      </c>
      <c r="K89" s="45">
        <v>25</v>
      </c>
      <c r="L89" s="44">
        <v>24</v>
      </c>
      <c r="M89" s="45">
        <v>8</v>
      </c>
      <c r="N89" s="45">
        <v>16</v>
      </c>
      <c r="O89" s="45">
        <v>1</v>
      </c>
      <c r="P89" s="216">
        <f t="shared" si="20"/>
        <v>50</v>
      </c>
      <c r="Q89" s="233">
        <f t="shared" si="21"/>
        <v>25</v>
      </c>
    </row>
    <row r="90" spans="1:19" ht="20.149999999999999" customHeight="1">
      <c r="A90" s="259" t="s">
        <v>24</v>
      </c>
      <c r="B90" s="260"/>
      <c r="C90" s="60">
        <f>SUM(C87:C89)</f>
        <v>12</v>
      </c>
      <c r="D90" s="60">
        <f>SUM(D87:D89)</f>
        <v>3.8</v>
      </c>
      <c r="E90" s="60">
        <f>SUM(E87:E89)</f>
        <v>8.1999999999999993</v>
      </c>
      <c r="F90" s="60"/>
      <c r="G90" s="61" t="s">
        <v>25</v>
      </c>
      <c r="H90" s="61" t="s">
        <v>25</v>
      </c>
      <c r="I90" s="61">
        <f>SUM(I87:I89)</f>
        <v>301</v>
      </c>
      <c r="J90" s="61"/>
      <c r="K90" s="61">
        <f t="shared" ref="K90:N90" si="22">SUM(K87:K89)</f>
        <v>95</v>
      </c>
      <c r="L90" s="61">
        <f t="shared" si="22"/>
        <v>88</v>
      </c>
      <c r="M90" s="61">
        <f t="shared" si="22"/>
        <v>40</v>
      </c>
      <c r="N90" s="61">
        <f t="shared" si="22"/>
        <v>48</v>
      </c>
      <c r="O90" s="61">
        <f t="shared" ref="O90" si="23">SUM(O87:O89)</f>
        <v>7</v>
      </c>
      <c r="P90" s="218">
        <f>SUM(P87:P89)</f>
        <v>206</v>
      </c>
      <c r="Q90" s="91"/>
    </row>
    <row r="91" spans="1:19" ht="20.149999999999999" customHeight="1">
      <c r="A91" s="251" t="s">
        <v>26</v>
      </c>
      <c r="B91" s="252"/>
      <c r="C91" s="62"/>
      <c r="D91" s="62"/>
      <c r="E91" s="62"/>
      <c r="F91" s="62">
        <f>SUM(F87:F90)</f>
        <v>2.2000000000000002</v>
      </c>
      <c r="G91" s="63"/>
      <c r="H91" s="63"/>
      <c r="I91" s="63"/>
      <c r="J91" s="63">
        <f>SUM(J87:J90)</f>
        <v>56</v>
      </c>
      <c r="K91" s="63"/>
      <c r="L91" s="63"/>
      <c r="M91" s="63"/>
      <c r="N91" s="63"/>
      <c r="O91" s="63"/>
      <c r="P91" s="219"/>
      <c r="Q91" s="70"/>
    </row>
    <row r="92" spans="1:19" ht="20.149999999999999" customHeight="1" thickBot="1">
      <c r="A92" s="239" t="s">
        <v>27</v>
      </c>
      <c r="B92" s="240"/>
      <c r="C92" s="64"/>
      <c r="D92" s="64"/>
      <c r="E92" s="64"/>
      <c r="F92" s="64"/>
      <c r="G92" s="65" t="s">
        <v>25</v>
      </c>
      <c r="H92" s="65" t="s">
        <v>25</v>
      </c>
      <c r="I92" s="65"/>
      <c r="J92" s="65"/>
      <c r="K92" s="65"/>
      <c r="L92" s="65"/>
      <c r="M92" s="65"/>
      <c r="N92" s="65"/>
      <c r="O92" s="65"/>
      <c r="P92" s="220"/>
      <c r="Q92" s="92"/>
    </row>
    <row r="93" spans="1:19" ht="20.149999999999999" customHeight="1">
      <c r="A93" s="109" t="s">
        <v>50</v>
      </c>
      <c r="B93" s="253" t="s">
        <v>51</v>
      </c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4"/>
      <c r="Q93" s="255"/>
    </row>
    <row r="94" spans="1:19" ht="20.149999999999999" customHeight="1">
      <c r="A94" s="72" t="s">
        <v>15</v>
      </c>
      <c r="B94" s="48" t="s">
        <v>142</v>
      </c>
      <c r="C94" s="38">
        <v>2</v>
      </c>
      <c r="D94" s="38">
        <v>0.7</v>
      </c>
      <c r="E94" s="38">
        <v>1.3</v>
      </c>
      <c r="F94" s="38">
        <v>0.3</v>
      </c>
      <c r="G94" s="26" t="s">
        <v>182</v>
      </c>
      <c r="H94" s="204" t="s">
        <v>18</v>
      </c>
      <c r="I94" s="204">
        <v>50</v>
      </c>
      <c r="J94" s="204">
        <v>6</v>
      </c>
      <c r="K94" s="204">
        <v>17</v>
      </c>
      <c r="L94" s="204">
        <v>16</v>
      </c>
      <c r="M94" s="204">
        <v>8</v>
      </c>
      <c r="N94" s="204">
        <v>8</v>
      </c>
      <c r="O94" s="204">
        <v>1</v>
      </c>
      <c r="P94" s="216">
        <f t="shared" ref="P94:P97" si="24">+(Q94*C94)-K94</f>
        <v>33</v>
      </c>
      <c r="Q94" s="233">
        <f t="shared" ref="Q94:Q97" si="25">+I94/C94</f>
        <v>25</v>
      </c>
    </row>
    <row r="95" spans="1:19" ht="20.149999999999999" customHeight="1">
      <c r="A95" s="72" t="s">
        <v>19</v>
      </c>
      <c r="B95" s="48" t="s">
        <v>143</v>
      </c>
      <c r="C95" s="38">
        <v>3</v>
      </c>
      <c r="D95" s="38">
        <v>0.8</v>
      </c>
      <c r="E95" s="38">
        <v>2.2000000000000002</v>
      </c>
      <c r="F95" s="38">
        <v>0.5</v>
      </c>
      <c r="G95" s="26" t="s">
        <v>182</v>
      </c>
      <c r="H95" s="204" t="s">
        <v>18</v>
      </c>
      <c r="I95" s="204">
        <v>75</v>
      </c>
      <c r="J95" s="204">
        <v>12</v>
      </c>
      <c r="K95" s="204">
        <v>21</v>
      </c>
      <c r="L95" s="204">
        <v>20</v>
      </c>
      <c r="M95" s="204">
        <v>12</v>
      </c>
      <c r="N95" s="204">
        <v>8</v>
      </c>
      <c r="O95" s="204">
        <v>1</v>
      </c>
      <c r="P95" s="216">
        <f t="shared" si="24"/>
        <v>54</v>
      </c>
      <c r="Q95" s="233">
        <f t="shared" si="25"/>
        <v>25</v>
      </c>
    </row>
    <row r="96" spans="1:19" ht="20.149999999999999" customHeight="1">
      <c r="A96" s="72" t="s">
        <v>22</v>
      </c>
      <c r="B96" s="48" t="s">
        <v>144</v>
      </c>
      <c r="C96" s="38">
        <v>2</v>
      </c>
      <c r="D96" s="38">
        <v>0.7</v>
      </c>
      <c r="E96" s="38">
        <v>1.3</v>
      </c>
      <c r="F96" s="38">
        <v>0.3</v>
      </c>
      <c r="G96" s="26" t="s">
        <v>182</v>
      </c>
      <c r="H96" s="204" t="s">
        <v>18</v>
      </c>
      <c r="I96" s="204">
        <v>50</v>
      </c>
      <c r="J96" s="204">
        <v>6</v>
      </c>
      <c r="K96" s="204">
        <v>17</v>
      </c>
      <c r="L96" s="204">
        <v>16</v>
      </c>
      <c r="M96" s="204">
        <v>8</v>
      </c>
      <c r="N96" s="204">
        <v>8</v>
      </c>
      <c r="O96" s="204">
        <v>1</v>
      </c>
      <c r="P96" s="216">
        <f t="shared" si="24"/>
        <v>33</v>
      </c>
      <c r="Q96" s="233">
        <f t="shared" si="25"/>
        <v>25</v>
      </c>
    </row>
    <row r="97" spans="1:19" ht="20.149999999999999" customHeight="1" thickBot="1">
      <c r="A97" s="100" t="s">
        <v>23</v>
      </c>
      <c r="B97" s="49" t="s">
        <v>145</v>
      </c>
      <c r="C97" s="42">
        <v>2</v>
      </c>
      <c r="D97" s="42">
        <v>0.7</v>
      </c>
      <c r="E97" s="42">
        <v>1.3</v>
      </c>
      <c r="F97" s="42">
        <v>0.3</v>
      </c>
      <c r="G97" s="30" t="s">
        <v>182</v>
      </c>
      <c r="H97" s="44" t="s">
        <v>18</v>
      </c>
      <c r="I97" s="44">
        <v>50</v>
      </c>
      <c r="J97" s="44">
        <v>6</v>
      </c>
      <c r="K97" s="44">
        <v>17</v>
      </c>
      <c r="L97" s="44">
        <v>16</v>
      </c>
      <c r="M97" s="44">
        <v>8</v>
      </c>
      <c r="N97" s="44">
        <v>8</v>
      </c>
      <c r="O97" s="44">
        <v>1</v>
      </c>
      <c r="P97" s="216">
        <f t="shared" si="24"/>
        <v>33</v>
      </c>
      <c r="Q97" s="233">
        <f t="shared" si="25"/>
        <v>25</v>
      </c>
    </row>
    <row r="98" spans="1:19" ht="20.149999999999999" customHeight="1">
      <c r="A98" s="259" t="s">
        <v>24</v>
      </c>
      <c r="B98" s="260"/>
      <c r="C98" s="60">
        <f>SUM(C94:C97)</f>
        <v>9</v>
      </c>
      <c r="D98" s="60">
        <f>SUM(D94:D97)</f>
        <v>2.9000000000000004</v>
      </c>
      <c r="E98" s="60">
        <f>SUM(E94:E97)</f>
        <v>6.1</v>
      </c>
      <c r="F98" s="60"/>
      <c r="G98" s="61" t="s">
        <v>25</v>
      </c>
      <c r="H98" s="61" t="s">
        <v>25</v>
      </c>
      <c r="I98" s="61">
        <f>SUM(I94:I97)</f>
        <v>225</v>
      </c>
      <c r="J98" s="61"/>
      <c r="K98" s="61">
        <f t="shared" ref="K98:N98" si="26">SUM(K94:K97)</f>
        <v>72</v>
      </c>
      <c r="L98" s="61">
        <f t="shared" si="26"/>
        <v>68</v>
      </c>
      <c r="M98" s="61">
        <f t="shared" si="26"/>
        <v>36</v>
      </c>
      <c r="N98" s="61">
        <f t="shared" si="26"/>
        <v>32</v>
      </c>
      <c r="O98" s="61">
        <f t="shared" ref="O98" si="27">SUM(O94:O97)</f>
        <v>4</v>
      </c>
      <c r="P98" s="218">
        <f>SUM(P94:P97)</f>
        <v>153</v>
      </c>
      <c r="Q98" s="91"/>
    </row>
    <row r="99" spans="1:19" ht="20.149999999999999" customHeight="1">
      <c r="A99" s="251" t="s">
        <v>26</v>
      </c>
      <c r="B99" s="252"/>
      <c r="C99" s="62"/>
      <c r="D99" s="62"/>
      <c r="E99" s="62"/>
      <c r="F99" s="62">
        <f>SUM(F94:F98)</f>
        <v>1.4000000000000001</v>
      </c>
      <c r="G99" s="63"/>
      <c r="H99" s="63"/>
      <c r="I99" s="63"/>
      <c r="J99" s="63">
        <f>SUM(J94:J98)</f>
        <v>30</v>
      </c>
      <c r="K99" s="63"/>
      <c r="L99" s="63"/>
      <c r="M99" s="63"/>
      <c r="N99" s="63"/>
      <c r="O99" s="63"/>
      <c r="P99" s="219"/>
      <c r="Q99" s="70"/>
    </row>
    <row r="100" spans="1:19" ht="20.149999999999999" customHeight="1" thickBot="1">
      <c r="A100" s="239" t="s">
        <v>27</v>
      </c>
      <c r="B100" s="240"/>
      <c r="C100" s="64">
        <v>9</v>
      </c>
      <c r="D100" s="64">
        <f>SUM(D98)</f>
        <v>2.9000000000000004</v>
      </c>
      <c r="E100" s="64">
        <f>SUM(E98)</f>
        <v>6.1</v>
      </c>
      <c r="F100" s="64"/>
      <c r="G100" s="65" t="s">
        <v>25</v>
      </c>
      <c r="H100" s="65" t="s">
        <v>25</v>
      </c>
      <c r="I100" s="65">
        <f>SUM(I98)</f>
        <v>225</v>
      </c>
      <c r="J100" s="65"/>
      <c r="K100" s="65">
        <f t="shared" ref="K100:N100" si="28">SUM(K98)</f>
        <v>72</v>
      </c>
      <c r="L100" s="65">
        <f t="shared" si="28"/>
        <v>68</v>
      </c>
      <c r="M100" s="65">
        <f t="shared" si="28"/>
        <v>36</v>
      </c>
      <c r="N100" s="65">
        <f t="shared" si="28"/>
        <v>32</v>
      </c>
      <c r="O100" s="65">
        <f t="shared" ref="O100" si="29">SUM(O98)</f>
        <v>4</v>
      </c>
      <c r="P100" s="220">
        <v>153</v>
      </c>
      <c r="Q100" s="92"/>
    </row>
    <row r="101" spans="1:19" ht="20.149999999999999" customHeight="1" thickBot="1">
      <c r="A101" s="274" t="s">
        <v>63</v>
      </c>
      <c r="B101" s="275"/>
      <c r="C101" s="97">
        <f>SUM(C77,C83,C90,C98)</f>
        <v>30</v>
      </c>
      <c r="D101" s="97">
        <f>SUM(D77,D83,D90,D98)</f>
        <v>10.3</v>
      </c>
      <c r="E101" s="97">
        <f>SUM(E77,E83,E90,E98)</f>
        <v>19.699999999999996</v>
      </c>
      <c r="F101" s="97">
        <f>SUM(F84,F91,F99,)</f>
        <v>4.8000000000000007</v>
      </c>
      <c r="G101" s="98" t="s">
        <v>25</v>
      </c>
      <c r="H101" s="98" t="s">
        <v>25</v>
      </c>
      <c r="I101" s="98">
        <f>SUM(I77,I83,I90,I98,)</f>
        <v>751</v>
      </c>
      <c r="J101" s="98">
        <f>SUM(J78,J84,J91,J99,)</f>
        <v>118</v>
      </c>
      <c r="K101" s="98">
        <f>SUM(K77,K83,K90,K98,)</f>
        <v>256</v>
      </c>
      <c r="L101" s="98">
        <f>SUM(L77,L83,L90,L98)</f>
        <v>242</v>
      </c>
      <c r="M101" s="98">
        <f>SUM(M77,M83,M90,M98)</f>
        <v>100</v>
      </c>
      <c r="N101" s="98">
        <f>SUM(N77,N83,N90,N98)</f>
        <v>142</v>
      </c>
      <c r="O101" s="98">
        <f>SUM(O77,O83,O90,O98,)</f>
        <v>14</v>
      </c>
      <c r="P101" s="223">
        <v>495</v>
      </c>
      <c r="Q101" s="99"/>
    </row>
    <row r="102" spans="1:19" ht="20.149999999999999" customHeight="1">
      <c r="A102" s="279" t="s">
        <v>162</v>
      </c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1"/>
      <c r="Q102" s="282"/>
    </row>
    <row r="103" spans="1:19" ht="20.149999999999999" customHeight="1">
      <c r="A103" s="78" t="s">
        <v>13</v>
      </c>
      <c r="B103" s="263" t="s">
        <v>14</v>
      </c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4"/>
      <c r="Q103" s="265"/>
    </row>
    <row r="104" spans="1:19" s="7" customFormat="1" ht="20.149999999999999" customHeight="1">
      <c r="A104" s="72" t="s">
        <v>15</v>
      </c>
      <c r="B104" s="39" t="s">
        <v>16</v>
      </c>
      <c r="C104" s="38">
        <v>2</v>
      </c>
      <c r="D104" s="38">
        <v>1.2</v>
      </c>
      <c r="E104" s="38">
        <v>0.8</v>
      </c>
      <c r="F104" s="38"/>
      <c r="G104" s="26" t="s">
        <v>182</v>
      </c>
      <c r="H104" s="204" t="s">
        <v>18</v>
      </c>
      <c r="I104" s="26">
        <v>50</v>
      </c>
      <c r="J104" s="26"/>
      <c r="K104" s="26">
        <v>30</v>
      </c>
      <c r="L104" s="26">
        <v>30</v>
      </c>
      <c r="M104" s="26"/>
      <c r="N104" s="26">
        <v>30</v>
      </c>
      <c r="O104" s="26"/>
      <c r="P104" s="216">
        <f t="shared" ref="P104:P105" si="30">+(Q104*C104)-K104</f>
        <v>20</v>
      </c>
      <c r="Q104" s="233">
        <f t="shared" ref="Q104:Q105" si="31">+I104/C104</f>
        <v>25</v>
      </c>
    </row>
    <row r="105" spans="1:19" s="7" customFormat="1" ht="20.149999999999999" customHeight="1" thickBot="1">
      <c r="A105" s="88" t="s">
        <v>19</v>
      </c>
      <c r="B105" s="33" t="s">
        <v>20</v>
      </c>
      <c r="C105" s="29">
        <v>1</v>
      </c>
      <c r="D105" s="29">
        <v>0.3</v>
      </c>
      <c r="E105" s="29">
        <v>0.7</v>
      </c>
      <c r="F105" s="29">
        <v>0.3</v>
      </c>
      <c r="G105" s="30" t="s">
        <v>182</v>
      </c>
      <c r="H105" s="30" t="s">
        <v>18</v>
      </c>
      <c r="I105" s="30">
        <v>30</v>
      </c>
      <c r="J105" s="30">
        <v>10</v>
      </c>
      <c r="K105" s="30">
        <v>10</v>
      </c>
      <c r="L105" s="30">
        <v>10</v>
      </c>
      <c r="M105" s="30"/>
      <c r="N105" s="30">
        <v>10</v>
      </c>
      <c r="O105" s="50"/>
      <c r="P105" s="216">
        <f t="shared" si="30"/>
        <v>20</v>
      </c>
      <c r="Q105" s="233">
        <f t="shared" si="31"/>
        <v>30</v>
      </c>
    </row>
    <row r="106" spans="1:19" s="7" customFormat="1" ht="20.149999999999999" customHeight="1">
      <c r="A106" s="259" t="s">
        <v>24</v>
      </c>
      <c r="B106" s="260"/>
      <c r="C106" s="60">
        <f>SUM(C104:C105)</f>
        <v>3</v>
      </c>
      <c r="D106" s="60">
        <f>SUM(D104:D105)</f>
        <v>1.5</v>
      </c>
      <c r="E106" s="60">
        <f>SUM(E104:E105)</f>
        <v>1.5</v>
      </c>
      <c r="F106" s="60"/>
      <c r="G106" s="61"/>
      <c r="H106" s="61" t="s">
        <v>25</v>
      </c>
      <c r="I106" s="61">
        <f>SUM(I104:I105)</f>
        <v>80</v>
      </c>
      <c r="J106" s="61"/>
      <c r="K106" s="61">
        <f>SUM(K104:K105)</f>
        <v>40</v>
      </c>
      <c r="L106" s="61">
        <f>SUM(L104:L105)</f>
        <v>40</v>
      </c>
      <c r="M106" s="61"/>
      <c r="N106" s="61">
        <f>SUM(N104:N105)</f>
        <v>40</v>
      </c>
      <c r="O106" s="61"/>
      <c r="P106" s="218">
        <f>SUM(P104:P105)</f>
        <v>40</v>
      </c>
      <c r="Q106" s="91"/>
    </row>
    <row r="107" spans="1:19" s="7" customFormat="1" ht="20.149999999999999" customHeight="1">
      <c r="A107" s="251" t="s">
        <v>26</v>
      </c>
      <c r="B107" s="252"/>
      <c r="C107" s="62"/>
      <c r="D107" s="62"/>
      <c r="E107" s="62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219"/>
      <c r="Q107" s="70"/>
    </row>
    <row r="108" spans="1:19" ht="20.149999999999999" customHeight="1" thickBot="1">
      <c r="A108" s="239" t="s">
        <v>27</v>
      </c>
      <c r="B108" s="240"/>
      <c r="C108" s="64">
        <f>SUM(C106)</f>
        <v>3</v>
      </c>
      <c r="D108" s="64">
        <f>SUM(D106)</f>
        <v>1.5</v>
      </c>
      <c r="E108" s="64">
        <f>SUM(E106)</f>
        <v>1.5</v>
      </c>
      <c r="F108" s="64"/>
      <c r="G108" s="65" t="s">
        <v>25</v>
      </c>
      <c r="H108" s="65" t="s">
        <v>25</v>
      </c>
      <c r="I108" s="65">
        <f>SUM(I106)</f>
        <v>80</v>
      </c>
      <c r="J108" s="65"/>
      <c r="K108" s="65">
        <f>SUM(K106)</f>
        <v>40</v>
      </c>
      <c r="L108" s="65">
        <f>SUM(L106)</f>
        <v>40</v>
      </c>
      <c r="M108" s="65"/>
      <c r="N108" s="65">
        <f>SUM(N106)</f>
        <v>40</v>
      </c>
      <c r="O108" s="65"/>
      <c r="P108" s="220">
        <v>40</v>
      </c>
      <c r="Q108" s="92"/>
    </row>
    <row r="109" spans="1:19" s="8" customFormat="1" ht="20.149999999999999" customHeight="1">
      <c r="A109" s="109" t="s">
        <v>28</v>
      </c>
      <c r="B109" s="253" t="s">
        <v>34</v>
      </c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4"/>
      <c r="Q109" s="255"/>
      <c r="R109" s="7"/>
      <c r="S109" s="7"/>
    </row>
    <row r="110" spans="1:19" s="9" customFormat="1" ht="20.149999999999999" customHeight="1">
      <c r="A110" s="72" t="s">
        <v>15</v>
      </c>
      <c r="B110" s="51" t="s">
        <v>83</v>
      </c>
      <c r="C110" s="38">
        <v>3.5</v>
      </c>
      <c r="D110" s="38">
        <v>1.4</v>
      </c>
      <c r="E110" s="38">
        <v>2.1</v>
      </c>
      <c r="F110" s="38">
        <v>1.6</v>
      </c>
      <c r="G110" s="204" t="s">
        <v>31</v>
      </c>
      <c r="H110" s="204" t="s">
        <v>21</v>
      </c>
      <c r="I110" s="204">
        <v>88</v>
      </c>
      <c r="J110" s="204">
        <v>40</v>
      </c>
      <c r="K110" s="204">
        <v>33</v>
      </c>
      <c r="L110" s="204">
        <v>32</v>
      </c>
      <c r="M110" s="204">
        <v>8</v>
      </c>
      <c r="N110" s="204">
        <v>24</v>
      </c>
      <c r="O110" s="204">
        <v>1</v>
      </c>
      <c r="P110" s="216">
        <f t="shared" ref="P110:P115" si="32">+(Q110*C110)-K110</f>
        <v>55</v>
      </c>
      <c r="Q110" s="233">
        <f t="shared" ref="Q110:Q115" si="33">+I110/C110</f>
        <v>25.142857142857142</v>
      </c>
      <c r="R110" s="6"/>
      <c r="S110" s="6"/>
    </row>
    <row r="111" spans="1:19" ht="20.149999999999999" customHeight="1">
      <c r="A111" s="72" t="s">
        <v>19</v>
      </c>
      <c r="B111" s="39" t="s">
        <v>66</v>
      </c>
      <c r="C111" s="38">
        <v>3.5</v>
      </c>
      <c r="D111" s="38">
        <v>1.2</v>
      </c>
      <c r="E111" s="38">
        <v>2.4</v>
      </c>
      <c r="F111" s="38">
        <v>0.8</v>
      </c>
      <c r="G111" s="204" t="s">
        <v>31</v>
      </c>
      <c r="H111" s="204" t="s">
        <v>21</v>
      </c>
      <c r="I111" s="204">
        <v>88</v>
      </c>
      <c r="J111" s="204">
        <v>20</v>
      </c>
      <c r="K111" s="204">
        <v>31</v>
      </c>
      <c r="L111" s="204">
        <v>28</v>
      </c>
      <c r="M111" s="204">
        <v>8</v>
      </c>
      <c r="N111" s="204">
        <v>20</v>
      </c>
      <c r="O111" s="204">
        <v>3</v>
      </c>
      <c r="P111" s="216">
        <f t="shared" si="32"/>
        <v>57</v>
      </c>
      <c r="Q111" s="233">
        <f t="shared" si="33"/>
        <v>25.142857142857142</v>
      </c>
    </row>
    <row r="112" spans="1:19" ht="20.149999999999999" customHeight="1">
      <c r="A112" s="72" t="s">
        <v>22</v>
      </c>
      <c r="B112" s="39" t="s">
        <v>67</v>
      </c>
      <c r="C112" s="38">
        <v>3.5</v>
      </c>
      <c r="D112" s="38">
        <v>1.6</v>
      </c>
      <c r="E112" s="38">
        <v>1.9</v>
      </c>
      <c r="F112" s="38">
        <v>1.2</v>
      </c>
      <c r="G112" s="26" t="s">
        <v>182</v>
      </c>
      <c r="H112" s="204" t="s">
        <v>21</v>
      </c>
      <c r="I112" s="204">
        <v>88</v>
      </c>
      <c r="J112" s="204">
        <v>25</v>
      </c>
      <c r="K112" s="204">
        <v>39</v>
      </c>
      <c r="L112" s="204">
        <v>36</v>
      </c>
      <c r="M112" s="204">
        <v>16</v>
      </c>
      <c r="N112" s="204">
        <v>20</v>
      </c>
      <c r="O112" s="204">
        <v>3</v>
      </c>
      <c r="P112" s="216">
        <f t="shared" si="32"/>
        <v>49</v>
      </c>
      <c r="Q112" s="233">
        <f t="shared" si="33"/>
        <v>25.142857142857142</v>
      </c>
    </row>
    <row r="113" spans="1:17" ht="20.149999999999999" customHeight="1">
      <c r="A113" s="72" t="s">
        <v>23</v>
      </c>
      <c r="B113" s="39" t="s">
        <v>68</v>
      </c>
      <c r="C113" s="38">
        <v>5</v>
      </c>
      <c r="D113" s="38">
        <v>2</v>
      </c>
      <c r="E113" s="38">
        <v>3</v>
      </c>
      <c r="F113" s="38">
        <v>2</v>
      </c>
      <c r="G113" s="204" t="s">
        <v>31</v>
      </c>
      <c r="H113" s="204" t="s">
        <v>21</v>
      </c>
      <c r="I113" s="204">
        <v>125</v>
      </c>
      <c r="J113" s="204">
        <v>50</v>
      </c>
      <c r="K113" s="204">
        <v>51</v>
      </c>
      <c r="L113" s="204">
        <v>48</v>
      </c>
      <c r="M113" s="204">
        <v>16</v>
      </c>
      <c r="N113" s="204">
        <v>32</v>
      </c>
      <c r="O113" s="204">
        <v>3</v>
      </c>
      <c r="P113" s="216">
        <f t="shared" si="32"/>
        <v>74</v>
      </c>
      <c r="Q113" s="233">
        <f t="shared" si="33"/>
        <v>25</v>
      </c>
    </row>
    <row r="114" spans="1:17" ht="20.149999999999999" customHeight="1">
      <c r="A114" s="72" t="s">
        <v>61</v>
      </c>
      <c r="B114" s="39" t="s">
        <v>165</v>
      </c>
      <c r="C114" s="38">
        <v>5</v>
      </c>
      <c r="D114" s="38">
        <v>2.4</v>
      </c>
      <c r="E114" s="38">
        <v>2.6</v>
      </c>
      <c r="F114" s="38">
        <v>1.3</v>
      </c>
      <c r="G114" s="26" t="s">
        <v>182</v>
      </c>
      <c r="H114" s="204" t="s">
        <v>21</v>
      </c>
      <c r="I114" s="204">
        <v>125</v>
      </c>
      <c r="J114" s="204">
        <v>32</v>
      </c>
      <c r="K114" s="204">
        <v>59</v>
      </c>
      <c r="L114" s="204">
        <v>56</v>
      </c>
      <c r="M114" s="204">
        <v>24</v>
      </c>
      <c r="N114" s="204">
        <v>32</v>
      </c>
      <c r="O114" s="204">
        <v>3</v>
      </c>
      <c r="P114" s="216">
        <f t="shared" si="32"/>
        <v>66</v>
      </c>
      <c r="Q114" s="233">
        <f t="shared" si="33"/>
        <v>25</v>
      </c>
    </row>
    <row r="115" spans="1:17" s="7" customFormat="1" ht="20.149999999999999" customHeight="1" thickBot="1">
      <c r="A115" s="100" t="s">
        <v>107</v>
      </c>
      <c r="B115" s="46" t="s">
        <v>65</v>
      </c>
      <c r="C115" s="42">
        <v>4.5</v>
      </c>
      <c r="D115" s="42">
        <v>1.6</v>
      </c>
      <c r="E115" s="42">
        <v>2.9</v>
      </c>
      <c r="F115" s="42">
        <v>1.6</v>
      </c>
      <c r="G115" s="44" t="s">
        <v>31</v>
      </c>
      <c r="H115" s="44" t="s">
        <v>21</v>
      </c>
      <c r="I115" s="44">
        <v>113</v>
      </c>
      <c r="J115" s="44">
        <v>40</v>
      </c>
      <c r="K115" s="44">
        <v>39</v>
      </c>
      <c r="L115" s="44">
        <v>36</v>
      </c>
      <c r="M115" s="44">
        <v>12</v>
      </c>
      <c r="N115" s="44">
        <v>24</v>
      </c>
      <c r="O115" s="44">
        <v>3</v>
      </c>
      <c r="P115" s="216">
        <f t="shared" si="32"/>
        <v>74</v>
      </c>
      <c r="Q115" s="233">
        <f t="shared" si="33"/>
        <v>25.111111111111111</v>
      </c>
    </row>
    <row r="116" spans="1:17" s="7" customFormat="1" ht="20.149999999999999" customHeight="1">
      <c r="A116" s="259" t="s">
        <v>24</v>
      </c>
      <c r="B116" s="260"/>
      <c r="C116" s="60">
        <f>SUM(C110:C115)</f>
        <v>25</v>
      </c>
      <c r="D116" s="60">
        <f>SUM(D110:D115)</f>
        <v>10.199999999999999</v>
      </c>
      <c r="E116" s="60">
        <f>SUM(E110:E115)</f>
        <v>14.9</v>
      </c>
      <c r="F116" s="60"/>
      <c r="G116" s="61" t="s">
        <v>25</v>
      </c>
      <c r="H116" s="61" t="s">
        <v>25</v>
      </c>
      <c r="I116" s="61">
        <f>SUM(I110:I115)</f>
        <v>627</v>
      </c>
      <c r="J116" s="61"/>
      <c r="K116" s="61">
        <f t="shared" ref="K116:N116" si="34">SUM(K110:K115)</f>
        <v>252</v>
      </c>
      <c r="L116" s="61">
        <f t="shared" si="34"/>
        <v>236</v>
      </c>
      <c r="M116" s="61">
        <f t="shared" si="34"/>
        <v>84</v>
      </c>
      <c r="N116" s="61">
        <f t="shared" si="34"/>
        <v>152</v>
      </c>
      <c r="O116" s="61">
        <f t="shared" ref="O116" si="35">SUM(O110:O115)</f>
        <v>16</v>
      </c>
      <c r="P116" s="218">
        <f>SUM(P110:P115)</f>
        <v>375</v>
      </c>
      <c r="Q116" s="91"/>
    </row>
    <row r="117" spans="1:17" s="7" customFormat="1" ht="20.149999999999999" customHeight="1">
      <c r="A117" s="251" t="s">
        <v>26</v>
      </c>
      <c r="B117" s="252"/>
      <c r="C117" s="62"/>
      <c r="D117" s="62"/>
      <c r="E117" s="62"/>
      <c r="F117" s="62">
        <f>SUM(F110:F116)</f>
        <v>8.5</v>
      </c>
      <c r="G117" s="63"/>
      <c r="H117" s="63"/>
      <c r="I117" s="63"/>
      <c r="J117" s="63">
        <f>SUM(J110:J116)</f>
        <v>207</v>
      </c>
      <c r="K117" s="63"/>
      <c r="L117" s="63"/>
      <c r="M117" s="63"/>
      <c r="N117" s="63"/>
      <c r="O117" s="63"/>
      <c r="P117" s="219"/>
      <c r="Q117" s="70"/>
    </row>
    <row r="118" spans="1:17" ht="20.149999999999999" customHeight="1" thickBot="1">
      <c r="A118" s="239" t="s">
        <v>27</v>
      </c>
      <c r="B118" s="240"/>
      <c r="C118" s="64"/>
      <c r="D118" s="64"/>
      <c r="E118" s="64"/>
      <c r="F118" s="64"/>
      <c r="G118" s="65" t="s">
        <v>25</v>
      </c>
      <c r="H118" s="65" t="s">
        <v>25</v>
      </c>
      <c r="I118" s="65"/>
      <c r="J118" s="65"/>
      <c r="K118" s="65"/>
      <c r="L118" s="65"/>
      <c r="M118" s="65"/>
      <c r="N118" s="65"/>
      <c r="O118" s="65"/>
      <c r="P118" s="220"/>
      <c r="Q118" s="92"/>
    </row>
    <row r="119" spans="1:17" ht="20.149999999999999" customHeight="1">
      <c r="A119" s="109" t="s">
        <v>33</v>
      </c>
      <c r="B119" s="253" t="s">
        <v>51</v>
      </c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4"/>
      <c r="Q119" s="255"/>
    </row>
    <row r="120" spans="1:17" ht="20.149999999999999" customHeight="1" thickBot="1">
      <c r="A120" s="100" t="s">
        <v>15</v>
      </c>
      <c r="B120" s="46" t="s">
        <v>147</v>
      </c>
      <c r="C120" s="42">
        <v>2</v>
      </c>
      <c r="D120" s="42">
        <v>0.7</v>
      </c>
      <c r="E120" s="42">
        <v>1.3</v>
      </c>
      <c r="F120" s="42">
        <v>0.8</v>
      </c>
      <c r="G120" s="30" t="s">
        <v>182</v>
      </c>
      <c r="H120" s="44" t="s">
        <v>18</v>
      </c>
      <c r="I120" s="44">
        <v>50</v>
      </c>
      <c r="J120" s="44">
        <v>20</v>
      </c>
      <c r="K120" s="44">
        <v>17</v>
      </c>
      <c r="L120" s="44">
        <v>16</v>
      </c>
      <c r="M120" s="44">
        <v>8</v>
      </c>
      <c r="N120" s="44">
        <v>8</v>
      </c>
      <c r="O120" s="44">
        <v>1</v>
      </c>
      <c r="P120" s="216">
        <f t="shared" ref="P120" si="36">+(Q120*C120)-K120</f>
        <v>33</v>
      </c>
      <c r="Q120" s="233">
        <f>+I120/C120</f>
        <v>25</v>
      </c>
    </row>
    <row r="121" spans="1:17" ht="20.149999999999999" customHeight="1">
      <c r="A121" s="259" t="s">
        <v>24</v>
      </c>
      <c r="B121" s="260"/>
      <c r="C121" s="60">
        <f>SUM(C120)</f>
        <v>2</v>
      </c>
      <c r="D121" s="60">
        <f>SUM(D120)</f>
        <v>0.7</v>
      </c>
      <c r="E121" s="60">
        <f>SUM(E120)</f>
        <v>1.3</v>
      </c>
      <c r="F121" s="60"/>
      <c r="G121" s="61" t="s">
        <v>25</v>
      </c>
      <c r="H121" s="61" t="s">
        <v>25</v>
      </c>
      <c r="I121" s="61">
        <f>SUM(I120)</f>
        <v>50</v>
      </c>
      <c r="J121" s="61"/>
      <c r="K121" s="61">
        <f>SUM(K120)</f>
        <v>17</v>
      </c>
      <c r="L121" s="61">
        <f>SUM(L120)</f>
        <v>16</v>
      </c>
      <c r="M121" s="61">
        <v>8</v>
      </c>
      <c r="N121" s="61">
        <f>SUM(N120)</f>
        <v>8</v>
      </c>
      <c r="O121" s="61">
        <v>1</v>
      </c>
      <c r="P121" s="218">
        <v>33</v>
      </c>
      <c r="Q121" s="91"/>
    </row>
    <row r="122" spans="1:17" ht="20.149999999999999" customHeight="1">
      <c r="A122" s="251" t="s">
        <v>26</v>
      </c>
      <c r="B122" s="252"/>
      <c r="C122" s="62"/>
      <c r="D122" s="62"/>
      <c r="E122" s="62"/>
      <c r="F122" s="62">
        <f>SUM(F120:F121)</f>
        <v>0.8</v>
      </c>
      <c r="G122" s="63"/>
      <c r="H122" s="63"/>
      <c r="I122" s="63"/>
      <c r="J122" s="63">
        <f>SUM(J120,)</f>
        <v>20</v>
      </c>
      <c r="K122" s="63"/>
      <c r="L122" s="63"/>
      <c r="M122" s="63"/>
      <c r="N122" s="63"/>
      <c r="O122" s="63"/>
      <c r="P122" s="219"/>
      <c r="Q122" s="70"/>
    </row>
    <row r="123" spans="1:17" ht="20.149999999999999" customHeight="1" thickBot="1">
      <c r="A123" s="239" t="s">
        <v>27</v>
      </c>
      <c r="B123" s="240"/>
      <c r="C123" s="64">
        <v>2</v>
      </c>
      <c r="D123" s="64">
        <v>1</v>
      </c>
      <c r="E123" s="64">
        <v>1</v>
      </c>
      <c r="F123" s="64"/>
      <c r="G123" s="65" t="s">
        <v>25</v>
      </c>
      <c r="H123" s="65" t="s">
        <v>25</v>
      </c>
      <c r="I123" s="65">
        <f>SUM(I121)</f>
        <v>50</v>
      </c>
      <c r="J123" s="65"/>
      <c r="K123" s="65">
        <f>SUM(K121)</f>
        <v>17</v>
      </c>
      <c r="L123" s="65">
        <f>SUM(L121)</f>
        <v>16</v>
      </c>
      <c r="M123" s="65">
        <v>8</v>
      </c>
      <c r="N123" s="65">
        <f>SUM(N121)</f>
        <v>8</v>
      </c>
      <c r="O123" s="65">
        <v>1</v>
      </c>
      <c r="P123" s="220">
        <v>33</v>
      </c>
      <c r="Q123" s="92"/>
    </row>
    <row r="124" spans="1:17" s="7" customFormat="1" ht="20.149999999999999" customHeight="1">
      <c r="A124" s="241" t="s">
        <v>70</v>
      </c>
      <c r="B124" s="242"/>
      <c r="C124" s="101">
        <f>SUM(C106,C116,C121)</f>
        <v>30</v>
      </c>
      <c r="D124" s="101">
        <f>SUM(D106,D116,D121,)</f>
        <v>12.399999999999999</v>
      </c>
      <c r="E124" s="101">
        <f>SUM(E106,E116,E121,)</f>
        <v>17.7</v>
      </c>
      <c r="F124" s="101">
        <f>SUM(F107,F117,F122,)</f>
        <v>9.3000000000000007</v>
      </c>
      <c r="G124" s="102" t="s">
        <v>25</v>
      </c>
      <c r="H124" s="102" t="s">
        <v>25</v>
      </c>
      <c r="I124" s="102">
        <f>SUM(I106,I116,I121,)</f>
        <v>757</v>
      </c>
      <c r="J124" s="102">
        <f>SUM(J107,J117,J122,)</f>
        <v>227</v>
      </c>
      <c r="K124" s="102">
        <f>SUM(K106,K116,K121,)</f>
        <v>309</v>
      </c>
      <c r="L124" s="102">
        <f>SUM(L106,L116,L121)</f>
        <v>292</v>
      </c>
      <c r="M124" s="102">
        <f>SUM(M116,M121)</f>
        <v>92</v>
      </c>
      <c r="N124" s="102">
        <f>SUM(N106,N116,N121)</f>
        <v>200</v>
      </c>
      <c r="O124" s="102">
        <f>SUM(O106,O116,O121,)</f>
        <v>17</v>
      </c>
      <c r="P124" s="224">
        <v>448</v>
      </c>
      <c r="Q124" s="103"/>
    </row>
    <row r="125" spans="1:17" s="7" customFormat="1" ht="20.149999999999999" customHeight="1" thickBot="1">
      <c r="A125" s="286" t="s">
        <v>71</v>
      </c>
      <c r="B125" s="287"/>
      <c r="C125" s="111">
        <v>60</v>
      </c>
      <c r="D125" s="111">
        <v>32.4</v>
      </c>
      <c r="E125" s="111">
        <v>27.6</v>
      </c>
      <c r="F125" s="86">
        <f>SUM(F101,F124,)</f>
        <v>14.100000000000001</v>
      </c>
      <c r="G125" s="112" t="s">
        <v>25</v>
      </c>
      <c r="H125" s="112" t="s">
        <v>25</v>
      </c>
      <c r="I125" s="112">
        <f>SUM(I101,I124,)</f>
        <v>1508</v>
      </c>
      <c r="J125" s="112">
        <f>SUM(J101,J124,)</f>
        <v>345</v>
      </c>
      <c r="K125" s="112">
        <f>SUM(K101,K124,)</f>
        <v>565</v>
      </c>
      <c r="L125" s="112">
        <f>SUM(L101,L124)</f>
        <v>534</v>
      </c>
      <c r="M125" s="112">
        <f>SUM(M101,M124)</f>
        <v>192</v>
      </c>
      <c r="N125" s="112">
        <f>SUM(N101,N124)</f>
        <v>342</v>
      </c>
      <c r="O125" s="112">
        <f>SUM(O101,O124,)</f>
        <v>31</v>
      </c>
      <c r="P125" s="227">
        <v>943</v>
      </c>
      <c r="Q125" s="113"/>
    </row>
    <row r="126" spans="1:17" s="7" customFormat="1" ht="20.149999999999999" customHeight="1">
      <c r="A126" s="266" t="s">
        <v>72</v>
      </c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8"/>
      <c r="Q126" s="269"/>
    </row>
    <row r="127" spans="1:17" s="7" customFormat="1" ht="20.149999999999999" customHeight="1">
      <c r="A127" s="270" t="s">
        <v>73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2"/>
      <c r="Q127" s="273"/>
    </row>
    <row r="128" spans="1:17" s="7" customFormat="1" ht="20.149999999999999" customHeight="1">
      <c r="A128" s="80" t="s">
        <v>13</v>
      </c>
      <c r="B128" s="283" t="s">
        <v>14</v>
      </c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4"/>
      <c r="Q128" s="285"/>
    </row>
    <row r="129" spans="1:17" s="7" customFormat="1" ht="20.149999999999999" customHeight="1" thickBot="1">
      <c r="A129" s="114" t="s">
        <v>15</v>
      </c>
      <c r="B129" s="54" t="s">
        <v>16</v>
      </c>
      <c r="C129" s="55">
        <v>2</v>
      </c>
      <c r="D129" s="55">
        <v>1.2</v>
      </c>
      <c r="E129" s="55">
        <v>0.8</v>
      </c>
      <c r="F129" s="55"/>
      <c r="G129" s="56" t="s">
        <v>31</v>
      </c>
      <c r="H129" s="56" t="s">
        <v>18</v>
      </c>
      <c r="I129" s="30">
        <v>50</v>
      </c>
      <c r="J129" s="30"/>
      <c r="K129" s="30">
        <v>30</v>
      </c>
      <c r="L129" s="30">
        <v>30</v>
      </c>
      <c r="M129" s="30"/>
      <c r="N129" s="30">
        <v>30</v>
      </c>
      <c r="O129" s="30"/>
      <c r="P129" s="216">
        <f t="shared" ref="P129" si="37">+(Q129*C129)-K129</f>
        <v>20</v>
      </c>
      <c r="Q129" s="233">
        <f>+I129/C129</f>
        <v>25</v>
      </c>
    </row>
    <row r="130" spans="1:17" s="7" customFormat="1" ht="20.149999999999999" customHeight="1">
      <c r="A130" s="259" t="s">
        <v>24</v>
      </c>
      <c r="B130" s="260"/>
      <c r="C130" s="60">
        <f>SUM(C129)</f>
        <v>2</v>
      </c>
      <c r="D130" s="60">
        <v>1.2</v>
      </c>
      <c r="E130" s="60">
        <v>0.8</v>
      </c>
      <c r="F130" s="60"/>
      <c r="G130" s="61"/>
      <c r="H130" s="61" t="s">
        <v>25</v>
      </c>
      <c r="I130" s="61">
        <v>50</v>
      </c>
      <c r="J130" s="61"/>
      <c r="K130" s="61">
        <v>30</v>
      </c>
      <c r="L130" s="61">
        <v>30</v>
      </c>
      <c r="M130" s="61"/>
      <c r="N130" s="61">
        <v>30</v>
      </c>
      <c r="O130" s="61"/>
      <c r="P130" s="218">
        <v>20</v>
      </c>
      <c r="Q130" s="91"/>
    </row>
    <row r="131" spans="1:17" s="7" customFormat="1" ht="20.149999999999999" customHeight="1">
      <c r="A131" s="251" t="s">
        <v>26</v>
      </c>
      <c r="B131" s="252"/>
      <c r="C131" s="62"/>
      <c r="D131" s="62"/>
      <c r="E131" s="62"/>
      <c r="F131" s="62"/>
      <c r="G131" s="63"/>
      <c r="H131" s="63"/>
      <c r="I131" s="63"/>
      <c r="J131" s="63"/>
      <c r="K131" s="63"/>
      <c r="L131" s="63"/>
      <c r="M131" s="63"/>
      <c r="N131" s="63"/>
      <c r="O131" s="63"/>
      <c r="P131" s="219"/>
      <c r="Q131" s="70"/>
    </row>
    <row r="132" spans="1:17" s="7" customFormat="1" ht="20.149999999999999" customHeight="1" thickBot="1">
      <c r="A132" s="239" t="s">
        <v>27</v>
      </c>
      <c r="B132" s="240"/>
      <c r="C132" s="64">
        <v>2</v>
      </c>
      <c r="D132" s="64">
        <v>1.2</v>
      </c>
      <c r="E132" s="64">
        <v>0.8</v>
      </c>
      <c r="F132" s="64"/>
      <c r="G132" s="65" t="s">
        <v>25</v>
      </c>
      <c r="H132" s="65" t="s">
        <v>25</v>
      </c>
      <c r="I132" s="65">
        <v>50</v>
      </c>
      <c r="J132" s="65"/>
      <c r="K132" s="65">
        <v>30</v>
      </c>
      <c r="L132" s="65">
        <v>30</v>
      </c>
      <c r="M132" s="65"/>
      <c r="N132" s="65">
        <v>30</v>
      </c>
      <c r="O132" s="65"/>
      <c r="P132" s="220">
        <v>20</v>
      </c>
      <c r="Q132" s="92"/>
    </row>
    <row r="133" spans="1:17" ht="20.149999999999999" customHeight="1">
      <c r="A133" s="109" t="s">
        <v>13</v>
      </c>
      <c r="B133" s="253" t="s">
        <v>34</v>
      </c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4"/>
      <c r="Q133" s="255"/>
    </row>
    <row r="134" spans="1:17" ht="20.149999999999999" customHeight="1">
      <c r="A134" s="72" t="s">
        <v>15</v>
      </c>
      <c r="B134" s="39" t="s">
        <v>164</v>
      </c>
      <c r="C134" s="38">
        <v>2</v>
      </c>
      <c r="D134" s="38">
        <v>0.7</v>
      </c>
      <c r="E134" s="38">
        <v>1.3</v>
      </c>
      <c r="F134" s="38">
        <v>0.3</v>
      </c>
      <c r="G134" s="26" t="s">
        <v>182</v>
      </c>
      <c r="H134" s="204" t="s">
        <v>21</v>
      </c>
      <c r="I134" s="204">
        <v>50</v>
      </c>
      <c r="J134" s="204">
        <v>8</v>
      </c>
      <c r="K134" s="204">
        <v>17</v>
      </c>
      <c r="L134" s="204">
        <v>16</v>
      </c>
      <c r="M134" s="204">
        <v>8</v>
      </c>
      <c r="N134" s="204">
        <v>8</v>
      </c>
      <c r="O134" s="204">
        <v>1</v>
      </c>
      <c r="P134" s="216">
        <f t="shared" ref="P134:P138" si="38">+(Q134*C134)-K134</f>
        <v>33</v>
      </c>
      <c r="Q134" s="233">
        <f t="shared" ref="Q134:Q138" si="39">+I134/C134</f>
        <v>25</v>
      </c>
    </row>
    <row r="135" spans="1:17" ht="20.149999999999999" customHeight="1">
      <c r="A135" s="72" t="s">
        <v>19</v>
      </c>
      <c r="B135" s="37" t="s">
        <v>76</v>
      </c>
      <c r="C135" s="38">
        <v>4.5</v>
      </c>
      <c r="D135" s="38">
        <v>1.6</v>
      </c>
      <c r="E135" s="38">
        <v>2.9</v>
      </c>
      <c r="F135" s="38">
        <v>1.4</v>
      </c>
      <c r="G135" s="204" t="s">
        <v>31</v>
      </c>
      <c r="H135" s="204" t="s">
        <v>21</v>
      </c>
      <c r="I135" s="204">
        <v>113</v>
      </c>
      <c r="J135" s="204">
        <v>36</v>
      </c>
      <c r="K135" s="204">
        <v>39</v>
      </c>
      <c r="L135" s="204">
        <v>36</v>
      </c>
      <c r="M135" s="204">
        <v>12</v>
      </c>
      <c r="N135" s="204">
        <v>24</v>
      </c>
      <c r="O135" s="204">
        <v>3</v>
      </c>
      <c r="P135" s="216">
        <f t="shared" si="38"/>
        <v>74</v>
      </c>
      <c r="Q135" s="233">
        <f t="shared" si="39"/>
        <v>25.111111111111111</v>
      </c>
    </row>
    <row r="136" spans="1:17" ht="20.149999999999999" customHeight="1">
      <c r="A136" s="72" t="s">
        <v>22</v>
      </c>
      <c r="B136" s="37" t="s">
        <v>77</v>
      </c>
      <c r="C136" s="38">
        <v>3.5</v>
      </c>
      <c r="D136" s="38">
        <v>1.5</v>
      </c>
      <c r="E136" s="38">
        <v>2</v>
      </c>
      <c r="F136" s="38">
        <v>1</v>
      </c>
      <c r="G136" s="26" t="s">
        <v>182</v>
      </c>
      <c r="H136" s="204" t="s">
        <v>21</v>
      </c>
      <c r="I136" s="204">
        <v>105</v>
      </c>
      <c r="J136" s="204">
        <v>30</v>
      </c>
      <c r="K136" s="204">
        <v>38</v>
      </c>
      <c r="L136" s="204">
        <v>36</v>
      </c>
      <c r="M136" s="204">
        <v>16</v>
      </c>
      <c r="N136" s="204">
        <v>20</v>
      </c>
      <c r="O136" s="204">
        <v>2</v>
      </c>
      <c r="P136" s="216">
        <f t="shared" si="38"/>
        <v>67</v>
      </c>
      <c r="Q136" s="233">
        <f t="shared" si="39"/>
        <v>30</v>
      </c>
    </row>
    <row r="137" spans="1:17" ht="20.149999999999999" customHeight="1">
      <c r="A137" s="72" t="s">
        <v>23</v>
      </c>
      <c r="B137" s="37" t="s">
        <v>74</v>
      </c>
      <c r="C137" s="38">
        <v>3.5</v>
      </c>
      <c r="D137" s="38">
        <v>1.2</v>
      </c>
      <c r="E137" s="38">
        <v>2.2999999999999998</v>
      </c>
      <c r="F137" s="38">
        <v>1.2</v>
      </c>
      <c r="G137" s="204" t="s">
        <v>31</v>
      </c>
      <c r="H137" s="204" t="s">
        <v>21</v>
      </c>
      <c r="I137" s="204">
        <v>88</v>
      </c>
      <c r="J137" s="204">
        <v>30</v>
      </c>
      <c r="K137" s="204">
        <v>29</v>
      </c>
      <c r="L137" s="204">
        <v>28</v>
      </c>
      <c r="M137" s="204">
        <v>8</v>
      </c>
      <c r="N137" s="204">
        <v>20</v>
      </c>
      <c r="O137" s="204">
        <v>1</v>
      </c>
      <c r="P137" s="216">
        <f t="shared" si="38"/>
        <v>59</v>
      </c>
      <c r="Q137" s="233">
        <f t="shared" si="39"/>
        <v>25.142857142857142</v>
      </c>
    </row>
    <row r="138" spans="1:17" ht="20.149999999999999" customHeight="1" thickBot="1">
      <c r="A138" s="100" t="s">
        <v>61</v>
      </c>
      <c r="B138" s="41" t="s">
        <v>75</v>
      </c>
      <c r="C138" s="42">
        <v>3.5</v>
      </c>
      <c r="D138" s="42">
        <v>1</v>
      </c>
      <c r="E138" s="42">
        <v>2.5</v>
      </c>
      <c r="F138" s="42">
        <v>1.6</v>
      </c>
      <c r="G138" s="44" t="s">
        <v>31</v>
      </c>
      <c r="H138" s="44" t="s">
        <v>21</v>
      </c>
      <c r="I138" s="44">
        <v>88</v>
      </c>
      <c r="J138" s="44">
        <v>40</v>
      </c>
      <c r="K138" s="44">
        <v>25</v>
      </c>
      <c r="L138" s="44">
        <v>24</v>
      </c>
      <c r="M138" s="44">
        <v>8</v>
      </c>
      <c r="N138" s="44">
        <v>16</v>
      </c>
      <c r="O138" s="44">
        <v>1</v>
      </c>
      <c r="P138" s="216">
        <f t="shared" si="38"/>
        <v>63</v>
      </c>
      <c r="Q138" s="233">
        <f t="shared" si="39"/>
        <v>25.142857142857142</v>
      </c>
    </row>
    <row r="139" spans="1:17" ht="20.149999999999999" customHeight="1">
      <c r="A139" s="259" t="s">
        <v>24</v>
      </c>
      <c r="B139" s="260"/>
      <c r="C139" s="60">
        <f>SUM(C134:C138)</f>
        <v>17</v>
      </c>
      <c r="D139" s="60">
        <f>SUM(D134:D138)</f>
        <v>6</v>
      </c>
      <c r="E139" s="60">
        <f>SUM(E134:E138)</f>
        <v>11</v>
      </c>
      <c r="F139" s="60"/>
      <c r="G139" s="61" t="s">
        <v>25</v>
      </c>
      <c r="H139" s="61" t="s">
        <v>25</v>
      </c>
      <c r="I139" s="61">
        <f>SUM(I134:I138)</f>
        <v>444</v>
      </c>
      <c r="J139" s="61"/>
      <c r="K139" s="61">
        <f t="shared" ref="K139:N139" si="40">SUM(K134:K138)</f>
        <v>148</v>
      </c>
      <c r="L139" s="61">
        <f t="shared" si="40"/>
        <v>140</v>
      </c>
      <c r="M139" s="61">
        <f t="shared" si="40"/>
        <v>52</v>
      </c>
      <c r="N139" s="61">
        <f t="shared" si="40"/>
        <v>88</v>
      </c>
      <c r="O139" s="61">
        <f t="shared" ref="O139" si="41">SUM(O134:O138)</f>
        <v>8</v>
      </c>
      <c r="P139" s="218">
        <f>SUM(P134:P138)</f>
        <v>296</v>
      </c>
      <c r="Q139" s="91"/>
    </row>
    <row r="140" spans="1:17" ht="20.149999999999999" customHeight="1">
      <c r="A140" s="251" t="s">
        <v>26</v>
      </c>
      <c r="B140" s="252"/>
      <c r="C140" s="62"/>
      <c r="D140" s="62"/>
      <c r="E140" s="62"/>
      <c r="F140" s="62">
        <f>SUM(F134:F139)</f>
        <v>5.5</v>
      </c>
      <c r="G140" s="63"/>
      <c r="H140" s="63"/>
      <c r="I140" s="63"/>
      <c r="J140" s="63">
        <f>SUM(J134:J139)</f>
        <v>144</v>
      </c>
      <c r="K140" s="63"/>
      <c r="L140" s="63"/>
      <c r="M140" s="63"/>
      <c r="N140" s="63"/>
      <c r="O140" s="63"/>
      <c r="P140" s="219"/>
      <c r="Q140" s="70"/>
    </row>
    <row r="141" spans="1:17" ht="20.149999999999999" customHeight="1" thickBot="1">
      <c r="A141" s="239" t="s">
        <v>27</v>
      </c>
      <c r="B141" s="240"/>
      <c r="C141" s="64"/>
      <c r="D141" s="64"/>
      <c r="E141" s="64"/>
      <c r="F141" s="64"/>
      <c r="G141" s="65" t="s">
        <v>25</v>
      </c>
      <c r="H141" s="65" t="s">
        <v>25</v>
      </c>
      <c r="I141" s="65"/>
      <c r="J141" s="65"/>
      <c r="K141" s="65"/>
      <c r="L141" s="65"/>
      <c r="M141" s="65"/>
      <c r="N141" s="65"/>
      <c r="O141" s="65"/>
      <c r="P141" s="220"/>
      <c r="Q141" s="92"/>
    </row>
    <row r="142" spans="1:17" ht="20.149999999999999" customHeight="1">
      <c r="A142" s="109" t="s">
        <v>28</v>
      </c>
      <c r="B142" s="236" t="s">
        <v>51</v>
      </c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7"/>
      <c r="Q142" s="238"/>
    </row>
    <row r="143" spans="1:17" ht="20.149999999999999" customHeight="1">
      <c r="A143" s="72" t="s">
        <v>15</v>
      </c>
      <c r="B143" s="48" t="s">
        <v>148</v>
      </c>
      <c r="C143" s="38">
        <v>2</v>
      </c>
      <c r="D143" s="38">
        <v>0.7</v>
      </c>
      <c r="E143" s="38">
        <v>1.3</v>
      </c>
      <c r="F143" s="38">
        <v>0.6</v>
      </c>
      <c r="G143" s="26" t="s">
        <v>182</v>
      </c>
      <c r="H143" s="204" t="s">
        <v>18</v>
      </c>
      <c r="I143" s="204">
        <v>50</v>
      </c>
      <c r="J143" s="204">
        <v>15</v>
      </c>
      <c r="K143" s="204">
        <v>18</v>
      </c>
      <c r="L143" s="204">
        <v>16</v>
      </c>
      <c r="M143" s="204">
        <v>6</v>
      </c>
      <c r="N143" s="204">
        <v>10</v>
      </c>
      <c r="O143" s="204">
        <v>2</v>
      </c>
      <c r="P143" s="216">
        <f t="shared" ref="P143:P148" si="42">+(Q143*C143)-K143</f>
        <v>32</v>
      </c>
      <c r="Q143" s="233">
        <f t="shared" ref="Q143:Q148" si="43">+I143/C143</f>
        <v>25</v>
      </c>
    </row>
    <row r="144" spans="1:17" ht="20.149999999999999" customHeight="1">
      <c r="A144" s="72" t="s">
        <v>19</v>
      </c>
      <c r="B144" s="48" t="s">
        <v>149</v>
      </c>
      <c r="C144" s="38">
        <v>2</v>
      </c>
      <c r="D144" s="38">
        <v>0.7</v>
      </c>
      <c r="E144" s="38">
        <v>1.3</v>
      </c>
      <c r="F144" s="38">
        <v>0.5</v>
      </c>
      <c r="G144" s="26" t="s">
        <v>182</v>
      </c>
      <c r="H144" s="204" t="s">
        <v>18</v>
      </c>
      <c r="I144" s="204">
        <v>50</v>
      </c>
      <c r="J144" s="204">
        <v>12</v>
      </c>
      <c r="K144" s="204">
        <v>17</v>
      </c>
      <c r="L144" s="204">
        <v>16</v>
      </c>
      <c r="M144" s="204">
        <v>8</v>
      </c>
      <c r="N144" s="204">
        <v>8</v>
      </c>
      <c r="O144" s="204">
        <v>1</v>
      </c>
      <c r="P144" s="216">
        <f t="shared" si="42"/>
        <v>33</v>
      </c>
      <c r="Q144" s="233">
        <f t="shared" si="43"/>
        <v>25</v>
      </c>
    </row>
    <row r="145" spans="1:17" ht="20.149999999999999" customHeight="1">
      <c r="A145" s="72" t="s">
        <v>22</v>
      </c>
      <c r="B145" s="48" t="s">
        <v>150</v>
      </c>
      <c r="C145" s="38">
        <v>2</v>
      </c>
      <c r="D145" s="38">
        <v>0.7</v>
      </c>
      <c r="E145" s="38">
        <v>1.3</v>
      </c>
      <c r="F145" s="38">
        <v>0.3</v>
      </c>
      <c r="G145" s="26" t="s">
        <v>182</v>
      </c>
      <c r="H145" s="204" t="s">
        <v>18</v>
      </c>
      <c r="I145" s="204">
        <v>50</v>
      </c>
      <c r="J145" s="204">
        <v>6</v>
      </c>
      <c r="K145" s="204">
        <v>17</v>
      </c>
      <c r="L145" s="204">
        <v>16</v>
      </c>
      <c r="M145" s="204">
        <v>8</v>
      </c>
      <c r="N145" s="204">
        <v>8</v>
      </c>
      <c r="O145" s="204">
        <v>1</v>
      </c>
      <c r="P145" s="216">
        <f t="shared" si="42"/>
        <v>33</v>
      </c>
      <c r="Q145" s="233">
        <f t="shared" si="43"/>
        <v>25</v>
      </c>
    </row>
    <row r="146" spans="1:17" ht="20.149999999999999" customHeight="1">
      <c r="A146" s="72" t="s">
        <v>23</v>
      </c>
      <c r="B146" s="48" t="s">
        <v>151</v>
      </c>
      <c r="C146" s="38">
        <v>2</v>
      </c>
      <c r="D146" s="38">
        <v>0.7</v>
      </c>
      <c r="E146" s="38">
        <v>1.3</v>
      </c>
      <c r="F146" s="38">
        <v>0.3</v>
      </c>
      <c r="G146" s="26" t="s">
        <v>182</v>
      </c>
      <c r="H146" s="204" t="s">
        <v>18</v>
      </c>
      <c r="I146" s="204">
        <v>50</v>
      </c>
      <c r="J146" s="204">
        <v>6</v>
      </c>
      <c r="K146" s="204">
        <v>17</v>
      </c>
      <c r="L146" s="204">
        <v>16</v>
      </c>
      <c r="M146" s="204">
        <v>8</v>
      </c>
      <c r="N146" s="204">
        <v>8</v>
      </c>
      <c r="O146" s="204">
        <v>1</v>
      </c>
      <c r="P146" s="216">
        <f t="shared" si="42"/>
        <v>33</v>
      </c>
      <c r="Q146" s="233">
        <f t="shared" si="43"/>
        <v>25</v>
      </c>
    </row>
    <row r="147" spans="1:17" ht="20.149999999999999" customHeight="1">
      <c r="A147" s="72" t="s">
        <v>61</v>
      </c>
      <c r="B147" s="48" t="s">
        <v>152</v>
      </c>
      <c r="C147" s="38">
        <v>2</v>
      </c>
      <c r="D147" s="38">
        <v>0.5</v>
      </c>
      <c r="E147" s="38">
        <v>1.5</v>
      </c>
      <c r="F147" s="38">
        <v>1</v>
      </c>
      <c r="G147" s="26" t="s">
        <v>182</v>
      </c>
      <c r="H147" s="204" t="s">
        <v>18</v>
      </c>
      <c r="I147" s="204">
        <v>50</v>
      </c>
      <c r="J147" s="204">
        <v>24</v>
      </c>
      <c r="K147" s="204">
        <v>13</v>
      </c>
      <c r="L147" s="204">
        <v>12</v>
      </c>
      <c r="M147" s="204"/>
      <c r="N147" s="204">
        <v>12</v>
      </c>
      <c r="O147" s="204">
        <v>1</v>
      </c>
      <c r="P147" s="216">
        <f t="shared" si="42"/>
        <v>37</v>
      </c>
      <c r="Q147" s="233">
        <f t="shared" si="43"/>
        <v>25</v>
      </c>
    </row>
    <row r="148" spans="1:17" ht="20.149999999999999" customHeight="1" thickBot="1">
      <c r="A148" s="100" t="s">
        <v>107</v>
      </c>
      <c r="B148" s="49" t="s">
        <v>153</v>
      </c>
      <c r="C148" s="42">
        <v>1</v>
      </c>
      <c r="D148" s="42">
        <v>0.4</v>
      </c>
      <c r="E148" s="42">
        <v>0.6</v>
      </c>
      <c r="F148" s="42">
        <v>0.4</v>
      </c>
      <c r="G148" s="30" t="s">
        <v>182</v>
      </c>
      <c r="H148" s="44" t="s">
        <v>18</v>
      </c>
      <c r="I148" s="44">
        <v>25</v>
      </c>
      <c r="J148" s="44">
        <v>10</v>
      </c>
      <c r="K148" s="44">
        <v>9</v>
      </c>
      <c r="L148" s="44">
        <v>8</v>
      </c>
      <c r="M148" s="44"/>
      <c r="N148" s="44">
        <v>8</v>
      </c>
      <c r="O148" s="44">
        <v>1</v>
      </c>
      <c r="P148" s="216">
        <f t="shared" si="42"/>
        <v>16</v>
      </c>
      <c r="Q148" s="233">
        <f t="shared" si="43"/>
        <v>25</v>
      </c>
    </row>
    <row r="149" spans="1:17" ht="20.149999999999999" customHeight="1">
      <c r="A149" s="259" t="s">
        <v>24</v>
      </c>
      <c r="B149" s="260"/>
      <c r="C149" s="60">
        <f>SUM(C143:C148)</f>
        <v>11</v>
      </c>
      <c r="D149" s="60">
        <f>SUM(D143:D148)</f>
        <v>3.6999999999999997</v>
      </c>
      <c r="E149" s="60">
        <f>SUM(E143:E148)</f>
        <v>7.3</v>
      </c>
      <c r="F149" s="60"/>
      <c r="G149" s="61" t="s">
        <v>25</v>
      </c>
      <c r="H149" s="61" t="s">
        <v>25</v>
      </c>
      <c r="I149" s="61">
        <f>SUM(I143:I148)</f>
        <v>275</v>
      </c>
      <c r="J149" s="61"/>
      <c r="K149" s="61">
        <f>SUM(K143:K148)</f>
        <v>91</v>
      </c>
      <c r="L149" s="61">
        <f t="shared" ref="L149:N149" si="44">SUM(L143:L148)</f>
        <v>84</v>
      </c>
      <c r="M149" s="61">
        <f t="shared" si="44"/>
        <v>30</v>
      </c>
      <c r="N149" s="61">
        <f t="shared" si="44"/>
        <v>54</v>
      </c>
      <c r="O149" s="61">
        <f t="shared" ref="O149" si="45">SUM(O143:O148)</f>
        <v>7</v>
      </c>
      <c r="P149" s="218">
        <f>SUM(P143:P148)</f>
        <v>184</v>
      </c>
      <c r="Q149" s="91"/>
    </row>
    <row r="150" spans="1:17" s="7" customFormat="1" ht="20.149999999999999" customHeight="1">
      <c r="A150" s="251" t="s">
        <v>26</v>
      </c>
      <c r="B150" s="252"/>
      <c r="C150" s="62"/>
      <c r="D150" s="62"/>
      <c r="E150" s="62"/>
      <c r="F150" s="62">
        <f>SUM(F143:F149)</f>
        <v>3.1</v>
      </c>
      <c r="G150" s="63"/>
      <c r="H150" s="63"/>
      <c r="I150" s="63"/>
      <c r="J150" s="63">
        <f>SUM(J143:J149)</f>
        <v>73</v>
      </c>
      <c r="K150" s="63"/>
      <c r="L150" s="63"/>
      <c r="M150" s="63"/>
      <c r="N150" s="63"/>
      <c r="O150" s="63"/>
      <c r="P150" s="219"/>
      <c r="Q150" s="70"/>
    </row>
    <row r="151" spans="1:17" s="7" customFormat="1" ht="20.149999999999999" customHeight="1" thickBot="1">
      <c r="A151" s="239" t="s">
        <v>27</v>
      </c>
      <c r="B151" s="240"/>
      <c r="C151" s="64">
        <v>11</v>
      </c>
      <c r="D151" s="64">
        <f>SUM(D149)</f>
        <v>3.6999999999999997</v>
      </c>
      <c r="E151" s="64">
        <f>SUM(E149)</f>
        <v>7.3</v>
      </c>
      <c r="F151" s="64"/>
      <c r="G151" s="65" t="s">
        <v>25</v>
      </c>
      <c r="H151" s="65" t="s">
        <v>25</v>
      </c>
      <c r="I151" s="65">
        <f>SUM(I149)</f>
        <v>275</v>
      </c>
      <c r="J151" s="65"/>
      <c r="K151" s="65">
        <f>SUM(,K149)</f>
        <v>91</v>
      </c>
      <c r="L151" s="65">
        <f>SUM(L149)</f>
        <v>84</v>
      </c>
      <c r="M151" s="65">
        <f>SUM(M149)</f>
        <v>30</v>
      </c>
      <c r="N151" s="65">
        <f>SUM(N149)</f>
        <v>54</v>
      </c>
      <c r="O151" s="65">
        <f>SUM(O149)</f>
        <v>7</v>
      </c>
      <c r="P151" s="220">
        <v>184</v>
      </c>
      <c r="Q151" s="92"/>
    </row>
    <row r="152" spans="1:17" ht="20.149999999999999" customHeight="1" thickBot="1">
      <c r="A152" s="274" t="s">
        <v>79</v>
      </c>
      <c r="B152" s="275"/>
      <c r="C152" s="97">
        <f>SUM(C130,C139,C149)</f>
        <v>30</v>
      </c>
      <c r="D152" s="97">
        <f>SUM(D130,D139,D149,)</f>
        <v>10.9</v>
      </c>
      <c r="E152" s="97">
        <f>SUM(E130,E139,E149,)</f>
        <v>19.100000000000001</v>
      </c>
      <c r="F152" s="97">
        <f>SUM(F131,F140,F150,)</f>
        <v>8.6</v>
      </c>
      <c r="G152" s="98" t="s">
        <v>25</v>
      </c>
      <c r="H152" s="98" t="s">
        <v>25</v>
      </c>
      <c r="I152" s="98">
        <f>SUM(I130,I139,I149,)</f>
        <v>769</v>
      </c>
      <c r="J152" s="98">
        <f>SUM(J131,J140,J150,)</f>
        <v>217</v>
      </c>
      <c r="K152" s="98">
        <f>SUM(K130,K139,K149,)</f>
        <v>269</v>
      </c>
      <c r="L152" s="98">
        <f>SUM(L130,L139,L149)</f>
        <v>254</v>
      </c>
      <c r="M152" s="98">
        <f>SUM(M130,M139,M149,)</f>
        <v>82</v>
      </c>
      <c r="N152" s="98">
        <f>SUM(N130,N139,N149)</f>
        <v>172</v>
      </c>
      <c r="O152" s="98">
        <f>SUM(O130,O139,O149,)</f>
        <v>15</v>
      </c>
      <c r="P152" s="223">
        <v>500</v>
      </c>
      <c r="Q152" s="99"/>
    </row>
    <row r="153" spans="1:17" ht="20.149999999999999" customHeight="1">
      <c r="A153" s="279" t="s">
        <v>80</v>
      </c>
      <c r="B153" s="280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1"/>
      <c r="Q153" s="282"/>
    </row>
    <row r="154" spans="1:17" ht="20.149999999999999" customHeight="1">
      <c r="A154" s="79" t="s">
        <v>13</v>
      </c>
      <c r="B154" s="276" t="s">
        <v>34</v>
      </c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7"/>
      <c r="Q154" s="278"/>
    </row>
    <row r="155" spans="1:17" ht="20.149999999999999" customHeight="1">
      <c r="A155" s="72" t="s">
        <v>15</v>
      </c>
      <c r="B155" s="37" t="s">
        <v>81</v>
      </c>
      <c r="C155" s="38">
        <v>4.5</v>
      </c>
      <c r="D155" s="38">
        <v>1.4</v>
      </c>
      <c r="E155" s="38">
        <v>3.1</v>
      </c>
      <c r="F155" s="38">
        <v>1.2</v>
      </c>
      <c r="G155" s="204" t="s">
        <v>31</v>
      </c>
      <c r="H155" s="204" t="s">
        <v>21</v>
      </c>
      <c r="I155" s="204">
        <v>113</v>
      </c>
      <c r="J155" s="204">
        <v>30</v>
      </c>
      <c r="K155" s="204">
        <v>34</v>
      </c>
      <c r="L155" s="204">
        <v>32</v>
      </c>
      <c r="M155" s="204">
        <v>12</v>
      </c>
      <c r="N155" s="204">
        <v>20</v>
      </c>
      <c r="O155" s="204">
        <v>2</v>
      </c>
      <c r="P155" s="216">
        <f t="shared" ref="P155:P158" si="46">+(Q155*C155)-K155</f>
        <v>79</v>
      </c>
      <c r="Q155" s="233">
        <f t="shared" ref="Q155:Q158" si="47">+I155/C155</f>
        <v>25.111111111111111</v>
      </c>
    </row>
    <row r="156" spans="1:17" ht="20.149999999999999" customHeight="1">
      <c r="A156" s="72" t="s">
        <v>19</v>
      </c>
      <c r="B156" s="37" t="s">
        <v>82</v>
      </c>
      <c r="C156" s="38">
        <v>2</v>
      </c>
      <c r="D156" s="38">
        <v>0.7</v>
      </c>
      <c r="E156" s="38">
        <v>1.3</v>
      </c>
      <c r="F156" s="38">
        <v>1.3</v>
      </c>
      <c r="G156" s="26" t="s">
        <v>182</v>
      </c>
      <c r="H156" s="204" t="s">
        <v>21</v>
      </c>
      <c r="I156" s="204">
        <v>50</v>
      </c>
      <c r="J156" s="204">
        <v>32</v>
      </c>
      <c r="K156" s="204">
        <v>18</v>
      </c>
      <c r="L156" s="204">
        <v>16</v>
      </c>
      <c r="M156" s="204"/>
      <c r="N156" s="204">
        <v>16</v>
      </c>
      <c r="O156" s="204">
        <v>2</v>
      </c>
      <c r="P156" s="216">
        <f t="shared" si="46"/>
        <v>32</v>
      </c>
      <c r="Q156" s="233">
        <f t="shared" si="47"/>
        <v>25</v>
      </c>
    </row>
    <row r="157" spans="1:17" ht="20.149999999999999" customHeight="1">
      <c r="A157" s="72" t="s">
        <v>22</v>
      </c>
      <c r="B157" s="51" t="s">
        <v>78</v>
      </c>
      <c r="C157" s="38">
        <v>3.5</v>
      </c>
      <c r="D157" s="38">
        <v>1.4</v>
      </c>
      <c r="E157" s="38">
        <v>2.1</v>
      </c>
      <c r="F157" s="38">
        <v>0.8</v>
      </c>
      <c r="G157" s="204" t="s">
        <v>31</v>
      </c>
      <c r="H157" s="204" t="s">
        <v>21</v>
      </c>
      <c r="I157" s="204">
        <v>88</v>
      </c>
      <c r="J157" s="204">
        <v>20</v>
      </c>
      <c r="K157" s="204">
        <v>35</v>
      </c>
      <c r="L157" s="204">
        <v>32</v>
      </c>
      <c r="M157" s="204">
        <v>12</v>
      </c>
      <c r="N157" s="204">
        <v>20</v>
      </c>
      <c r="O157" s="204">
        <v>3</v>
      </c>
      <c r="P157" s="216">
        <f t="shared" si="46"/>
        <v>53</v>
      </c>
      <c r="Q157" s="233">
        <f t="shared" si="47"/>
        <v>25.142857142857142</v>
      </c>
    </row>
    <row r="158" spans="1:17" s="7" customFormat="1" ht="20.149999999999999" customHeight="1" thickBot="1">
      <c r="A158" s="100" t="s">
        <v>23</v>
      </c>
      <c r="B158" s="57" t="s">
        <v>85</v>
      </c>
      <c r="C158" s="42">
        <v>2</v>
      </c>
      <c r="D158" s="42">
        <v>0.7</v>
      </c>
      <c r="E158" s="42">
        <v>1.3</v>
      </c>
      <c r="F158" s="42">
        <v>0.3</v>
      </c>
      <c r="G158" s="30" t="s">
        <v>182</v>
      </c>
      <c r="H158" s="44" t="s">
        <v>21</v>
      </c>
      <c r="I158" s="44">
        <v>50</v>
      </c>
      <c r="J158" s="44">
        <v>8</v>
      </c>
      <c r="K158" s="44">
        <v>17</v>
      </c>
      <c r="L158" s="44">
        <v>16</v>
      </c>
      <c r="M158" s="44">
        <v>8</v>
      </c>
      <c r="N158" s="44">
        <v>8</v>
      </c>
      <c r="O158" s="44">
        <v>1</v>
      </c>
      <c r="P158" s="216">
        <f t="shared" si="46"/>
        <v>33</v>
      </c>
      <c r="Q158" s="233">
        <f t="shared" si="47"/>
        <v>25</v>
      </c>
    </row>
    <row r="159" spans="1:17" s="7" customFormat="1" ht="20.149999999999999" customHeight="1">
      <c r="A159" s="259" t="s">
        <v>24</v>
      </c>
      <c r="B159" s="260"/>
      <c r="C159" s="60">
        <f>SUM(C155:C158)</f>
        <v>12</v>
      </c>
      <c r="D159" s="60">
        <f>SUM(D155:D158)</f>
        <v>4.1999999999999993</v>
      </c>
      <c r="E159" s="60">
        <f>SUM(E155:E158)</f>
        <v>7.8</v>
      </c>
      <c r="F159" s="60"/>
      <c r="G159" s="61" t="s">
        <v>25</v>
      </c>
      <c r="H159" s="61" t="s">
        <v>25</v>
      </c>
      <c r="I159" s="61">
        <f>SUM(I155:I158)</f>
        <v>301</v>
      </c>
      <c r="J159" s="61"/>
      <c r="K159" s="61">
        <f t="shared" ref="K159:N159" si="48">SUM(K155:K158)</f>
        <v>104</v>
      </c>
      <c r="L159" s="61">
        <f t="shared" si="48"/>
        <v>96</v>
      </c>
      <c r="M159" s="61">
        <f t="shared" si="48"/>
        <v>32</v>
      </c>
      <c r="N159" s="61">
        <f t="shared" si="48"/>
        <v>64</v>
      </c>
      <c r="O159" s="61">
        <f t="shared" ref="O159" si="49">SUM(O155:O158)</f>
        <v>8</v>
      </c>
      <c r="P159" s="218">
        <f>SUM(P155:P158)</f>
        <v>197</v>
      </c>
      <c r="Q159" s="91"/>
    </row>
    <row r="160" spans="1:17" s="7" customFormat="1" ht="20.149999999999999" customHeight="1">
      <c r="A160" s="251" t="s">
        <v>26</v>
      </c>
      <c r="B160" s="252"/>
      <c r="C160" s="62"/>
      <c r="D160" s="62"/>
      <c r="E160" s="62"/>
      <c r="F160" s="62">
        <f>SUM(F155:F159)</f>
        <v>3.5999999999999996</v>
      </c>
      <c r="G160" s="63"/>
      <c r="H160" s="63"/>
      <c r="I160" s="63"/>
      <c r="J160" s="63">
        <f>SUM(J155:J159)</f>
        <v>90</v>
      </c>
      <c r="K160" s="63"/>
      <c r="L160" s="63"/>
      <c r="M160" s="63"/>
      <c r="N160" s="63"/>
      <c r="O160" s="63"/>
      <c r="P160" s="219"/>
      <c r="Q160" s="70"/>
    </row>
    <row r="161" spans="1:17" ht="20.149999999999999" customHeight="1" thickBot="1">
      <c r="A161" s="239" t="s">
        <v>27</v>
      </c>
      <c r="B161" s="240"/>
      <c r="C161" s="64"/>
      <c r="D161" s="64"/>
      <c r="E161" s="64"/>
      <c r="F161" s="64"/>
      <c r="G161" s="65" t="s">
        <v>25</v>
      </c>
      <c r="H161" s="65" t="s">
        <v>25</v>
      </c>
      <c r="I161" s="65"/>
      <c r="J161" s="65"/>
      <c r="K161" s="65"/>
      <c r="L161" s="65"/>
      <c r="M161" s="65"/>
      <c r="N161" s="65"/>
      <c r="O161" s="65"/>
      <c r="P161" s="220"/>
      <c r="Q161" s="92"/>
    </row>
    <row r="162" spans="1:17" ht="20.149999999999999" customHeight="1">
      <c r="A162" s="109" t="s">
        <v>28</v>
      </c>
      <c r="B162" s="253" t="s">
        <v>51</v>
      </c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4"/>
      <c r="Q162" s="255"/>
    </row>
    <row r="163" spans="1:17" ht="20.149999999999999" customHeight="1">
      <c r="A163" s="72" t="s">
        <v>15</v>
      </c>
      <c r="B163" s="48" t="s">
        <v>154</v>
      </c>
      <c r="C163" s="38">
        <v>2</v>
      </c>
      <c r="D163" s="38">
        <v>0.7</v>
      </c>
      <c r="E163" s="38">
        <v>1.3</v>
      </c>
      <c r="F163" s="38">
        <v>1.2</v>
      </c>
      <c r="G163" s="26" t="s">
        <v>182</v>
      </c>
      <c r="H163" s="204" t="s">
        <v>18</v>
      </c>
      <c r="I163" s="204">
        <v>50</v>
      </c>
      <c r="J163" s="204">
        <v>30</v>
      </c>
      <c r="K163" s="204">
        <v>17</v>
      </c>
      <c r="L163" s="204">
        <v>16</v>
      </c>
      <c r="M163" s="204"/>
      <c r="N163" s="204">
        <v>16</v>
      </c>
      <c r="O163" s="204">
        <v>1</v>
      </c>
      <c r="P163" s="216">
        <f t="shared" ref="P163:P166" si="50">+(Q163*C163)-K163</f>
        <v>33</v>
      </c>
      <c r="Q163" s="233">
        <f t="shared" ref="Q163:Q166" si="51">+I163/C163</f>
        <v>25</v>
      </c>
    </row>
    <row r="164" spans="1:17" ht="20.149999999999999" customHeight="1">
      <c r="A164" s="72" t="s">
        <v>19</v>
      </c>
      <c r="B164" s="48" t="s">
        <v>155</v>
      </c>
      <c r="C164" s="38">
        <v>2</v>
      </c>
      <c r="D164" s="38">
        <v>0.7</v>
      </c>
      <c r="E164" s="38">
        <v>1.3</v>
      </c>
      <c r="F164" s="38">
        <v>0.4</v>
      </c>
      <c r="G164" s="26" t="s">
        <v>182</v>
      </c>
      <c r="H164" s="204" t="s">
        <v>18</v>
      </c>
      <c r="I164" s="204">
        <v>50</v>
      </c>
      <c r="J164" s="204">
        <v>10</v>
      </c>
      <c r="K164" s="204">
        <v>17</v>
      </c>
      <c r="L164" s="204">
        <v>16</v>
      </c>
      <c r="M164" s="204">
        <v>6</v>
      </c>
      <c r="N164" s="204">
        <v>10</v>
      </c>
      <c r="O164" s="204">
        <v>1</v>
      </c>
      <c r="P164" s="216">
        <f t="shared" si="50"/>
        <v>33</v>
      </c>
      <c r="Q164" s="233">
        <f t="shared" si="51"/>
        <v>25</v>
      </c>
    </row>
    <row r="165" spans="1:17" ht="20.149999999999999" customHeight="1">
      <c r="A165" s="72" t="s">
        <v>22</v>
      </c>
      <c r="B165" s="48" t="s">
        <v>156</v>
      </c>
      <c r="C165" s="38">
        <v>2</v>
      </c>
      <c r="D165" s="38">
        <v>0.7</v>
      </c>
      <c r="E165" s="38">
        <v>1.3</v>
      </c>
      <c r="F165" s="38">
        <v>0.6</v>
      </c>
      <c r="G165" s="26" t="s">
        <v>182</v>
      </c>
      <c r="H165" s="204" t="s">
        <v>18</v>
      </c>
      <c r="I165" s="204">
        <v>50</v>
      </c>
      <c r="J165" s="204">
        <v>16</v>
      </c>
      <c r="K165" s="204">
        <v>17</v>
      </c>
      <c r="L165" s="204">
        <v>16</v>
      </c>
      <c r="M165" s="204">
        <v>8</v>
      </c>
      <c r="N165" s="204">
        <v>8</v>
      </c>
      <c r="O165" s="204">
        <v>1</v>
      </c>
      <c r="P165" s="216">
        <f t="shared" si="50"/>
        <v>33</v>
      </c>
      <c r="Q165" s="233">
        <f t="shared" si="51"/>
        <v>25</v>
      </c>
    </row>
    <row r="166" spans="1:17" ht="20.149999999999999" customHeight="1">
      <c r="A166" s="72" t="s">
        <v>23</v>
      </c>
      <c r="B166" s="48" t="s">
        <v>157</v>
      </c>
      <c r="C166" s="38">
        <v>2</v>
      </c>
      <c r="D166" s="38">
        <v>0.7</v>
      </c>
      <c r="E166" s="38">
        <v>1.3</v>
      </c>
      <c r="F166" s="38">
        <v>0.6</v>
      </c>
      <c r="G166" s="26" t="s">
        <v>182</v>
      </c>
      <c r="H166" s="204" t="s">
        <v>18</v>
      </c>
      <c r="I166" s="204">
        <v>50</v>
      </c>
      <c r="J166" s="204">
        <v>16</v>
      </c>
      <c r="K166" s="204">
        <v>17</v>
      </c>
      <c r="L166" s="204">
        <v>16</v>
      </c>
      <c r="M166" s="204">
        <v>8</v>
      </c>
      <c r="N166" s="204">
        <v>8</v>
      </c>
      <c r="O166" s="204">
        <v>1</v>
      </c>
      <c r="P166" s="216">
        <f t="shared" si="50"/>
        <v>33</v>
      </c>
      <c r="Q166" s="233">
        <f t="shared" si="51"/>
        <v>25</v>
      </c>
    </row>
    <row r="167" spans="1:17" ht="20.149999999999999" customHeight="1">
      <c r="A167" s="72">
        <v>5</v>
      </c>
      <c r="B167" s="39" t="s">
        <v>126</v>
      </c>
      <c r="C167" s="38">
        <v>2</v>
      </c>
      <c r="D167" s="38">
        <v>0.5</v>
      </c>
      <c r="E167" s="38">
        <v>1.5</v>
      </c>
      <c r="F167" s="38">
        <v>2</v>
      </c>
      <c r="G167" s="204" t="s">
        <v>17</v>
      </c>
      <c r="H167" s="204" t="s">
        <v>18</v>
      </c>
      <c r="I167" s="256" t="s">
        <v>141</v>
      </c>
      <c r="J167" s="256"/>
      <c r="K167" s="256"/>
      <c r="L167" s="256"/>
      <c r="M167" s="256"/>
      <c r="N167" s="256"/>
      <c r="O167" s="256"/>
      <c r="P167" s="257"/>
      <c r="Q167" s="258"/>
    </row>
    <row r="168" spans="1:17" ht="20.149999999999999" customHeight="1" thickBot="1">
      <c r="A168" s="100" t="s">
        <v>107</v>
      </c>
      <c r="B168" s="41" t="s">
        <v>125</v>
      </c>
      <c r="C168" s="42">
        <v>2</v>
      </c>
      <c r="D168" s="42">
        <v>0.6</v>
      </c>
      <c r="E168" s="42">
        <v>1.4</v>
      </c>
      <c r="F168" s="42"/>
      <c r="G168" s="30" t="s">
        <v>182</v>
      </c>
      <c r="H168" s="44" t="s">
        <v>18</v>
      </c>
      <c r="I168" s="44">
        <v>50</v>
      </c>
      <c r="J168" s="44"/>
      <c r="K168" s="44">
        <v>16</v>
      </c>
      <c r="L168" s="44">
        <v>16</v>
      </c>
      <c r="M168" s="44"/>
      <c r="N168" s="44">
        <v>16</v>
      </c>
      <c r="O168" s="44"/>
      <c r="P168" s="216">
        <f t="shared" ref="P168" si="52">+(Q168*C168)-K168</f>
        <v>34</v>
      </c>
      <c r="Q168" s="233">
        <f>+I168/C168</f>
        <v>25</v>
      </c>
    </row>
    <row r="169" spans="1:17" ht="20.149999999999999" customHeight="1">
      <c r="A169" s="259" t="s">
        <v>24</v>
      </c>
      <c r="B169" s="260"/>
      <c r="C169" s="60">
        <f>SUM(C163:C168)</f>
        <v>12</v>
      </c>
      <c r="D169" s="60">
        <f>SUM(D163:D168)</f>
        <v>3.9</v>
      </c>
      <c r="E169" s="60">
        <f>SUM(E163:E168)</f>
        <v>8.1</v>
      </c>
      <c r="F169" s="60"/>
      <c r="G169" s="61" t="s">
        <v>25</v>
      </c>
      <c r="H169" s="61" t="s">
        <v>25</v>
      </c>
      <c r="I169" s="61">
        <f>SUM(I163:I168)</f>
        <v>250</v>
      </c>
      <c r="J169" s="61"/>
      <c r="K169" s="61">
        <f t="shared" ref="K169:N169" si="53">SUM(K163:K168)</f>
        <v>84</v>
      </c>
      <c r="L169" s="61">
        <f t="shared" si="53"/>
        <v>80</v>
      </c>
      <c r="M169" s="61">
        <f t="shared" si="53"/>
        <v>22</v>
      </c>
      <c r="N169" s="61">
        <f t="shared" si="53"/>
        <v>58</v>
      </c>
      <c r="O169" s="61">
        <f t="shared" ref="O169" si="54">SUM(O163:O168)</f>
        <v>4</v>
      </c>
      <c r="P169" s="218">
        <v>166</v>
      </c>
      <c r="Q169" s="91"/>
    </row>
    <row r="170" spans="1:17" ht="20.149999999999999" customHeight="1">
      <c r="A170" s="251" t="s">
        <v>26</v>
      </c>
      <c r="B170" s="252"/>
      <c r="C170" s="62"/>
      <c r="D170" s="62"/>
      <c r="E170" s="62"/>
      <c r="F170" s="62">
        <f>SUM(F163:F169)</f>
        <v>4.8000000000000007</v>
      </c>
      <c r="G170" s="63"/>
      <c r="H170" s="63"/>
      <c r="I170" s="63"/>
      <c r="J170" s="63">
        <f>SUM(J163:J169)</f>
        <v>72</v>
      </c>
      <c r="K170" s="63"/>
      <c r="L170" s="63"/>
      <c r="M170" s="63"/>
      <c r="N170" s="63"/>
      <c r="O170" s="63"/>
      <c r="P170" s="219"/>
      <c r="Q170" s="70"/>
    </row>
    <row r="171" spans="1:17" ht="20.149999999999999" customHeight="1" thickBot="1">
      <c r="A171" s="239" t="s">
        <v>27</v>
      </c>
      <c r="B171" s="240"/>
      <c r="C171" s="64">
        <v>12</v>
      </c>
      <c r="D171" s="64">
        <v>3.9</v>
      </c>
      <c r="E171" s="64">
        <v>8.1</v>
      </c>
      <c r="F171" s="64"/>
      <c r="G171" s="65" t="s">
        <v>25</v>
      </c>
      <c r="H171" s="65" t="s">
        <v>25</v>
      </c>
      <c r="I171" s="65">
        <f>SUM(I169)</f>
        <v>250</v>
      </c>
      <c r="J171" s="65"/>
      <c r="K171" s="65">
        <f t="shared" ref="K171:N171" si="55">SUM(K169)</f>
        <v>84</v>
      </c>
      <c r="L171" s="65">
        <f t="shared" si="55"/>
        <v>80</v>
      </c>
      <c r="M171" s="65">
        <f t="shared" si="55"/>
        <v>22</v>
      </c>
      <c r="N171" s="65">
        <f t="shared" si="55"/>
        <v>58</v>
      </c>
      <c r="O171" s="65">
        <f t="shared" ref="O171" si="56">SUM(O169)</f>
        <v>4</v>
      </c>
      <c r="P171" s="220">
        <v>166</v>
      </c>
      <c r="Q171" s="92"/>
    </row>
    <row r="172" spans="1:17" ht="20.149999999999999" customHeight="1">
      <c r="A172" s="232" t="s">
        <v>33</v>
      </c>
      <c r="B172" s="236" t="s">
        <v>192</v>
      </c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7"/>
      <c r="Q172" s="238"/>
    </row>
    <row r="173" spans="1:17" ht="20.149999999999999" customHeight="1" thickBot="1">
      <c r="A173" s="100" t="s">
        <v>15</v>
      </c>
      <c r="B173" s="41" t="s">
        <v>87</v>
      </c>
      <c r="C173" s="42">
        <v>6</v>
      </c>
      <c r="D173" s="42">
        <v>2</v>
      </c>
      <c r="E173" s="42">
        <v>4</v>
      </c>
      <c r="F173" s="42">
        <v>6</v>
      </c>
      <c r="G173" s="44" t="s">
        <v>17</v>
      </c>
      <c r="H173" s="44" t="s">
        <v>18</v>
      </c>
      <c r="I173" s="44"/>
      <c r="J173" s="44"/>
      <c r="K173" s="44"/>
      <c r="L173" s="40" t="s">
        <v>88</v>
      </c>
      <c r="M173" s="44"/>
      <c r="N173" s="44"/>
      <c r="O173" s="44"/>
      <c r="P173" s="226"/>
      <c r="Q173" s="108"/>
    </row>
    <row r="174" spans="1:17" s="7" customFormat="1" ht="20.149999999999999" customHeight="1">
      <c r="A174" s="241" t="s">
        <v>89</v>
      </c>
      <c r="B174" s="242"/>
      <c r="C174" s="101">
        <f>SUM(C159,C169,C173)</f>
        <v>30</v>
      </c>
      <c r="D174" s="101">
        <f>SUM(D159,D169,D173)</f>
        <v>10.1</v>
      </c>
      <c r="E174" s="101">
        <f>SUM(E159,E169,E173)</f>
        <v>19.899999999999999</v>
      </c>
      <c r="F174" s="101">
        <f>SUM(F160,F170,F173,)</f>
        <v>14.4</v>
      </c>
      <c r="G174" s="102" t="s">
        <v>25</v>
      </c>
      <c r="H174" s="102" t="s">
        <v>25</v>
      </c>
      <c r="I174" s="102">
        <f>SUM(I159,I169,)</f>
        <v>551</v>
      </c>
      <c r="J174" s="102">
        <f>SUM(J160,J170,)</f>
        <v>162</v>
      </c>
      <c r="K174" s="102">
        <f>SUM(K159,K169,)</f>
        <v>188</v>
      </c>
      <c r="L174" s="102">
        <f>SUM(L159,L169,)</f>
        <v>176</v>
      </c>
      <c r="M174" s="102">
        <f>SUM(M159,M169,)</f>
        <v>54</v>
      </c>
      <c r="N174" s="102">
        <f>SUM(N159,N169)</f>
        <v>122</v>
      </c>
      <c r="O174" s="102">
        <f>SUM(O159,O169,)</f>
        <v>12</v>
      </c>
      <c r="P174" s="224">
        <v>363</v>
      </c>
      <c r="Q174" s="103"/>
    </row>
    <row r="175" spans="1:17" ht="20.149999999999999" customHeight="1" thickBot="1">
      <c r="A175" s="261" t="s">
        <v>90</v>
      </c>
      <c r="B175" s="262"/>
      <c r="C175" s="104">
        <v>60</v>
      </c>
      <c r="D175" s="104">
        <v>31.4</v>
      </c>
      <c r="E175" s="104">
        <v>28.6</v>
      </c>
      <c r="F175" s="105">
        <f>SUM(F152,F174,)</f>
        <v>23</v>
      </c>
      <c r="G175" s="106" t="s">
        <v>25</v>
      </c>
      <c r="H175" s="106" t="s">
        <v>25</v>
      </c>
      <c r="I175" s="106">
        <f>SUM(I152,I174,)</f>
        <v>1320</v>
      </c>
      <c r="J175" s="106">
        <f>SUM(J152,J174,)</f>
        <v>379</v>
      </c>
      <c r="K175" s="106">
        <f>SUM(K152,K174,)</f>
        <v>457</v>
      </c>
      <c r="L175" s="106">
        <f>SUM(L152,L174,)</f>
        <v>430</v>
      </c>
      <c r="M175" s="106">
        <f>SUM(M152,M174)</f>
        <v>136</v>
      </c>
      <c r="N175" s="106">
        <f>SUM(N152,N174,)</f>
        <v>294</v>
      </c>
      <c r="O175" s="106">
        <f>SUM(O152,O174,)</f>
        <v>27</v>
      </c>
      <c r="P175" s="225">
        <v>863</v>
      </c>
      <c r="Q175" s="107"/>
    </row>
    <row r="176" spans="1:17" ht="20.149999999999999" customHeight="1">
      <c r="A176" s="266" t="s">
        <v>91</v>
      </c>
      <c r="B176" s="267"/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8"/>
      <c r="Q176" s="269"/>
    </row>
    <row r="177" spans="1:17" ht="20.149999999999999" customHeight="1">
      <c r="A177" s="270" t="s">
        <v>92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2"/>
      <c r="Q177" s="273"/>
    </row>
    <row r="178" spans="1:17" ht="20.149999999999999" customHeight="1">
      <c r="A178" s="78" t="s">
        <v>13</v>
      </c>
      <c r="B178" s="263" t="s">
        <v>34</v>
      </c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4"/>
      <c r="Q178" s="265"/>
    </row>
    <row r="179" spans="1:17" ht="20.149999999999999" customHeight="1">
      <c r="A179" s="68" t="s">
        <v>15</v>
      </c>
      <c r="B179" s="48" t="s">
        <v>93</v>
      </c>
      <c r="C179" s="25">
        <v>2</v>
      </c>
      <c r="D179" s="25">
        <v>0.7</v>
      </c>
      <c r="E179" s="25">
        <v>1.3</v>
      </c>
      <c r="F179" s="25">
        <v>1.2</v>
      </c>
      <c r="G179" s="26" t="s">
        <v>182</v>
      </c>
      <c r="H179" s="26" t="s">
        <v>21</v>
      </c>
      <c r="I179" s="26">
        <v>50</v>
      </c>
      <c r="J179" s="26">
        <v>30</v>
      </c>
      <c r="K179" s="26">
        <v>17</v>
      </c>
      <c r="L179" s="26">
        <v>16</v>
      </c>
      <c r="M179" s="26">
        <v>8</v>
      </c>
      <c r="N179" s="26">
        <v>8</v>
      </c>
      <c r="O179" s="26">
        <v>1</v>
      </c>
      <c r="P179" s="216">
        <f t="shared" ref="P179:P182" si="57">+(Q179*C179)-K179</f>
        <v>33</v>
      </c>
      <c r="Q179" s="233">
        <f t="shared" ref="Q179:Q182" si="58">+I179/C179</f>
        <v>25</v>
      </c>
    </row>
    <row r="180" spans="1:17" ht="20.149999999999999" customHeight="1">
      <c r="A180" s="68" t="s">
        <v>19</v>
      </c>
      <c r="B180" s="48" t="s">
        <v>94</v>
      </c>
      <c r="C180" s="25">
        <v>3</v>
      </c>
      <c r="D180" s="25">
        <v>1.1000000000000001</v>
      </c>
      <c r="E180" s="25">
        <v>1.9</v>
      </c>
      <c r="F180" s="25">
        <v>0.6</v>
      </c>
      <c r="G180" s="26" t="s">
        <v>182</v>
      </c>
      <c r="H180" s="26" t="s">
        <v>21</v>
      </c>
      <c r="I180" s="26">
        <v>75</v>
      </c>
      <c r="J180" s="26">
        <v>16</v>
      </c>
      <c r="K180" s="26">
        <v>28</v>
      </c>
      <c r="L180" s="26">
        <v>24</v>
      </c>
      <c r="M180" s="26">
        <v>8</v>
      </c>
      <c r="N180" s="26">
        <v>16</v>
      </c>
      <c r="O180" s="26">
        <v>4</v>
      </c>
      <c r="P180" s="216">
        <f t="shared" si="57"/>
        <v>47</v>
      </c>
      <c r="Q180" s="233">
        <f t="shared" si="58"/>
        <v>25</v>
      </c>
    </row>
    <row r="181" spans="1:17" ht="20.149999999999999" customHeight="1">
      <c r="A181" s="72" t="s">
        <v>22</v>
      </c>
      <c r="B181" s="37" t="s">
        <v>95</v>
      </c>
      <c r="C181" s="38">
        <v>3</v>
      </c>
      <c r="D181" s="38">
        <v>1.1000000000000001</v>
      </c>
      <c r="E181" s="38">
        <v>1.9</v>
      </c>
      <c r="F181" s="38">
        <v>1</v>
      </c>
      <c r="G181" s="26" t="s">
        <v>182</v>
      </c>
      <c r="H181" s="204" t="s">
        <v>21</v>
      </c>
      <c r="I181" s="204">
        <v>75</v>
      </c>
      <c r="J181" s="204">
        <v>24</v>
      </c>
      <c r="K181" s="204">
        <v>27</v>
      </c>
      <c r="L181" s="204">
        <v>24</v>
      </c>
      <c r="M181" s="204">
        <v>8</v>
      </c>
      <c r="N181" s="204">
        <v>16</v>
      </c>
      <c r="O181" s="204">
        <v>3</v>
      </c>
      <c r="P181" s="216">
        <f t="shared" si="57"/>
        <v>48</v>
      </c>
      <c r="Q181" s="233">
        <f t="shared" si="58"/>
        <v>25</v>
      </c>
    </row>
    <row r="182" spans="1:17" ht="20.149999999999999" customHeight="1" thickBot="1">
      <c r="A182" s="100" t="s">
        <v>23</v>
      </c>
      <c r="B182" s="49" t="s">
        <v>160</v>
      </c>
      <c r="C182" s="42">
        <v>1</v>
      </c>
      <c r="D182" s="42">
        <v>0.4</v>
      </c>
      <c r="E182" s="42">
        <v>0.6</v>
      </c>
      <c r="F182" s="42"/>
      <c r="G182" s="44" t="s">
        <v>17</v>
      </c>
      <c r="H182" s="44" t="s">
        <v>18</v>
      </c>
      <c r="I182" s="44">
        <v>25</v>
      </c>
      <c r="J182" s="44"/>
      <c r="K182" s="44">
        <v>9</v>
      </c>
      <c r="L182" s="44">
        <v>8</v>
      </c>
      <c r="M182" s="44">
        <v>8</v>
      </c>
      <c r="N182" s="44"/>
      <c r="O182" s="44">
        <v>1</v>
      </c>
      <c r="P182" s="216">
        <f t="shared" si="57"/>
        <v>16</v>
      </c>
      <c r="Q182" s="233">
        <f t="shared" si="58"/>
        <v>25</v>
      </c>
    </row>
    <row r="183" spans="1:17" ht="20.149999999999999" customHeight="1">
      <c r="A183" s="259" t="s">
        <v>24</v>
      </c>
      <c r="B183" s="260"/>
      <c r="C183" s="60">
        <f>SUM(C179:C182)</f>
        <v>9</v>
      </c>
      <c r="D183" s="60">
        <f>SUM(D179:D182)</f>
        <v>3.3000000000000003</v>
      </c>
      <c r="E183" s="60">
        <f>SUM(E179:E182)</f>
        <v>5.6999999999999993</v>
      </c>
      <c r="F183" s="60"/>
      <c r="G183" s="61" t="s">
        <v>25</v>
      </c>
      <c r="H183" s="61" t="s">
        <v>25</v>
      </c>
      <c r="I183" s="61">
        <f>SUM(I179:I182)</f>
        <v>225</v>
      </c>
      <c r="J183" s="61"/>
      <c r="K183" s="61">
        <f t="shared" ref="K183:N183" si="59">SUM(K179:K182)</f>
        <v>81</v>
      </c>
      <c r="L183" s="61">
        <f t="shared" si="59"/>
        <v>72</v>
      </c>
      <c r="M183" s="61">
        <f t="shared" si="59"/>
        <v>32</v>
      </c>
      <c r="N183" s="61">
        <f t="shared" si="59"/>
        <v>40</v>
      </c>
      <c r="O183" s="61">
        <f t="shared" ref="O183" si="60">SUM(O179:O182)</f>
        <v>9</v>
      </c>
      <c r="P183" s="218">
        <f>SUM(P179:P182)</f>
        <v>144</v>
      </c>
      <c r="Q183" s="91"/>
    </row>
    <row r="184" spans="1:17" ht="20.149999999999999" customHeight="1">
      <c r="A184" s="251" t="s">
        <v>26</v>
      </c>
      <c r="B184" s="252"/>
      <c r="C184" s="62"/>
      <c r="D184" s="62"/>
      <c r="E184" s="62"/>
      <c r="F184" s="62">
        <f>SUM(F179:F183)</f>
        <v>2.8</v>
      </c>
      <c r="G184" s="63"/>
      <c r="H184" s="63"/>
      <c r="I184" s="63"/>
      <c r="J184" s="63">
        <f>SUM(J179:J183)</f>
        <v>70</v>
      </c>
      <c r="K184" s="63"/>
      <c r="L184" s="63"/>
      <c r="M184" s="63"/>
      <c r="N184" s="63"/>
      <c r="O184" s="63"/>
      <c r="P184" s="219"/>
      <c r="Q184" s="70"/>
    </row>
    <row r="185" spans="1:17" s="7" customFormat="1" ht="20.149999999999999" customHeight="1" thickBot="1">
      <c r="A185" s="239" t="s">
        <v>27</v>
      </c>
      <c r="B185" s="240"/>
      <c r="C185" s="64">
        <v>1</v>
      </c>
      <c r="D185" s="64">
        <v>0.4</v>
      </c>
      <c r="E185" s="64">
        <v>0.6</v>
      </c>
      <c r="F185" s="64"/>
      <c r="G185" s="65" t="s">
        <v>25</v>
      </c>
      <c r="H185" s="65" t="s">
        <v>25</v>
      </c>
      <c r="I185" s="65">
        <f>SUM(I182)</f>
        <v>25</v>
      </c>
      <c r="J185" s="65"/>
      <c r="K185" s="65">
        <f>SUM(K182)</f>
        <v>9</v>
      </c>
      <c r="L185" s="65">
        <f>SUM(L182)</f>
        <v>8</v>
      </c>
      <c r="M185" s="65">
        <f>SUM(M182)</f>
        <v>8</v>
      </c>
      <c r="N185" s="65"/>
      <c r="O185" s="65">
        <f>SUM(O182)</f>
        <v>1</v>
      </c>
      <c r="P185" s="220">
        <v>16</v>
      </c>
      <c r="Q185" s="92"/>
    </row>
    <row r="186" spans="1:17" ht="20.149999999999999" customHeight="1">
      <c r="A186" s="109" t="s">
        <v>28</v>
      </c>
      <c r="B186" s="253" t="s">
        <v>51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4"/>
      <c r="Q186" s="255"/>
    </row>
    <row r="187" spans="1:17" ht="20.149999999999999" customHeight="1">
      <c r="A187" s="72" t="s">
        <v>15</v>
      </c>
      <c r="B187" s="59" t="s">
        <v>108</v>
      </c>
      <c r="C187" s="38">
        <v>2</v>
      </c>
      <c r="D187" s="38">
        <v>0.7</v>
      </c>
      <c r="E187" s="38">
        <v>1.3</v>
      </c>
      <c r="F187" s="38">
        <v>0.5</v>
      </c>
      <c r="G187" s="26" t="s">
        <v>182</v>
      </c>
      <c r="H187" s="204" t="s">
        <v>18</v>
      </c>
      <c r="I187" s="204">
        <v>50</v>
      </c>
      <c r="J187" s="204">
        <v>12</v>
      </c>
      <c r="K187" s="204">
        <v>17</v>
      </c>
      <c r="L187" s="204">
        <v>16</v>
      </c>
      <c r="M187" s="204">
        <v>8</v>
      </c>
      <c r="N187" s="204">
        <v>8</v>
      </c>
      <c r="O187" s="204">
        <v>1</v>
      </c>
      <c r="P187" s="216">
        <f t="shared" ref="P187:P192" si="61">+(Q187*C187)-K187</f>
        <v>33</v>
      </c>
      <c r="Q187" s="233">
        <f t="shared" ref="Q187:Q190" si="62">+I187/C187</f>
        <v>25</v>
      </c>
    </row>
    <row r="188" spans="1:17" ht="20.149999999999999" customHeight="1">
      <c r="A188" s="72" t="s">
        <v>19</v>
      </c>
      <c r="B188" s="59" t="s">
        <v>158</v>
      </c>
      <c r="C188" s="38">
        <v>2</v>
      </c>
      <c r="D188" s="38">
        <v>0.7</v>
      </c>
      <c r="E188" s="38">
        <v>1.3</v>
      </c>
      <c r="F188" s="38">
        <v>0.5</v>
      </c>
      <c r="G188" s="26" t="s">
        <v>182</v>
      </c>
      <c r="H188" s="204" t="s">
        <v>18</v>
      </c>
      <c r="I188" s="204">
        <v>50</v>
      </c>
      <c r="J188" s="204">
        <v>12</v>
      </c>
      <c r="K188" s="204">
        <v>17</v>
      </c>
      <c r="L188" s="204">
        <v>16</v>
      </c>
      <c r="M188" s="204">
        <v>8</v>
      </c>
      <c r="N188" s="204">
        <v>8</v>
      </c>
      <c r="O188" s="204">
        <v>1</v>
      </c>
      <c r="P188" s="216">
        <f t="shared" si="61"/>
        <v>33</v>
      </c>
      <c r="Q188" s="233">
        <f t="shared" si="62"/>
        <v>25</v>
      </c>
    </row>
    <row r="189" spans="1:17" ht="20.149999999999999" customHeight="1">
      <c r="A189" s="72" t="s">
        <v>22</v>
      </c>
      <c r="B189" s="48" t="s">
        <v>146</v>
      </c>
      <c r="C189" s="38">
        <v>1</v>
      </c>
      <c r="D189" s="38">
        <v>0.6</v>
      </c>
      <c r="E189" s="38">
        <v>0.4</v>
      </c>
      <c r="F189" s="38"/>
      <c r="G189" s="26" t="s">
        <v>182</v>
      </c>
      <c r="H189" s="204" t="s">
        <v>18</v>
      </c>
      <c r="I189" s="204">
        <v>25</v>
      </c>
      <c r="J189" s="204"/>
      <c r="K189" s="204">
        <v>9</v>
      </c>
      <c r="L189" s="204">
        <v>8</v>
      </c>
      <c r="M189" s="204">
        <v>8</v>
      </c>
      <c r="N189" s="204"/>
      <c r="O189" s="204">
        <v>1</v>
      </c>
      <c r="P189" s="216">
        <f t="shared" si="61"/>
        <v>16</v>
      </c>
      <c r="Q189" s="233">
        <f t="shared" si="62"/>
        <v>25</v>
      </c>
    </row>
    <row r="190" spans="1:17" ht="20.149999999999999" customHeight="1">
      <c r="A190" s="72" t="s">
        <v>23</v>
      </c>
      <c r="B190" s="59" t="s">
        <v>159</v>
      </c>
      <c r="C190" s="38">
        <v>1</v>
      </c>
      <c r="D190" s="38">
        <v>0.6</v>
      </c>
      <c r="E190" s="38">
        <v>0.4</v>
      </c>
      <c r="F190" s="38">
        <v>0.5</v>
      </c>
      <c r="G190" s="26" t="s">
        <v>182</v>
      </c>
      <c r="H190" s="204" t="s">
        <v>18</v>
      </c>
      <c r="I190" s="204">
        <v>30</v>
      </c>
      <c r="J190" s="204">
        <v>12</v>
      </c>
      <c r="K190" s="204">
        <v>14</v>
      </c>
      <c r="L190" s="204">
        <v>12</v>
      </c>
      <c r="M190" s="204"/>
      <c r="N190" s="204">
        <v>12</v>
      </c>
      <c r="O190" s="204">
        <v>2</v>
      </c>
      <c r="P190" s="216">
        <f t="shared" si="61"/>
        <v>16</v>
      </c>
      <c r="Q190" s="233">
        <f t="shared" si="62"/>
        <v>30</v>
      </c>
    </row>
    <row r="191" spans="1:17" s="7" customFormat="1" ht="20.149999999999999" customHeight="1">
      <c r="A191" s="72" t="s">
        <v>61</v>
      </c>
      <c r="B191" s="39" t="s">
        <v>126</v>
      </c>
      <c r="C191" s="38">
        <v>13</v>
      </c>
      <c r="D191" s="38">
        <v>3</v>
      </c>
      <c r="E191" s="38">
        <v>10</v>
      </c>
      <c r="F191" s="38">
        <v>13</v>
      </c>
      <c r="G191" s="204" t="s">
        <v>17</v>
      </c>
      <c r="H191" s="204" t="s">
        <v>18</v>
      </c>
      <c r="I191" s="256" t="s">
        <v>141</v>
      </c>
      <c r="J191" s="256"/>
      <c r="K191" s="256"/>
      <c r="L191" s="256"/>
      <c r="M191" s="256"/>
      <c r="N191" s="256"/>
      <c r="O191" s="256"/>
      <c r="P191" s="257"/>
      <c r="Q191" s="258"/>
    </row>
    <row r="192" spans="1:17" s="7" customFormat="1" ht="20.149999999999999" customHeight="1" thickBot="1">
      <c r="A192" s="100" t="s">
        <v>107</v>
      </c>
      <c r="B192" s="41" t="s">
        <v>125</v>
      </c>
      <c r="C192" s="42">
        <v>2</v>
      </c>
      <c r="D192" s="42">
        <v>0.6</v>
      </c>
      <c r="E192" s="42">
        <v>1.4</v>
      </c>
      <c r="F192" s="42"/>
      <c r="G192" s="30" t="s">
        <v>182</v>
      </c>
      <c r="H192" s="44" t="s">
        <v>18</v>
      </c>
      <c r="I192" s="44">
        <v>50</v>
      </c>
      <c r="J192" s="44"/>
      <c r="K192" s="44">
        <v>16</v>
      </c>
      <c r="L192" s="44">
        <v>16</v>
      </c>
      <c r="M192" s="44"/>
      <c r="N192" s="44">
        <v>16</v>
      </c>
      <c r="O192" s="44"/>
      <c r="P192" s="216">
        <f t="shared" si="61"/>
        <v>34</v>
      </c>
      <c r="Q192" s="233">
        <f>+I192/C192</f>
        <v>25</v>
      </c>
    </row>
    <row r="193" spans="1:17" ht="20.149999999999999" customHeight="1">
      <c r="A193" s="259" t="s">
        <v>24</v>
      </c>
      <c r="B193" s="260"/>
      <c r="C193" s="60">
        <f>SUM(C187:C192)</f>
        <v>21</v>
      </c>
      <c r="D193" s="60">
        <f>SUM(D187:D192)</f>
        <v>6.1999999999999993</v>
      </c>
      <c r="E193" s="60">
        <f>SUM(E187:E192)</f>
        <v>14.8</v>
      </c>
      <c r="F193" s="60"/>
      <c r="G193" s="61" t="s">
        <v>25</v>
      </c>
      <c r="H193" s="61" t="s">
        <v>25</v>
      </c>
      <c r="I193" s="61">
        <f>SUM(I187:I192)</f>
        <v>205</v>
      </c>
      <c r="J193" s="61"/>
      <c r="K193" s="61">
        <f t="shared" ref="K193:N193" si="63">SUM(K187:K192)</f>
        <v>73</v>
      </c>
      <c r="L193" s="61">
        <f t="shared" si="63"/>
        <v>68</v>
      </c>
      <c r="M193" s="61">
        <f t="shared" si="63"/>
        <v>24</v>
      </c>
      <c r="N193" s="61">
        <f t="shared" si="63"/>
        <v>44</v>
      </c>
      <c r="O193" s="61">
        <f t="shared" ref="O193" si="64">SUM(O187:O192)</f>
        <v>5</v>
      </c>
      <c r="P193" s="218">
        <v>132</v>
      </c>
      <c r="Q193" s="91"/>
    </row>
    <row r="194" spans="1:17" ht="20.149999999999999" customHeight="1">
      <c r="A194" s="251" t="s">
        <v>26</v>
      </c>
      <c r="B194" s="252"/>
      <c r="C194" s="62"/>
      <c r="D194" s="62"/>
      <c r="E194" s="62"/>
      <c r="F194" s="62">
        <f>SUM(F187:F193)</f>
        <v>14.5</v>
      </c>
      <c r="G194" s="63"/>
      <c r="H194" s="63"/>
      <c r="I194" s="63"/>
      <c r="J194" s="63">
        <f>SUM(J187:J193)</f>
        <v>36</v>
      </c>
      <c r="K194" s="63"/>
      <c r="L194" s="63"/>
      <c r="M194" s="63"/>
      <c r="N194" s="63"/>
      <c r="O194" s="63"/>
      <c r="P194" s="219"/>
      <c r="Q194" s="70"/>
    </row>
    <row r="195" spans="1:17" ht="20.149999999999999" customHeight="1" thickBot="1">
      <c r="A195" s="239" t="s">
        <v>27</v>
      </c>
      <c r="B195" s="240"/>
      <c r="C195" s="64">
        <v>21</v>
      </c>
      <c r="D195" s="64">
        <f>SUM(D193)</f>
        <v>6.1999999999999993</v>
      </c>
      <c r="E195" s="64">
        <f>SUM(E193)</f>
        <v>14.8</v>
      </c>
      <c r="F195" s="64"/>
      <c r="G195" s="65" t="s">
        <v>25</v>
      </c>
      <c r="H195" s="65" t="s">
        <v>25</v>
      </c>
      <c r="I195" s="65">
        <f>SUM(I193)</f>
        <v>205</v>
      </c>
      <c r="J195" s="65"/>
      <c r="K195" s="65">
        <f>SUM(K193)</f>
        <v>73</v>
      </c>
      <c r="L195" s="65">
        <f>SUM(L193)</f>
        <v>68</v>
      </c>
      <c r="M195" s="65">
        <f>SUM(M193)</f>
        <v>24</v>
      </c>
      <c r="N195" s="65">
        <f>SUM(N187,N188,N190,N192,)</f>
        <v>44</v>
      </c>
      <c r="O195" s="65">
        <f>SUM(O193)</f>
        <v>5</v>
      </c>
      <c r="P195" s="220">
        <v>132</v>
      </c>
      <c r="Q195" s="92"/>
    </row>
    <row r="196" spans="1:17" ht="20.149999999999999" customHeight="1">
      <c r="A196" s="241" t="s">
        <v>96</v>
      </c>
      <c r="B196" s="242"/>
      <c r="C196" s="101">
        <f>SUM(C183,C193)</f>
        <v>30</v>
      </c>
      <c r="D196" s="101">
        <f>SUM(D183,D193,)</f>
        <v>9.5</v>
      </c>
      <c r="E196" s="101">
        <f>SUM(E183,E193)</f>
        <v>20.5</v>
      </c>
      <c r="F196" s="101">
        <f>SUM(F184,F194,)</f>
        <v>17.3</v>
      </c>
      <c r="G196" s="102" t="s">
        <v>25</v>
      </c>
      <c r="H196" s="102" t="s">
        <v>25</v>
      </c>
      <c r="I196" s="102">
        <f>SUM(I183,I193,)</f>
        <v>430</v>
      </c>
      <c r="J196" s="102">
        <f>SUM(J184,J194,)</f>
        <v>106</v>
      </c>
      <c r="K196" s="102">
        <f>SUM(K183,K193,)</f>
        <v>154</v>
      </c>
      <c r="L196" s="102">
        <f>SUM(L183,L193,)</f>
        <v>140</v>
      </c>
      <c r="M196" s="102">
        <f>SUM(M183,M193,)</f>
        <v>56</v>
      </c>
      <c r="N196" s="102">
        <f>SUM(N183,N193)</f>
        <v>84</v>
      </c>
      <c r="O196" s="102">
        <f>SUM(O183,O193,)</f>
        <v>14</v>
      </c>
      <c r="P196" s="224">
        <v>278</v>
      </c>
      <c r="Q196" s="103"/>
    </row>
    <row r="197" spans="1:17" ht="20.149999999999999" customHeight="1">
      <c r="A197" s="243" t="s">
        <v>97</v>
      </c>
      <c r="B197" s="244"/>
      <c r="C197" s="83">
        <v>30</v>
      </c>
      <c r="D197" s="83">
        <f>SUM(D196)</f>
        <v>9.5</v>
      </c>
      <c r="E197" s="83">
        <f>SUM(E196)</f>
        <v>20.5</v>
      </c>
      <c r="F197" s="81">
        <f>SUM(F196)</f>
        <v>17.3</v>
      </c>
      <c r="G197" s="84" t="s">
        <v>25</v>
      </c>
      <c r="H197" s="84" t="s">
        <v>25</v>
      </c>
      <c r="I197" s="84">
        <f>SUM(I196)</f>
        <v>430</v>
      </c>
      <c r="J197" s="84">
        <f>SUM(J196)</f>
        <v>106</v>
      </c>
      <c r="K197" s="84">
        <f>SUM(K196)</f>
        <v>154</v>
      </c>
      <c r="L197" s="82">
        <f>SUM(L196)</f>
        <v>140</v>
      </c>
      <c r="M197" s="84">
        <f>SUM(M196,)</f>
        <v>56</v>
      </c>
      <c r="N197" s="84">
        <f>SUM(N196)</f>
        <v>84</v>
      </c>
      <c r="O197" s="84">
        <f>SUM(O196)</f>
        <v>14</v>
      </c>
      <c r="P197" s="228">
        <v>276</v>
      </c>
      <c r="Q197" s="85"/>
    </row>
    <row r="198" spans="1:17" ht="20.149999999999999" customHeight="1" thickBot="1">
      <c r="A198" s="245" t="s">
        <v>98</v>
      </c>
      <c r="B198" s="246"/>
      <c r="C198" s="115">
        <f>SUM(C47,C71,C101,C124,C152,C174,C196,)</f>
        <v>210</v>
      </c>
      <c r="D198" s="115">
        <f>SUM(D72,D125,D175,D197,)</f>
        <v>106.69999999999999</v>
      </c>
      <c r="E198" s="115">
        <f>SUM(E72,E125,E175,E197,)</f>
        <v>103.30000000000001</v>
      </c>
      <c r="F198" s="116">
        <f>SUM(F72,F125,F175,F197,)</f>
        <v>72.2</v>
      </c>
      <c r="G198" s="117" t="s">
        <v>25</v>
      </c>
      <c r="H198" s="117" t="s">
        <v>25</v>
      </c>
      <c r="I198" s="117">
        <f>SUM(I72,I125,I175,I197,)</f>
        <v>4726</v>
      </c>
      <c r="J198" s="117">
        <f>SUM(J72,J125,J175,J197,)</f>
        <v>1220</v>
      </c>
      <c r="K198" s="117">
        <f>SUM(K72,K125,K175,K197,)</f>
        <v>1680</v>
      </c>
      <c r="L198" s="118">
        <f>SUM(L72,L125,L175,L197,)</f>
        <v>1578</v>
      </c>
      <c r="M198" s="117">
        <f>SUM(M72,M125,M175,M196)</f>
        <v>568</v>
      </c>
      <c r="N198" s="117">
        <f>SUM(N72,N125,N175,N197,)</f>
        <v>1010</v>
      </c>
      <c r="O198" s="117">
        <f>SUM(O72,O125,O175,O197,)</f>
        <v>102</v>
      </c>
      <c r="P198" s="229">
        <v>3046</v>
      </c>
      <c r="Q198" s="119"/>
    </row>
    <row r="199" spans="1:17" ht="20.149999999999999" customHeight="1" thickBot="1">
      <c r="A199" s="247" t="s">
        <v>26</v>
      </c>
      <c r="B199" s="248"/>
      <c r="C199" s="123"/>
      <c r="D199" s="123"/>
      <c r="E199" s="123"/>
      <c r="F199" s="123"/>
      <c r="G199" s="124"/>
      <c r="H199" s="124"/>
      <c r="I199" s="124"/>
      <c r="J199" s="124"/>
      <c r="K199" s="124"/>
      <c r="L199" s="124"/>
      <c r="M199" s="124"/>
      <c r="N199" s="124"/>
      <c r="O199" s="124"/>
      <c r="P199" s="230"/>
      <c r="Q199" s="125"/>
    </row>
    <row r="200" spans="1:17" ht="38.25" customHeight="1" thickBot="1">
      <c r="A200" s="249" t="s">
        <v>99</v>
      </c>
      <c r="B200" s="250"/>
      <c r="C200" s="120">
        <f>SUM(C23,C30,C39,C54,C62,C70,C79,C85,C92,C100,C108,C118,C123,C132,C141,C151,C161,C171,C173,C185,C195,)</f>
        <v>76</v>
      </c>
      <c r="D200" s="120">
        <f>SUM(D23,D30,D39,D54,D62,D70,D79,D85,D92,D100,D108,D118,D123,D132,D141,D151,D161,D171,D173,D185,D195,)</f>
        <v>26.499999999999996</v>
      </c>
      <c r="E200" s="120">
        <f>SUM(E23,E30,E39,E54,E62,E70,E79,E85,E92,E100,E108,E118,E123,E132,E141,E151,E161,E171,E173,E185,E195,)</f>
        <v>49.5</v>
      </c>
      <c r="F200" s="120"/>
      <c r="G200" s="121" t="s">
        <v>25</v>
      </c>
      <c r="H200" s="121" t="s">
        <v>25</v>
      </c>
      <c r="I200" s="121">
        <f>SUM(I23,I30,I39,I54,I62,I70,I79,I85,I92,I100,I108,I118,I123,I132,I141,I151,I161,I171,I185,I195)</f>
        <v>1385</v>
      </c>
      <c r="J200" s="121"/>
      <c r="K200" s="121">
        <f t="shared" ref="K200:N200" si="65">SUM(K23,K30,K39,K54,K62,K70,K79,K85,K92,K100,K108,K118,K123,K132,K141,K151,K161,K171,K185,K195,)</f>
        <v>508</v>
      </c>
      <c r="L200" s="121">
        <f t="shared" si="65"/>
        <v>486</v>
      </c>
      <c r="M200" s="121">
        <f t="shared" si="65"/>
        <v>160</v>
      </c>
      <c r="N200" s="121">
        <f t="shared" si="65"/>
        <v>326</v>
      </c>
      <c r="O200" s="121">
        <f t="shared" ref="O200" si="66">SUM(O23,O30,O39,O54,O62,O70,O79,O85,O92,O100,O108,O118,O123,O132,O141,O151,O161,O171,O185,O195,)</f>
        <v>22</v>
      </c>
      <c r="P200" s="231">
        <v>877</v>
      </c>
      <c r="Q200" s="122"/>
    </row>
  </sheetData>
  <mergeCells count="134">
    <mergeCell ref="A2:Q2"/>
    <mergeCell ref="R10:R14"/>
    <mergeCell ref="C11:C14"/>
    <mergeCell ref="D11:D14"/>
    <mergeCell ref="E11:E14"/>
    <mergeCell ref="F11:F14"/>
    <mergeCell ref="I11:I14"/>
    <mergeCell ref="J11:J14"/>
    <mergeCell ref="K12:K14"/>
    <mergeCell ref="C10:F10"/>
    <mergeCell ref="G10:G14"/>
    <mergeCell ref="H10:H14"/>
    <mergeCell ref="L12:N12"/>
    <mergeCell ref="B18:Q18"/>
    <mergeCell ref="A21:B21"/>
    <mergeCell ref="A22:B22"/>
    <mergeCell ref="A23:B23"/>
    <mergeCell ref="B24:Q24"/>
    <mergeCell ref="A28:B28"/>
    <mergeCell ref="L13:L14"/>
    <mergeCell ref="M13:M14"/>
    <mergeCell ref="N13:N14"/>
    <mergeCell ref="A15:Q15"/>
    <mergeCell ref="A16:Q16"/>
    <mergeCell ref="A17:Q17"/>
    <mergeCell ref="A10:A14"/>
    <mergeCell ref="B10:B14"/>
    <mergeCell ref="O12:O14"/>
    <mergeCell ref="K11:O11"/>
    <mergeCell ref="I10:O10"/>
    <mergeCell ref="Q10:Q14"/>
    <mergeCell ref="P10:P14"/>
    <mergeCell ref="B40:Q40"/>
    <mergeCell ref="A46:B46"/>
    <mergeCell ref="A47:B47"/>
    <mergeCell ref="B49:Q49"/>
    <mergeCell ref="A52:B52"/>
    <mergeCell ref="A29:B29"/>
    <mergeCell ref="A30:B30"/>
    <mergeCell ref="B31:Q31"/>
    <mergeCell ref="A37:B37"/>
    <mergeCell ref="A38:B38"/>
    <mergeCell ref="A39:B39"/>
    <mergeCell ref="A48:Q48"/>
    <mergeCell ref="B63:Q63"/>
    <mergeCell ref="A68:B68"/>
    <mergeCell ref="A69:B69"/>
    <mergeCell ref="A70:B70"/>
    <mergeCell ref="A71:B71"/>
    <mergeCell ref="A72:B72"/>
    <mergeCell ref="A53:B53"/>
    <mergeCell ref="A54:B54"/>
    <mergeCell ref="B55:Q55"/>
    <mergeCell ref="A60:B60"/>
    <mergeCell ref="A61:B61"/>
    <mergeCell ref="A62:B62"/>
    <mergeCell ref="A73:Q73"/>
    <mergeCell ref="A74:Q74"/>
    <mergeCell ref="A101:B101"/>
    <mergeCell ref="B103:Q103"/>
    <mergeCell ref="A106:B106"/>
    <mergeCell ref="A107:B107"/>
    <mergeCell ref="A108:B108"/>
    <mergeCell ref="A91:B91"/>
    <mergeCell ref="A92:B92"/>
    <mergeCell ref="B93:Q93"/>
    <mergeCell ref="A98:B98"/>
    <mergeCell ref="A99:B99"/>
    <mergeCell ref="A100:B100"/>
    <mergeCell ref="A102:Q102"/>
    <mergeCell ref="B80:Q80"/>
    <mergeCell ref="A83:B83"/>
    <mergeCell ref="A84:B84"/>
    <mergeCell ref="A85:B85"/>
    <mergeCell ref="B86:Q86"/>
    <mergeCell ref="A90:B90"/>
    <mergeCell ref="B75:Q75"/>
    <mergeCell ref="A77:B77"/>
    <mergeCell ref="A78:B78"/>
    <mergeCell ref="A79:B79"/>
    <mergeCell ref="A122:B122"/>
    <mergeCell ref="A123:B123"/>
    <mergeCell ref="A124:B124"/>
    <mergeCell ref="A125:B125"/>
    <mergeCell ref="B109:Q109"/>
    <mergeCell ref="A116:B116"/>
    <mergeCell ref="A117:B117"/>
    <mergeCell ref="A118:B118"/>
    <mergeCell ref="B119:Q119"/>
    <mergeCell ref="A121:B121"/>
    <mergeCell ref="A126:Q126"/>
    <mergeCell ref="A127:Q127"/>
    <mergeCell ref="A140:B140"/>
    <mergeCell ref="A141:B141"/>
    <mergeCell ref="B142:Q142"/>
    <mergeCell ref="A149:B149"/>
    <mergeCell ref="A150:B150"/>
    <mergeCell ref="A151:B151"/>
    <mergeCell ref="B128:Q128"/>
    <mergeCell ref="A130:B130"/>
    <mergeCell ref="A131:B131"/>
    <mergeCell ref="A132:B132"/>
    <mergeCell ref="B133:Q133"/>
    <mergeCell ref="A139:B139"/>
    <mergeCell ref="B162:Q162"/>
    <mergeCell ref="I167:Q167"/>
    <mergeCell ref="A169:B169"/>
    <mergeCell ref="A170:B170"/>
    <mergeCell ref="A171:B171"/>
    <mergeCell ref="A152:B152"/>
    <mergeCell ref="B154:Q154"/>
    <mergeCell ref="A159:B159"/>
    <mergeCell ref="A160:B160"/>
    <mergeCell ref="A161:B161"/>
    <mergeCell ref="A153:Q153"/>
    <mergeCell ref="B172:Q172"/>
    <mergeCell ref="A195:B195"/>
    <mergeCell ref="A196:B196"/>
    <mergeCell ref="A197:B197"/>
    <mergeCell ref="A198:B198"/>
    <mergeCell ref="A199:B199"/>
    <mergeCell ref="A200:B200"/>
    <mergeCell ref="A184:B184"/>
    <mergeCell ref="A185:B185"/>
    <mergeCell ref="B186:Q186"/>
    <mergeCell ref="I191:Q191"/>
    <mergeCell ref="A193:B193"/>
    <mergeCell ref="A194:B194"/>
    <mergeCell ref="A174:B174"/>
    <mergeCell ref="A175:B175"/>
    <mergeCell ref="B178:Q178"/>
    <mergeCell ref="A183:B183"/>
    <mergeCell ref="A176:Q176"/>
    <mergeCell ref="A177:Q177"/>
  </mergeCells>
  <printOptions horizontalCentered="1"/>
  <pageMargins left="0.23622047244094491" right="0.23622047244094491" top="0.35433070866141736" bottom="0.35433070866141736" header="0" footer="0"/>
  <pageSetup paperSize="9" scale="55" fitToHeight="0" orientation="landscape" r:id="rId1"/>
  <rowBreaks count="6" manualBreakCount="6">
    <brk id="47" max="14" man="1"/>
    <brk id="72" max="14" man="1"/>
    <brk id="101" max="14" man="1"/>
    <brk id="125" max="14" man="1"/>
    <brk id="152" max="14" man="1"/>
    <brk id="1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257"/>
  <sheetViews>
    <sheetView showGridLines="0" view="pageBreakPreview" zoomScale="80" zoomScaleNormal="90" zoomScaleSheetLayoutView="80" zoomScalePageLayoutView="55" workbookViewId="0">
      <selection activeCell="P9" sqref="P9:Q13"/>
    </sheetView>
  </sheetViews>
  <sheetFormatPr defaultColWidth="8.81640625" defaultRowHeight="10"/>
  <cols>
    <col min="1" max="1" width="3.1796875" style="1" customWidth="1"/>
    <col min="2" max="2" width="68.54296875" style="13" customWidth="1"/>
    <col min="3" max="3" width="8.453125" style="4" bestFit="1" customWidth="1"/>
    <col min="4" max="4" width="8.7265625" style="4" customWidth="1"/>
    <col min="5" max="5" width="10.1796875" style="4" customWidth="1"/>
    <col min="6" max="6" width="7" style="4" customWidth="1"/>
    <col min="7" max="7" width="7.1796875" style="6" customWidth="1"/>
    <col min="8" max="8" width="7.26953125" style="6" customWidth="1"/>
    <col min="9" max="9" width="12.453125" style="6" customWidth="1"/>
    <col min="10" max="10" width="13.1796875" style="6" customWidth="1"/>
    <col min="11" max="11" width="7.54296875" style="6" bestFit="1" customWidth="1"/>
    <col min="12" max="12" width="8.26953125" style="6" customWidth="1"/>
    <col min="13" max="13" width="6" style="6" bestFit="1" customWidth="1"/>
    <col min="14" max="14" width="7.54296875" style="6" bestFit="1" customWidth="1"/>
    <col min="15" max="15" width="6" style="208" bestFit="1" customWidth="1"/>
    <col min="16" max="16" width="7.26953125" style="208" customWidth="1"/>
    <col min="17" max="17" width="6.453125" style="6" bestFit="1" customWidth="1"/>
    <col min="18" max="18" width="5.7265625" style="6" customWidth="1"/>
    <col min="19" max="16384" width="8.81640625" style="6"/>
  </cols>
  <sheetData>
    <row r="1" spans="1:17" ht="57" customHeight="1">
      <c r="A1" s="329" t="s">
        <v>193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s="10" customFormat="1" ht="14.25" customHeight="1">
      <c r="A2" s="179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10"/>
      <c r="P2" s="210"/>
      <c r="Q2" s="126"/>
    </row>
    <row r="3" spans="1:17" ht="15.5">
      <c r="B3" s="127" t="s">
        <v>194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5">
      <c r="B4" s="128" t="s">
        <v>198</v>
      </c>
    </row>
    <row r="5" spans="1:17" ht="15.5">
      <c r="B5" s="128" t="s">
        <v>195</v>
      </c>
    </row>
    <row r="6" spans="1:17" ht="15.5">
      <c r="B6" s="128" t="s">
        <v>196</v>
      </c>
    </row>
    <row r="7" spans="1:17" ht="15.5">
      <c r="B7" s="128" t="s">
        <v>197</v>
      </c>
      <c r="C7" s="5"/>
      <c r="D7" s="5"/>
    </row>
    <row r="8" spans="1:17" ht="16" thickBot="1">
      <c r="B8" s="129"/>
    </row>
    <row r="9" spans="1:17" ht="21.75" customHeight="1">
      <c r="A9" s="303" t="s">
        <v>0</v>
      </c>
      <c r="B9" s="306" t="s">
        <v>1</v>
      </c>
      <c r="C9" s="324" t="s">
        <v>2</v>
      </c>
      <c r="D9" s="324"/>
      <c r="E9" s="324"/>
      <c r="F9" s="324"/>
      <c r="G9" s="325" t="s">
        <v>3</v>
      </c>
      <c r="H9" s="328" t="s">
        <v>4</v>
      </c>
      <c r="I9" s="309" t="s">
        <v>5</v>
      </c>
      <c r="J9" s="309"/>
      <c r="K9" s="309"/>
      <c r="L9" s="309"/>
      <c r="M9" s="309"/>
      <c r="N9" s="309"/>
      <c r="O9" s="309"/>
      <c r="P9" s="313" t="s">
        <v>202</v>
      </c>
      <c r="Q9" s="310" t="s">
        <v>201</v>
      </c>
    </row>
    <row r="10" spans="1:17" ht="37.5" customHeight="1">
      <c r="A10" s="304"/>
      <c r="B10" s="307"/>
      <c r="C10" s="346" t="s">
        <v>6</v>
      </c>
      <c r="D10" s="320" t="s">
        <v>7</v>
      </c>
      <c r="E10" s="320" t="s">
        <v>8</v>
      </c>
      <c r="F10" s="320" t="s">
        <v>131</v>
      </c>
      <c r="G10" s="326"/>
      <c r="H10" s="322"/>
      <c r="I10" s="322" t="s">
        <v>191</v>
      </c>
      <c r="J10" s="322" t="s">
        <v>181</v>
      </c>
      <c r="K10" s="307" t="s">
        <v>7</v>
      </c>
      <c r="L10" s="307"/>
      <c r="M10" s="307"/>
      <c r="N10" s="307"/>
      <c r="O10" s="307"/>
      <c r="P10" s="314"/>
      <c r="Q10" s="311"/>
    </row>
    <row r="11" spans="1:17" ht="16.5" customHeight="1">
      <c r="A11" s="304"/>
      <c r="B11" s="307"/>
      <c r="C11" s="346"/>
      <c r="D11" s="320"/>
      <c r="E11" s="320"/>
      <c r="F11" s="320"/>
      <c r="G11" s="326"/>
      <c r="H11" s="322"/>
      <c r="I11" s="322"/>
      <c r="J11" s="322"/>
      <c r="K11" s="293" t="s">
        <v>6</v>
      </c>
      <c r="L11" s="307" t="s">
        <v>132</v>
      </c>
      <c r="M11" s="307"/>
      <c r="N11" s="307"/>
      <c r="O11" s="293" t="s">
        <v>133</v>
      </c>
      <c r="P11" s="314"/>
      <c r="Q11" s="311"/>
    </row>
    <row r="12" spans="1:17" ht="99" customHeight="1">
      <c r="A12" s="304"/>
      <c r="B12" s="307"/>
      <c r="C12" s="346"/>
      <c r="D12" s="320"/>
      <c r="E12" s="320"/>
      <c r="F12" s="320"/>
      <c r="G12" s="326"/>
      <c r="H12" s="322"/>
      <c r="I12" s="322"/>
      <c r="J12" s="322"/>
      <c r="K12" s="293"/>
      <c r="L12" s="293" t="s">
        <v>134</v>
      </c>
      <c r="M12" s="293" t="s">
        <v>9</v>
      </c>
      <c r="N12" s="293" t="s">
        <v>111</v>
      </c>
      <c r="O12" s="293"/>
      <c r="P12" s="314"/>
      <c r="Q12" s="311"/>
    </row>
    <row r="13" spans="1:17" ht="20.25" customHeight="1" thickBot="1">
      <c r="A13" s="305"/>
      <c r="B13" s="308"/>
      <c r="C13" s="347"/>
      <c r="D13" s="321"/>
      <c r="E13" s="321"/>
      <c r="F13" s="321"/>
      <c r="G13" s="327"/>
      <c r="H13" s="323"/>
      <c r="I13" s="323"/>
      <c r="J13" s="323"/>
      <c r="K13" s="294"/>
      <c r="L13" s="294"/>
      <c r="M13" s="294"/>
      <c r="N13" s="294"/>
      <c r="O13" s="294"/>
      <c r="P13" s="315"/>
      <c r="Q13" s="312"/>
    </row>
    <row r="14" spans="1:17" ht="20.149999999999999" customHeight="1">
      <c r="A14" s="295" t="s">
        <v>10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8"/>
    </row>
    <row r="15" spans="1:17" ht="20.149999999999999" customHeight="1">
      <c r="A15" s="299" t="s">
        <v>11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2"/>
    </row>
    <row r="16" spans="1:17" ht="20.149999999999999" customHeight="1">
      <c r="A16" s="270" t="s">
        <v>12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3"/>
    </row>
    <row r="17" spans="1:17" ht="20.149999999999999" customHeight="1">
      <c r="A17" s="78" t="s">
        <v>13</v>
      </c>
      <c r="B17" s="263" t="s">
        <v>14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5"/>
    </row>
    <row r="18" spans="1:17" s="7" customFormat="1" ht="20.149999999999999" customHeight="1">
      <c r="A18" s="212" t="s">
        <v>15</v>
      </c>
      <c r="B18" s="205" t="s">
        <v>123</v>
      </c>
      <c r="C18" s="130">
        <v>2</v>
      </c>
      <c r="D18" s="130">
        <v>0.7</v>
      </c>
      <c r="E18" s="130">
        <v>1.3</v>
      </c>
      <c r="F18" s="130">
        <v>1.6</v>
      </c>
      <c r="G18" s="131" t="s">
        <v>182</v>
      </c>
      <c r="H18" s="131" t="s">
        <v>21</v>
      </c>
      <c r="I18" s="131">
        <v>50</v>
      </c>
      <c r="J18" s="131">
        <v>40</v>
      </c>
      <c r="K18" s="131">
        <v>17</v>
      </c>
      <c r="L18" s="131">
        <v>16</v>
      </c>
      <c r="M18" s="131"/>
      <c r="N18" s="131">
        <v>16</v>
      </c>
      <c r="O18" s="131">
        <v>1</v>
      </c>
      <c r="P18" s="131">
        <f>+(Q18*C18)-K18</f>
        <v>33</v>
      </c>
      <c r="Q18" s="235">
        <f>+I18/C18</f>
        <v>25</v>
      </c>
    </row>
    <row r="19" spans="1:17" s="7" customFormat="1" ht="20.149999999999999" customHeight="1" thickBot="1">
      <c r="A19" s="145" t="s">
        <v>19</v>
      </c>
      <c r="B19" s="146" t="s">
        <v>129</v>
      </c>
      <c r="C19" s="147">
        <v>3</v>
      </c>
      <c r="D19" s="147">
        <v>0.6</v>
      </c>
      <c r="E19" s="147">
        <v>2.4</v>
      </c>
      <c r="F19" s="147"/>
      <c r="G19" s="148" t="s">
        <v>182</v>
      </c>
      <c r="H19" s="148" t="s">
        <v>18</v>
      </c>
      <c r="I19" s="148">
        <v>75</v>
      </c>
      <c r="J19" s="148"/>
      <c r="K19" s="148">
        <v>16</v>
      </c>
      <c r="L19" s="148">
        <v>16</v>
      </c>
      <c r="M19" s="148">
        <v>16</v>
      </c>
      <c r="N19" s="148"/>
      <c r="O19" s="148"/>
      <c r="P19" s="131">
        <f>+(Q19*C19)-K19</f>
        <v>59</v>
      </c>
      <c r="Q19" s="235">
        <f>+I19/C19</f>
        <v>25</v>
      </c>
    </row>
    <row r="20" spans="1:17" ht="20.149999999999999" customHeight="1">
      <c r="A20" s="332" t="s">
        <v>24</v>
      </c>
      <c r="B20" s="333"/>
      <c r="C20" s="150">
        <f>SUM(C18:C19)</f>
        <v>5</v>
      </c>
      <c r="D20" s="150">
        <f>SUM(D18:D19)</f>
        <v>1.2999999999999998</v>
      </c>
      <c r="E20" s="150">
        <f>SUM(E18:E19)</f>
        <v>3.7</v>
      </c>
      <c r="F20" s="150"/>
      <c r="G20" s="151" t="s">
        <v>25</v>
      </c>
      <c r="H20" s="151" t="s">
        <v>25</v>
      </c>
      <c r="I20" s="151">
        <f>SUM(I18:I19)</f>
        <v>125</v>
      </c>
      <c r="J20" s="151"/>
      <c r="K20" s="151">
        <f>SUM(K18:K19)</f>
        <v>33</v>
      </c>
      <c r="L20" s="151">
        <f>SUM(L18:L19)</f>
        <v>32</v>
      </c>
      <c r="M20" s="151">
        <f>SUM(M18:M19)</f>
        <v>16</v>
      </c>
      <c r="N20" s="151">
        <f>SUM(N18:N19)</f>
        <v>16</v>
      </c>
      <c r="O20" s="151">
        <v>1</v>
      </c>
      <c r="P20" s="151">
        <f>SUM(P18:P19)</f>
        <v>92</v>
      </c>
      <c r="Q20" s="152"/>
    </row>
    <row r="21" spans="1:17" ht="20.149999999999999" customHeight="1">
      <c r="A21" s="334" t="s">
        <v>26</v>
      </c>
      <c r="B21" s="335"/>
      <c r="C21" s="142"/>
      <c r="D21" s="142"/>
      <c r="E21" s="142"/>
      <c r="F21" s="142">
        <f>SUM(F18:F20)</f>
        <v>1.6</v>
      </c>
      <c r="G21" s="143" t="s">
        <v>25</v>
      </c>
      <c r="H21" s="143" t="s">
        <v>25</v>
      </c>
      <c r="I21" s="143"/>
      <c r="J21" s="143">
        <f>SUM(J18:J20)</f>
        <v>40</v>
      </c>
      <c r="K21" s="143"/>
      <c r="L21" s="143"/>
      <c r="M21" s="143"/>
      <c r="N21" s="143"/>
      <c r="O21" s="143"/>
      <c r="P21" s="143"/>
      <c r="Q21" s="144"/>
    </row>
    <row r="22" spans="1:17" ht="20.149999999999999" customHeight="1" thickBot="1">
      <c r="A22" s="336" t="s">
        <v>27</v>
      </c>
      <c r="B22" s="337"/>
      <c r="C22" s="153">
        <v>3</v>
      </c>
      <c r="D22" s="153">
        <v>0.6</v>
      </c>
      <c r="E22" s="153">
        <v>2.4</v>
      </c>
      <c r="F22" s="153"/>
      <c r="G22" s="154" t="s">
        <v>25</v>
      </c>
      <c r="H22" s="154" t="s">
        <v>25</v>
      </c>
      <c r="I22" s="154">
        <v>75</v>
      </c>
      <c r="J22" s="154"/>
      <c r="K22" s="154">
        <v>16</v>
      </c>
      <c r="L22" s="154">
        <v>16</v>
      </c>
      <c r="M22" s="154">
        <v>16</v>
      </c>
      <c r="N22" s="154"/>
      <c r="O22" s="154"/>
      <c r="P22" s="154">
        <v>59</v>
      </c>
      <c r="Q22" s="155"/>
    </row>
    <row r="23" spans="1:17" ht="20.149999999999999" customHeight="1">
      <c r="A23" s="90" t="s">
        <v>28</v>
      </c>
      <c r="B23" s="288" t="s">
        <v>29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90"/>
    </row>
    <row r="24" spans="1:17" ht="20.149999999999999" customHeight="1">
      <c r="A24" s="212" t="s">
        <v>15</v>
      </c>
      <c r="B24" s="133" t="s">
        <v>30</v>
      </c>
      <c r="C24" s="130">
        <v>3.5</v>
      </c>
      <c r="D24" s="130">
        <v>1.2</v>
      </c>
      <c r="E24" s="130">
        <v>2.2999999999999998</v>
      </c>
      <c r="F24" s="130">
        <v>0.6</v>
      </c>
      <c r="G24" s="131" t="s">
        <v>31</v>
      </c>
      <c r="H24" s="131" t="s">
        <v>21</v>
      </c>
      <c r="I24" s="131">
        <v>88</v>
      </c>
      <c r="J24" s="131">
        <v>16</v>
      </c>
      <c r="K24" s="131">
        <v>30</v>
      </c>
      <c r="L24" s="131">
        <v>28</v>
      </c>
      <c r="M24" s="131">
        <v>12</v>
      </c>
      <c r="N24" s="131">
        <v>16</v>
      </c>
      <c r="O24" s="131">
        <v>2</v>
      </c>
      <c r="P24" s="131">
        <f t="shared" ref="P24:P26" si="0">+(Q24*C24)-K24</f>
        <v>58</v>
      </c>
      <c r="Q24" s="235">
        <f t="shared" ref="Q24:Q26" si="1">+I24/C24</f>
        <v>25.142857142857142</v>
      </c>
    </row>
    <row r="25" spans="1:17" ht="20.149999999999999" customHeight="1">
      <c r="A25" s="212" t="s">
        <v>19</v>
      </c>
      <c r="B25" s="133" t="s">
        <v>32</v>
      </c>
      <c r="C25" s="130">
        <v>3</v>
      </c>
      <c r="D25" s="130">
        <v>0.9</v>
      </c>
      <c r="E25" s="130">
        <v>2.1</v>
      </c>
      <c r="F25" s="130">
        <v>0.5</v>
      </c>
      <c r="G25" s="131" t="s">
        <v>182</v>
      </c>
      <c r="H25" s="131" t="s">
        <v>21</v>
      </c>
      <c r="I25" s="131">
        <v>75</v>
      </c>
      <c r="J25" s="131">
        <v>12</v>
      </c>
      <c r="K25" s="131">
        <v>23</v>
      </c>
      <c r="L25" s="131">
        <v>20</v>
      </c>
      <c r="M25" s="131">
        <v>8</v>
      </c>
      <c r="N25" s="131">
        <v>12</v>
      </c>
      <c r="O25" s="131">
        <v>3</v>
      </c>
      <c r="P25" s="131">
        <f t="shared" si="0"/>
        <v>52</v>
      </c>
      <c r="Q25" s="235">
        <f t="shared" si="1"/>
        <v>25</v>
      </c>
    </row>
    <row r="26" spans="1:17" ht="20.149999999999999" customHeight="1" thickBot="1">
      <c r="A26" s="145" t="s">
        <v>22</v>
      </c>
      <c r="B26" s="146" t="s">
        <v>130</v>
      </c>
      <c r="C26" s="147">
        <v>2.5</v>
      </c>
      <c r="D26" s="147">
        <v>1</v>
      </c>
      <c r="E26" s="147">
        <v>1.5</v>
      </c>
      <c r="F26" s="147">
        <v>1.2</v>
      </c>
      <c r="G26" s="148" t="s">
        <v>31</v>
      </c>
      <c r="H26" s="148" t="s">
        <v>21</v>
      </c>
      <c r="I26" s="148">
        <v>63</v>
      </c>
      <c r="J26" s="148">
        <v>30</v>
      </c>
      <c r="K26" s="148">
        <v>25</v>
      </c>
      <c r="L26" s="148">
        <v>24</v>
      </c>
      <c r="M26" s="148"/>
      <c r="N26" s="148">
        <v>24</v>
      </c>
      <c r="O26" s="148">
        <v>1</v>
      </c>
      <c r="P26" s="131">
        <f t="shared" si="0"/>
        <v>38</v>
      </c>
      <c r="Q26" s="235">
        <f t="shared" si="1"/>
        <v>25.2</v>
      </c>
    </row>
    <row r="27" spans="1:17" ht="20.149999999999999" customHeight="1">
      <c r="A27" s="332" t="s">
        <v>24</v>
      </c>
      <c r="B27" s="333"/>
      <c r="C27" s="150">
        <f>SUM(C24:C26)</f>
        <v>9</v>
      </c>
      <c r="D27" s="150">
        <f>SUM(D24:D26)</f>
        <v>3.1</v>
      </c>
      <c r="E27" s="150">
        <f>SUM(E24:E26)</f>
        <v>5.9</v>
      </c>
      <c r="F27" s="150"/>
      <c r="G27" s="151" t="s">
        <v>25</v>
      </c>
      <c r="H27" s="151" t="s">
        <v>25</v>
      </c>
      <c r="I27" s="151">
        <f>SUM(I24:I26)</f>
        <v>226</v>
      </c>
      <c r="J27" s="151"/>
      <c r="K27" s="151">
        <f t="shared" ref="K27:N27" si="2">SUM(K24:K26)</f>
        <v>78</v>
      </c>
      <c r="L27" s="151">
        <f t="shared" si="2"/>
        <v>72</v>
      </c>
      <c r="M27" s="151">
        <f t="shared" si="2"/>
        <v>20</v>
      </c>
      <c r="N27" s="151">
        <f t="shared" si="2"/>
        <v>52</v>
      </c>
      <c r="O27" s="151">
        <f t="shared" ref="O27" si="3">SUM(O24:O26)</f>
        <v>6</v>
      </c>
      <c r="P27" s="151">
        <v>148</v>
      </c>
      <c r="Q27" s="152"/>
    </row>
    <row r="28" spans="1:17" ht="20.149999999999999" customHeight="1">
      <c r="A28" s="334" t="s">
        <v>26</v>
      </c>
      <c r="B28" s="335"/>
      <c r="C28" s="142"/>
      <c r="D28" s="142"/>
      <c r="E28" s="142"/>
      <c r="F28" s="142">
        <f>SUM(F24:F27)</f>
        <v>2.2999999999999998</v>
      </c>
      <c r="G28" s="143"/>
      <c r="H28" s="143"/>
      <c r="I28" s="143"/>
      <c r="J28" s="143">
        <f>SUM(J24:J27)</f>
        <v>58</v>
      </c>
      <c r="K28" s="143"/>
      <c r="L28" s="143"/>
      <c r="M28" s="143"/>
      <c r="N28" s="143"/>
      <c r="O28" s="143"/>
      <c r="P28" s="143"/>
      <c r="Q28" s="144"/>
    </row>
    <row r="29" spans="1:17" ht="20.149999999999999" customHeight="1" thickBot="1">
      <c r="A29" s="336" t="s">
        <v>27</v>
      </c>
      <c r="B29" s="337"/>
      <c r="C29" s="153"/>
      <c r="D29" s="153"/>
      <c r="E29" s="153"/>
      <c r="F29" s="153"/>
      <c r="G29" s="154" t="s">
        <v>25</v>
      </c>
      <c r="H29" s="154" t="s">
        <v>25</v>
      </c>
      <c r="I29" s="154"/>
      <c r="J29" s="154"/>
      <c r="K29" s="154"/>
      <c r="L29" s="154"/>
      <c r="M29" s="154"/>
      <c r="N29" s="154"/>
      <c r="O29" s="154"/>
      <c r="P29" s="154"/>
      <c r="Q29" s="155"/>
    </row>
    <row r="30" spans="1:17" ht="20.149999999999999" customHeight="1">
      <c r="A30" s="90" t="s">
        <v>33</v>
      </c>
      <c r="B30" s="288" t="s">
        <v>34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90"/>
    </row>
    <row r="31" spans="1:17" s="7" customFormat="1" ht="20.149999999999999" customHeight="1">
      <c r="A31" s="212" t="s">
        <v>15</v>
      </c>
      <c r="B31" s="133" t="s">
        <v>35</v>
      </c>
      <c r="C31" s="130">
        <v>3</v>
      </c>
      <c r="D31" s="134">
        <v>1</v>
      </c>
      <c r="E31" s="130">
        <v>2</v>
      </c>
      <c r="F31" s="130">
        <v>0.5</v>
      </c>
      <c r="G31" s="131" t="s">
        <v>182</v>
      </c>
      <c r="H31" s="131" t="s">
        <v>21</v>
      </c>
      <c r="I31" s="131">
        <v>75</v>
      </c>
      <c r="J31" s="131">
        <v>12</v>
      </c>
      <c r="K31" s="131">
        <v>25</v>
      </c>
      <c r="L31" s="131">
        <v>24</v>
      </c>
      <c r="M31" s="131">
        <v>8</v>
      </c>
      <c r="N31" s="131">
        <v>16</v>
      </c>
      <c r="O31" s="131">
        <v>1</v>
      </c>
      <c r="P31" s="131">
        <f t="shared" ref="P31:P35" si="4">+(Q31*C31)-K31</f>
        <v>50</v>
      </c>
      <c r="Q31" s="235">
        <f t="shared" ref="Q31:Q35" si="5">+I31/C31</f>
        <v>25</v>
      </c>
    </row>
    <row r="32" spans="1:17" s="7" customFormat="1" ht="20.149999999999999" customHeight="1">
      <c r="A32" s="212">
        <v>2</v>
      </c>
      <c r="B32" s="133" t="s">
        <v>49</v>
      </c>
      <c r="C32" s="130">
        <v>3</v>
      </c>
      <c r="D32" s="134">
        <v>1</v>
      </c>
      <c r="E32" s="130">
        <v>2</v>
      </c>
      <c r="F32" s="130">
        <v>0.5</v>
      </c>
      <c r="G32" s="131" t="s">
        <v>182</v>
      </c>
      <c r="H32" s="131" t="s">
        <v>21</v>
      </c>
      <c r="I32" s="131">
        <v>75</v>
      </c>
      <c r="J32" s="131">
        <v>12</v>
      </c>
      <c r="K32" s="131">
        <v>25</v>
      </c>
      <c r="L32" s="131">
        <v>24</v>
      </c>
      <c r="M32" s="131">
        <v>8</v>
      </c>
      <c r="N32" s="131">
        <v>16</v>
      </c>
      <c r="O32" s="131">
        <v>1</v>
      </c>
      <c r="P32" s="131">
        <f t="shared" si="4"/>
        <v>50</v>
      </c>
      <c r="Q32" s="235">
        <f t="shared" si="5"/>
        <v>25</v>
      </c>
    </row>
    <row r="33" spans="1:17" s="7" customFormat="1" ht="20.149999999999999" customHeight="1">
      <c r="A33" s="212" t="s">
        <v>22</v>
      </c>
      <c r="B33" s="205" t="s">
        <v>46</v>
      </c>
      <c r="C33" s="130">
        <v>3</v>
      </c>
      <c r="D33" s="130">
        <v>0.9</v>
      </c>
      <c r="E33" s="130">
        <v>2.1</v>
      </c>
      <c r="F33" s="130">
        <v>1.8</v>
      </c>
      <c r="G33" s="131" t="s">
        <v>182</v>
      </c>
      <c r="H33" s="131" t="s">
        <v>21</v>
      </c>
      <c r="I33" s="131">
        <v>75</v>
      </c>
      <c r="J33" s="131">
        <v>45</v>
      </c>
      <c r="K33" s="131">
        <v>22</v>
      </c>
      <c r="L33" s="131">
        <v>20</v>
      </c>
      <c r="M33" s="131">
        <v>8</v>
      </c>
      <c r="N33" s="131">
        <v>12</v>
      </c>
      <c r="O33" s="131">
        <v>2</v>
      </c>
      <c r="P33" s="131">
        <f t="shared" si="4"/>
        <v>53</v>
      </c>
      <c r="Q33" s="235">
        <f t="shared" si="5"/>
        <v>25</v>
      </c>
    </row>
    <row r="34" spans="1:17" s="7" customFormat="1" ht="20.149999999999999" customHeight="1">
      <c r="A34" s="212" t="s">
        <v>23</v>
      </c>
      <c r="B34" s="133" t="s">
        <v>37</v>
      </c>
      <c r="C34" s="130">
        <v>3</v>
      </c>
      <c r="D34" s="134">
        <v>1.3</v>
      </c>
      <c r="E34" s="130">
        <v>1.7</v>
      </c>
      <c r="F34" s="130">
        <v>1.2</v>
      </c>
      <c r="G34" s="131" t="s">
        <v>182</v>
      </c>
      <c r="H34" s="131" t="s">
        <v>21</v>
      </c>
      <c r="I34" s="131">
        <v>75</v>
      </c>
      <c r="J34" s="131">
        <v>30</v>
      </c>
      <c r="K34" s="131">
        <v>33</v>
      </c>
      <c r="L34" s="131">
        <v>32</v>
      </c>
      <c r="M34" s="131">
        <v>16</v>
      </c>
      <c r="N34" s="131">
        <v>16</v>
      </c>
      <c r="O34" s="131">
        <v>1</v>
      </c>
      <c r="P34" s="131">
        <f t="shared" si="4"/>
        <v>42</v>
      </c>
      <c r="Q34" s="235">
        <f t="shared" si="5"/>
        <v>25</v>
      </c>
    </row>
    <row r="35" spans="1:17" s="7" customFormat="1" ht="20.149999999999999" customHeight="1" thickBot="1">
      <c r="A35" s="145" t="s">
        <v>61</v>
      </c>
      <c r="B35" s="156" t="s">
        <v>48</v>
      </c>
      <c r="C35" s="147">
        <v>2</v>
      </c>
      <c r="D35" s="147">
        <v>0.8</v>
      </c>
      <c r="E35" s="147">
        <v>1.2</v>
      </c>
      <c r="F35" s="147">
        <v>0.4</v>
      </c>
      <c r="G35" s="148" t="s">
        <v>182</v>
      </c>
      <c r="H35" s="148" t="s">
        <v>21</v>
      </c>
      <c r="I35" s="148">
        <v>50</v>
      </c>
      <c r="J35" s="148">
        <v>10</v>
      </c>
      <c r="K35" s="148">
        <v>19</v>
      </c>
      <c r="L35" s="148">
        <v>16</v>
      </c>
      <c r="M35" s="148"/>
      <c r="N35" s="148">
        <v>16</v>
      </c>
      <c r="O35" s="148">
        <v>3</v>
      </c>
      <c r="P35" s="131">
        <f t="shared" si="4"/>
        <v>31</v>
      </c>
      <c r="Q35" s="235">
        <f t="shared" si="5"/>
        <v>25</v>
      </c>
    </row>
    <row r="36" spans="1:17" ht="20.149999999999999" customHeight="1">
      <c r="A36" s="332" t="s">
        <v>24</v>
      </c>
      <c r="B36" s="333"/>
      <c r="C36" s="150">
        <f>SUM(C31:C35)</f>
        <v>14</v>
      </c>
      <c r="D36" s="150">
        <f>SUM(D31:D35)</f>
        <v>5</v>
      </c>
      <c r="E36" s="150">
        <f>SUM(E31:E35)</f>
        <v>9</v>
      </c>
      <c r="F36" s="150"/>
      <c r="G36" s="151" t="s">
        <v>25</v>
      </c>
      <c r="H36" s="151" t="s">
        <v>25</v>
      </c>
      <c r="I36" s="151">
        <f>SUM(I31:I35)</f>
        <v>350</v>
      </c>
      <c r="J36" s="151"/>
      <c r="K36" s="151">
        <f t="shared" ref="K36:N36" si="6">SUM(K31:K35)</f>
        <v>124</v>
      </c>
      <c r="L36" s="151">
        <f t="shared" si="6"/>
        <v>116</v>
      </c>
      <c r="M36" s="151">
        <f t="shared" si="6"/>
        <v>40</v>
      </c>
      <c r="N36" s="151">
        <f t="shared" si="6"/>
        <v>76</v>
      </c>
      <c r="O36" s="151">
        <f t="shared" ref="O36" si="7">SUM(O31:O35)</f>
        <v>8</v>
      </c>
      <c r="P36" s="151">
        <v>226</v>
      </c>
      <c r="Q36" s="152"/>
    </row>
    <row r="37" spans="1:17" ht="20.149999999999999" customHeight="1">
      <c r="A37" s="334" t="s">
        <v>26</v>
      </c>
      <c r="B37" s="335"/>
      <c r="C37" s="142"/>
      <c r="D37" s="142"/>
      <c r="E37" s="142"/>
      <c r="F37" s="142">
        <f>SUM(F31:F36)</f>
        <v>4.4000000000000004</v>
      </c>
      <c r="G37" s="143"/>
      <c r="H37" s="143"/>
      <c r="I37" s="143"/>
      <c r="J37" s="143">
        <f>SUM(J31:J36)</f>
        <v>109</v>
      </c>
      <c r="K37" s="143"/>
      <c r="L37" s="143"/>
      <c r="M37" s="143"/>
      <c r="N37" s="143"/>
      <c r="O37" s="143"/>
      <c r="P37" s="143"/>
      <c r="Q37" s="144"/>
    </row>
    <row r="38" spans="1:17" ht="20.149999999999999" customHeight="1" thickBot="1">
      <c r="A38" s="336" t="s">
        <v>27</v>
      </c>
      <c r="B38" s="337"/>
      <c r="C38" s="153"/>
      <c r="D38" s="153"/>
      <c r="E38" s="153"/>
      <c r="F38" s="153"/>
      <c r="G38" s="154" t="s">
        <v>25</v>
      </c>
      <c r="H38" s="154" t="s">
        <v>25</v>
      </c>
      <c r="I38" s="154"/>
      <c r="J38" s="154"/>
      <c r="K38" s="154"/>
      <c r="L38" s="154"/>
      <c r="M38" s="154"/>
      <c r="N38" s="154"/>
      <c r="O38" s="154"/>
      <c r="P38" s="154"/>
      <c r="Q38" s="155"/>
    </row>
    <row r="39" spans="1:17" ht="20.149999999999999" customHeight="1">
      <c r="A39" s="90" t="s">
        <v>38</v>
      </c>
      <c r="B39" s="288" t="s">
        <v>39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90"/>
    </row>
    <row r="40" spans="1:17" ht="20.149999999999999" customHeight="1">
      <c r="A40" s="212" t="s">
        <v>15</v>
      </c>
      <c r="B40" s="133" t="s">
        <v>52</v>
      </c>
      <c r="C40" s="130">
        <v>0.5</v>
      </c>
      <c r="D40" s="130">
        <v>0.5</v>
      </c>
      <c r="E40" s="130"/>
      <c r="F40" s="130"/>
      <c r="G40" s="131" t="s">
        <v>17</v>
      </c>
      <c r="H40" s="131" t="s">
        <v>21</v>
      </c>
      <c r="I40" s="131">
        <v>4</v>
      </c>
      <c r="J40" s="131"/>
      <c r="K40" s="131">
        <v>4</v>
      </c>
      <c r="L40" s="131">
        <v>4</v>
      </c>
      <c r="M40" s="131">
        <v>4</v>
      </c>
      <c r="N40" s="131"/>
      <c r="O40" s="131"/>
      <c r="P40" s="131"/>
      <c r="Q40" s="132"/>
    </row>
    <row r="41" spans="1:17" ht="20.149999999999999" customHeight="1">
      <c r="A41" s="212" t="s">
        <v>19</v>
      </c>
      <c r="B41" s="133" t="s">
        <v>53</v>
      </c>
      <c r="C41" s="130">
        <v>0.5</v>
      </c>
      <c r="D41" s="130">
        <v>0.5</v>
      </c>
      <c r="E41" s="135"/>
      <c r="F41" s="130"/>
      <c r="G41" s="131" t="s">
        <v>17</v>
      </c>
      <c r="H41" s="131" t="s">
        <v>21</v>
      </c>
      <c r="I41" s="131">
        <v>4</v>
      </c>
      <c r="J41" s="131"/>
      <c r="K41" s="131">
        <v>4</v>
      </c>
      <c r="L41" s="131">
        <v>4</v>
      </c>
      <c r="M41" s="131">
        <v>4</v>
      </c>
      <c r="N41" s="205"/>
      <c r="O41" s="205"/>
      <c r="P41" s="205"/>
      <c r="Q41" s="206"/>
    </row>
    <row r="42" spans="1:17" ht="20.149999999999999" customHeight="1">
      <c r="A42" s="212" t="s">
        <v>22</v>
      </c>
      <c r="B42" s="133" t="s">
        <v>40</v>
      </c>
      <c r="C42" s="136">
        <v>0.25</v>
      </c>
      <c r="D42" s="136">
        <v>0.25</v>
      </c>
      <c r="E42" s="130"/>
      <c r="F42" s="130"/>
      <c r="G42" s="131" t="s">
        <v>17</v>
      </c>
      <c r="H42" s="131" t="s">
        <v>21</v>
      </c>
      <c r="I42" s="131">
        <v>2</v>
      </c>
      <c r="J42" s="131"/>
      <c r="K42" s="131">
        <v>2</v>
      </c>
      <c r="L42" s="131">
        <v>2</v>
      </c>
      <c r="M42" s="131">
        <v>2</v>
      </c>
      <c r="N42" s="131"/>
      <c r="O42" s="131"/>
      <c r="P42" s="131"/>
      <c r="Q42" s="132"/>
    </row>
    <row r="43" spans="1:17" ht="20.149999999999999" customHeight="1">
      <c r="A43" s="212" t="s">
        <v>23</v>
      </c>
      <c r="B43" s="133" t="s">
        <v>41</v>
      </c>
      <c r="C43" s="136">
        <v>0.25</v>
      </c>
      <c r="D43" s="136">
        <v>0.25</v>
      </c>
      <c r="E43" s="130"/>
      <c r="F43" s="130"/>
      <c r="G43" s="131" t="s">
        <v>17</v>
      </c>
      <c r="H43" s="131" t="s">
        <v>21</v>
      </c>
      <c r="I43" s="131">
        <v>2</v>
      </c>
      <c r="J43" s="131"/>
      <c r="K43" s="131">
        <v>2</v>
      </c>
      <c r="L43" s="131">
        <v>2</v>
      </c>
      <c r="M43" s="131">
        <v>2</v>
      </c>
      <c r="N43" s="131"/>
      <c r="O43" s="131"/>
      <c r="P43" s="131"/>
      <c r="Q43" s="132"/>
    </row>
    <row r="44" spans="1:17" ht="20.149999999999999" customHeight="1" thickBot="1">
      <c r="A44" s="145" t="s">
        <v>121</v>
      </c>
      <c r="B44" s="146" t="s">
        <v>127</v>
      </c>
      <c r="C44" s="157">
        <v>0.5</v>
      </c>
      <c r="D44" s="157">
        <v>0.5</v>
      </c>
      <c r="E44" s="147"/>
      <c r="F44" s="147"/>
      <c r="G44" s="148" t="s">
        <v>17</v>
      </c>
      <c r="H44" s="148" t="s">
        <v>21</v>
      </c>
      <c r="I44" s="148">
        <v>4</v>
      </c>
      <c r="J44" s="148"/>
      <c r="K44" s="148">
        <v>4</v>
      </c>
      <c r="L44" s="148">
        <v>4</v>
      </c>
      <c r="M44" s="148">
        <v>4</v>
      </c>
      <c r="N44" s="148"/>
      <c r="O44" s="148"/>
      <c r="P44" s="148"/>
      <c r="Q44" s="149"/>
    </row>
    <row r="45" spans="1:17" ht="20.149999999999999" customHeight="1" thickBot="1">
      <c r="A45" s="344" t="s">
        <v>24</v>
      </c>
      <c r="B45" s="345"/>
      <c r="C45" s="158">
        <v>2</v>
      </c>
      <c r="D45" s="158">
        <v>2</v>
      </c>
      <c r="E45" s="158"/>
      <c r="F45" s="158"/>
      <c r="G45" s="159" t="s">
        <v>25</v>
      </c>
      <c r="H45" s="159" t="s">
        <v>25</v>
      </c>
      <c r="I45" s="159">
        <v>16</v>
      </c>
      <c r="J45" s="159"/>
      <c r="K45" s="159">
        <v>16</v>
      </c>
      <c r="L45" s="159">
        <v>16</v>
      </c>
      <c r="M45" s="159">
        <v>16</v>
      </c>
      <c r="N45" s="159"/>
      <c r="O45" s="159"/>
      <c r="P45" s="159"/>
      <c r="Q45" s="160"/>
    </row>
    <row r="46" spans="1:17" ht="20.149999999999999" customHeight="1" thickBot="1">
      <c r="A46" s="274" t="s">
        <v>42</v>
      </c>
      <c r="B46" s="275"/>
      <c r="C46" s="97">
        <f>SUM(C20,C27,C36,C45)</f>
        <v>30</v>
      </c>
      <c r="D46" s="97">
        <f>SUM(D20,D27,D36,D45,)</f>
        <v>11.4</v>
      </c>
      <c r="E46" s="97">
        <f>SUM(E20,E27,E36,)</f>
        <v>18.600000000000001</v>
      </c>
      <c r="F46" s="97">
        <f>SUM(F21,F28,F37,)</f>
        <v>8.3000000000000007</v>
      </c>
      <c r="G46" s="98" t="s">
        <v>25</v>
      </c>
      <c r="H46" s="98" t="s">
        <v>25</v>
      </c>
      <c r="I46" s="98">
        <f>SUM(I20,I27,I36,I45,)</f>
        <v>717</v>
      </c>
      <c r="J46" s="98">
        <f>SUM(J21,J28,J37,)</f>
        <v>207</v>
      </c>
      <c r="K46" s="98">
        <f>SUM(K20,K27,K36,K45,)</f>
        <v>251</v>
      </c>
      <c r="L46" s="98">
        <f>SUM(L20,L27,L36,L45,)</f>
        <v>236</v>
      </c>
      <c r="M46" s="98">
        <f>SUM(M20,M27,M36,M45,)</f>
        <v>92</v>
      </c>
      <c r="N46" s="98">
        <f>SUM(N20,N27,N36,N45)</f>
        <v>144</v>
      </c>
      <c r="O46" s="98">
        <f>SUM(O20,O27,O36,)</f>
        <v>15</v>
      </c>
      <c r="P46" s="98">
        <v>466</v>
      </c>
      <c r="Q46" s="99"/>
    </row>
    <row r="47" spans="1:17" ht="20.149999999999999" customHeight="1">
      <c r="A47" s="279" t="s">
        <v>43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2"/>
    </row>
    <row r="48" spans="1:17" ht="20.149999999999999" customHeight="1">
      <c r="A48" s="78" t="s">
        <v>13</v>
      </c>
      <c r="B48" s="263" t="s">
        <v>14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5"/>
    </row>
    <row r="49" spans="1:17" ht="20.149999999999999" customHeight="1">
      <c r="A49" s="212" t="s">
        <v>15</v>
      </c>
      <c r="B49" s="205" t="s">
        <v>16</v>
      </c>
      <c r="C49" s="130">
        <v>2</v>
      </c>
      <c r="D49" s="130">
        <v>1.2</v>
      </c>
      <c r="E49" s="130">
        <v>0.8</v>
      </c>
      <c r="F49" s="130"/>
      <c r="G49" s="131" t="s">
        <v>182</v>
      </c>
      <c r="H49" s="131" t="s">
        <v>18</v>
      </c>
      <c r="I49" s="131">
        <v>50</v>
      </c>
      <c r="J49" s="131"/>
      <c r="K49" s="131">
        <v>30</v>
      </c>
      <c r="L49" s="131">
        <v>30</v>
      </c>
      <c r="M49" s="131"/>
      <c r="N49" s="131">
        <v>30</v>
      </c>
      <c r="O49" s="131"/>
      <c r="P49" s="131">
        <f t="shared" ref="P49:P50" si="8">+(Q49*C49)-K49</f>
        <v>20</v>
      </c>
      <c r="Q49" s="235">
        <f t="shared" ref="Q49:Q50" si="9">+I49/C49</f>
        <v>25</v>
      </c>
    </row>
    <row r="50" spans="1:17" ht="20.149999999999999" customHeight="1" thickBot="1">
      <c r="A50" s="145" t="s">
        <v>19</v>
      </c>
      <c r="B50" s="156" t="s">
        <v>128</v>
      </c>
      <c r="C50" s="147">
        <v>2</v>
      </c>
      <c r="D50" s="147">
        <v>0.7</v>
      </c>
      <c r="E50" s="147">
        <v>1.3</v>
      </c>
      <c r="F50" s="147"/>
      <c r="G50" s="148" t="s">
        <v>182</v>
      </c>
      <c r="H50" s="148" t="s">
        <v>18</v>
      </c>
      <c r="I50" s="148">
        <v>50</v>
      </c>
      <c r="J50" s="148"/>
      <c r="K50" s="148">
        <v>16</v>
      </c>
      <c r="L50" s="148">
        <v>16</v>
      </c>
      <c r="M50" s="148">
        <v>16</v>
      </c>
      <c r="N50" s="148"/>
      <c r="O50" s="148"/>
      <c r="P50" s="131">
        <f t="shared" si="8"/>
        <v>34</v>
      </c>
      <c r="Q50" s="235">
        <f t="shared" si="9"/>
        <v>25</v>
      </c>
    </row>
    <row r="51" spans="1:17" ht="20.149999999999999" customHeight="1">
      <c r="A51" s="332" t="s">
        <v>24</v>
      </c>
      <c r="B51" s="333"/>
      <c r="C51" s="150">
        <f>SUM(C49:C50)</f>
        <v>4</v>
      </c>
      <c r="D51" s="150">
        <f>SUM(D49:D50)</f>
        <v>1.9</v>
      </c>
      <c r="E51" s="150">
        <f>SUM(E49:E50)</f>
        <v>2.1</v>
      </c>
      <c r="F51" s="150"/>
      <c r="G51" s="151" t="s">
        <v>25</v>
      </c>
      <c r="H51" s="151" t="s">
        <v>25</v>
      </c>
      <c r="I51" s="151">
        <f>SUM(I49:I50)</f>
        <v>100</v>
      </c>
      <c r="J51" s="151"/>
      <c r="K51" s="151">
        <f>SUM(K49:K50)</f>
        <v>46</v>
      </c>
      <c r="L51" s="151">
        <f>SUM(L49:L50)</f>
        <v>46</v>
      </c>
      <c r="M51" s="151">
        <v>16</v>
      </c>
      <c r="N51" s="151">
        <v>30</v>
      </c>
      <c r="O51" s="151"/>
      <c r="P51" s="151">
        <v>54</v>
      </c>
      <c r="Q51" s="152"/>
    </row>
    <row r="52" spans="1:17" ht="20.149999999999999" customHeight="1">
      <c r="A52" s="334" t="s">
        <v>26</v>
      </c>
      <c r="B52" s="335"/>
      <c r="C52" s="142"/>
      <c r="D52" s="142"/>
      <c r="E52" s="142"/>
      <c r="F52" s="142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4"/>
    </row>
    <row r="53" spans="1:17" ht="20.149999999999999" customHeight="1" thickBot="1">
      <c r="A53" s="336" t="s">
        <v>27</v>
      </c>
      <c r="B53" s="337"/>
      <c r="C53" s="153">
        <v>4</v>
      </c>
      <c r="D53" s="153">
        <v>1.9</v>
      </c>
      <c r="E53" s="153">
        <v>2.1</v>
      </c>
      <c r="F53" s="153"/>
      <c r="G53" s="154" t="s">
        <v>25</v>
      </c>
      <c r="H53" s="154" t="s">
        <v>25</v>
      </c>
      <c r="I53" s="154">
        <v>100</v>
      </c>
      <c r="J53" s="154"/>
      <c r="K53" s="154">
        <v>46</v>
      </c>
      <c r="L53" s="154">
        <v>46</v>
      </c>
      <c r="M53" s="154">
        <v>16</v>
      </c>
      <c r="N53" s="154">
        <v>30</v>
      </c>
      <c r="O53" s="154"/>
      <c r="P53" s="154">
        <v>54</v>
      </c>
      <c r="Q53" s="155"/>
    </row>
    <row r="54" spans="1:17" ht="20.149999999999999" customHeight="1">
      <c r="A54" s="90" t="s">
        <v>28</v>
      </c>
      <c r="B54" s="288" t="s">
        <v>29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90"/>
    </row>
    <row r="55" spans="1:17" ht="20.149999999999999" customHeight="1">
      <c r="A55" s="73" t="s">
        <v>15</v>
      </c>
      <c r="B55" s="205" t="s">
        <v>109</v>
      </c>
      <c r="C55" s="130">
        <v>4</v>
      </c>
      <c r="D55" s="130">
        <v>1.2</v>
      </c>
      <c r="E55" s="130">
        <v>2.8</v>
      </c>
      <c r="F55" s="130">
        <v>0.6</v>
      </c>
      <c r="G55" s="131" t="s">
        <v>31</v>
      </c>
      <c r="H55" s="131" t="s">
        <v>21</v>
      </c>
      <c r="I55" s="131">
        <v>100</v>
      </c>
      <c r="J55" s="131">
        <v>16</v>
      </c>
      <c r="K55" s="131">
        <v>29</v>
      </c>
      <c r="L55" s="131">
        <v>28</v>
      </c>
      <c r="M55" s="131">
        <v>12</v>
      </c>
      <c r="N55" s="131">
        <v>16</v>
      </c>
      <c r="O55" s="131">
        <v>1</v>
      </c>
      <c r="P55" s="131">
        <f t="shared" ref="P55:P58" si="10">+(Q55*C55)-K55</f>
        <v>71</v>
      </c>
      <c r="Q55" s="235">
        <f t="shared" ref="Q55:Q58" si="11">+I55/C55</f>
        <v>25</v>
      </c>
    </row>
    <row r="56" spans="1:17" ht="20.149999999999999" customHeight="1">
      <c r="A56" s="212" t="s">
        <v>19</v>
      </c>
      <c r="B56" s="133" t="s">
        <v>44</v>
      </c>
      <c r="C56" s="130">
        <v>3.5</v>
      </c>
      <c r="D56" s="130">
        <v>1</v>
      </c>
      <c r="E56" s="130">
        <v>2.5</v>
      </c>
      <c r="F56" s="130">
        <v>1</v>
      </c>
      <c r="G56" s="131" t="s">
        <v>182</v>
      </c>
      <c r="H56" s="131" t="s">
        <v>21</v>
      </c>
      <c r="I56" s="131">
        <v>88</v>
      </c>
      <c r="J56" s="131">
        <v>25</v>
      </c>
      <c r="K56" s="131">
        <v>26</v>
      </c>
      <c r="L56" s="131">
        <v>20</v>
      </c>
      <c r="M56" s="131">
        <v>8</v>
      </c>
      <c r="N56" s="131">
        <v>12</v>
      </c>
      <c r="O56" s="131">
        <v>6</v>
      </c>
      <c r="P56" s="131">
        <f t="shared" si="10"/>
        <v>62</v>
      </c>
      <c r="Q56" s="235">
        <f t="shared" si="11"/>
        <v>25.142857142857142</v>
      </c>
    </row>
    <row r="57" spans="1:17" ht="20.149999999999999" customHeight="1">
      <c r="A57" s="212" t="s">
        <v>22</v>
      </c>
      <c r="B57" s="133" t="s">
        <v>36</v>
      </c>
      <c r="C57" s="130">
        <v>3</v>
      </c>
      <c r="D57" s="134">
        <v>1</v>
      </c>
      <c r="E57" s="130">
        <v>2</v>
      </c>
      <c r="F57" s="130">
        <v>0.6</v>
      </c>
      <c r="G57" s="131" t="s">
        <v>182</v>
      </c>
      <c r="H57" s="131" t="s">
        <v>21</v>
      </c>
      <c r="I57" s="131">
        <v>75</v>
      </c>
      <c r="J57" s="131">
        <v>16</v>
      </c>
      <c r="K57" s="131">
        <v>25</v>
      </c>
      <c r="L57" s="131">
        <v>24</v>
      </c>
      <c r="M57" s="131">
        <v>8</v>
      </c>
      <c r="N57" s="131">
        <v>16</v>
      </c>
      <c r="O57" s="131">
        <v>1</v>
      </c>
      <c r="P57" s="131">
        <f t="shared" si="10"/>
        <v>50</v>
      </c>
      <c r="Q57" s="235">
        <f t="shared" si="11"/>
        <v>25</v>
      </c>
    </row>
    <row r="58" spans="1:17" ht="20.149999999999999" customHeight="1" thickBot="1">
      <c r="A58" s="145" t="s">
        <v>23</v>
      </c>
      <c r="B58" s="146" t="s">
        <v>45</v>
      </c>
      <c r="C58" s="147">
        <v>3</v>
      </c>
      <c r="D58" s="147">
        <v>1</v>
      </c>
      <c r="E58" s="147">
        <v>2</v>
      </c>
      <c r="F58" s="147">
        <v>0.6</v>
      </c>
      <c r="G58" s="148" t="s">
        <v>182</v>
      </c>
      <c r="H58" s="148" t="s">
        <v>21</v>
      </c>
      <c r="I58" s="148">
        <v>75</v>
      </c>
      <c r="J58" s="148">
        <v>16</v>
      </c>
      <c r="K58" s="148">
        <v>26</v>
      </c>
      <c r="L58" s="148">
        <v>24</v>
      </c>
      <c r="M58" s="148">
        <v>8</v>
      </c>
      <c r="N58" s="148">
        <v>16</v>
      </c>
      <c r="O58" s="148">
        <v>2</v>
      </c>
      <c r="P58" s="131">
        <f t="shared" si="10"/>
        <v>49</v>
      </c>
      <c r="Q58" s="235">
        <f t="shared" si="11"/>
        <v>25</v>
      </c>
    </row>
    <row r="59" spans="1:17" ht="20.149999999999999" customHeight="1">
      <c r="A59" s="332" t="s">
        <v>24</v>
      </c>
      <c r="B59" s="333"/>
      <c r="C59" s="150">
        <f>SUM(C55:C58)</f>
        <v>13.5</v>
      </c>
      <c r="D59" s="150">
        <f>SUM(D55:D58)</f>
        <v>4.2</v>
      </c>
      <c r="E59" s="150">
        <f>SUM(E55:E58)</f>
        <v>9.3000000000000007</v>
      </c>
      <c r="F59" s="150"/>
      <c r="G59" s="151" t="s">
        <v>25</v>
      </c>
      <c r="H59" s="151" t="s">
        <v>25</v>
      </c>
      <c r="I59" s="151">
        <f>SUM(I55:I58)</f>
        <v>338</v>
      </c>
      <c r="J59" s="151"/>
      <c r="K59" s="151">
        <f t="shared" ref="K59:N59" si="12">SUM(K55:K58)</f>
        <v>106</v>
      </c>
      <c r="L59" s="151">
        <f t="shared" si="12"/>
        <v>96</v>
      </c>
      <c r="M59" s="151">
        <f t="shared" si="12"/>
        <v>36</v>
      </c>
      <c r="N59" s="151">
        <f t="shared" si="12"/>
        <v>60</v>
      </c>
      <c r="O59" s="151">
        <f t="shared" ref="O59" si="13">SUM(O55:O58)</f>
        <v>10</v>
      </c>
      <c r="P59" s="151">
        <v>232</v>
      </c>
      <c r="Q59" s="152"/>
    </row>
    <row r="60" spans="1:17" ht="20.149999999999999" customHeight="1">
      <c r="A60" s="334" t="s">
        <v>26</v>
      </c>
      <c r="B60" s="335"/>
      <c r="C60" s="142"/>
      <c r="D60" s="142"/>
      <c r="E60" s="142"/>
      <c r="F60" s="142">
        <f>SUM(F55:F59)</f>
        <v>2.8000000000000003</v>
      </c>
      <c r="G60" s="143"/>
      <c r="H60" s="143"/>
      <c r="I60" s="143"/>
      <c r="J60" s="143">
        <f>SUM(J55:J59)</f>
        <v>73</v>
      </c>
      <c r="K60" s="143"/>
      <c r="L60" s="143"/>
      <c r="M60" s="143"/>
      <c r="N60" s="143"/>
      <c r="O60" s="143"/>
      <c r="P60" s="143"/>
      <c r="Q60" s="144"/>
    </row>
    <row r="61" spans="1:17" ht="20.149999999999999" customHeight="1" thickBot="1">
      <c r="A61" s="336" t="s">
        <v>27</v>
      </c>
      <c r="B61" s="337"/>
      <c r="C61" s="153"/>
      <c r="D61" s="153"/>
      <c r="E61" s="153"/>
      <c r="F61" s="153"/>
      <c r="G61" s="154" t="s">
        <v>25</v>
      </c>
      <c r="H61" s="154" t="s">
        <v>25</v>
      </c>
      <c r="I61" s="154"/>
      <c r="J61" s="154"/>
      <c r="K61" s="154"/>
      <c r="L61" s="154"/>
      <c r="M61" s="154"/>
      <c r="N61" s="154"/>
      <c r="O61" s="154"/>
      <c r="P61" s="154"/>
      <c r="Q61" s="155"/>
    </row>
    <row r="62" spans="1:17" ht="20.149999999999999" customHeight="1">
      <c r="A62" s="90" t="s">
        <v>33</v>
      </c>
      <c r="B62" s="288" t="s">
        <v>34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90"/>
    </row>
    <row r="63" spans="1:17" s="7" customFormat="1" ht="20.149999999999999" customHeight="1">
      <c r="A63" s="212" t="s">
        <v>15</v>
      </c>
      <c r="B63" s="205" t="s">
        <v>47</v>
      </c>
      <c r="C63" s="130">
        <v>3.5</v>
      </c>
      <c r="D63" s="130">
        <v>1.2</v>
      </c>
      <c r="E63" s="130">
        <v>2.2999999999999998</v>
      </c>
      <c r="F63" s="130">
        <v>1.2</v>
      </c>
      <c r="G63" s="131" t="s">
        <v>31</v>
      </c>
      <c r="H63" s="131" t="s">
        <v>21</v>
      </c>
      <c r="I63" s="131">
        <v>88</v>
      </c>
      <c r="J63" s="131">
        <v>30</v>
      </c>
      <c r="K63" s="131">
        <v>29</v>
      </c>
      <c r="L63" s="131">
        <v>28</v>
      </c>
      <c r="M63" s="131">
        <v>12</v>
      </c>
      <c r="N63" s="131">
        <v>16</v>
      </c>
      <c r="O63" s="131">
        <v>1</v>
      </c>
      <c r="P63" s="131">
        <f t="shared" ref="P63:P66" si="14">+(Q63*C63)-K63</f>
        <v>59</v>
      </c>
      <c r="Q63" s="235">
        <f t="shared" ref="Q63:Q66" si="15">+I63/C63</f>
        <v>25.142857142857142</v>
      </c>
    </row>
    <row r="64" spans="1:17" s="7" customFormat="1" ht="20.149999999999999" customHeight="1">
      <c r="A64" s="212" t="s">
        <v>19</v>
      </c>
      <c r="B64" s="137" t="s">
        <v>84</v>
      </c>
      <c r="C64" s="52">
        <v>2</v>
      </c>
      <c r="D64" s="52">
        <v>0.7</v>
      </c>
      <c r="E64" s="52">
        <v>1.3</v>
      </c>
      <c r="F64" s="52">
        <v>1</v>
      </c>
      <c r="G64" s="131" t="s">
        <v>182</v>
      </c>
      <c r="H64" s="211" t="s">
        <v>21</v>
      </c>
      <c r="I64" s="211">
        <v>50</v>
      </c>
      <c r="J64" s="211">
        <v>25</v>
      </c>
      <c r="K64" s="211">
        <v>17</v>
      </c>
      <c r="L64" s="211">
        <v>16</v>
      </c>
      <c r="M64" s="211">
        <v>8</v>
      </c>
      <c r="N64" s="211">
        <v>8</v>
      </c>
      <c r="O64" s="211">
        <v>1</v>
      </c>
      <c r="P64" s="131">
        <f t="shared" si="14"/>
        <v>33</v>
      </c>
      <c r="Q64" s="235">
        <f t="shared" si="15"/>
        <v>25</v>
      </c>
    </row>
    <row r="65" spans="1:17" s="7" customFormat="1" ht="20.149999999999999" customHeight="1">
      <c r="A65" s="212" t="s">
        <v>22</v>
      </c>
      <c r="B65" s="207" t="s">
        <v>59</v>
      </c>
      <c r="C65" s="52">
        <v>2</v>
      </c>
      <c r="D65" s="52">
        <v>0.7</v>
      </c>
      <c r="E65" s="52">
        <v>1.3</v>
      </c>
      <c r="F65" s="52">
        <v>1</v>
      </c>
      <c r="G65" s="131" t="s">
        <v>182</v>
      </c>
      <c r="H65" s="211" t="s">
        <v>21</v>
      </c>
      <c r="I65" s="211">
        <v>50</v>
      </c>
      <c r="J65" s="211">
        <v>25</v>
      </c>
      <c r="K65" s="211">
        <v>17</v>
      </c>
      <c r="L65" s="211">
        <v>16</v>
      </c>
      <c r="M65" s="211">
        <v>8</v>
      </c>
      <c r="N65" s="211">
        <v>8</v>
      </c>
      <c r="O65" s="211">
        <v>1</v>
      </c>
      <c r="P65" s="131">
        <f t="shared" si="14"/>
        <v>33</v>
      </c>
      <c r="Q65" s="235">
        <f t="shared" si="15"/>
        <v>25</v>
      </c>
    </row>
    <row r="66" spans="1:17" s="7" customFormat="1" ht="20.149999999999999" customHeight="1" thickBot="1">
      <c r="A66" s="161" t="s">
        <v>23</v>
      </c>
      <c r="B66" s="162" t="s">
        <v>62</v>
      </c>
      <c r="C66" s="163">
        <v>5</v>
      </c>
      <c r="D66" s="164">
        <v>1.5</v>
      </c>
      <c r="E66" s="164">
        <v>3.5</v>
      </c>
      <c r="F66" s="163">
        <v>1.2</v>
      </c>
      <c r="G66" s="165" t="s">
        <v>31</v>
      </c>
      <c r="H66" s="166" t="s">
        <v>21</v>
      </c>
      <c r="I66" s="166">
        <v>125</v>
      </c>
      <c r="J66" s="166">
        <v>30</v>
      </c>
      <c r="K66" s="166">
        <v>38</v>
      </c>
      <c r="L66" s="165">
        <v>36</v>
      </c>
      <c r="M66" s="166">
        <v>12</v>
      </c>
      <c r="N66" s="166">
        <v>24</v>
      </c>
      <c r="O66" s="166">
        <v>2</v>
      </c>
      <c r="P66" s="131">
        <f t="shared" si="14"/>
        <v>87</v>
      </c>
      <c r="Q66" s="235">
        <f t="shared" si="15"/>
        <v>25</v>
      </c>
    </row>
    <row r="67" spans="1:17" ht="20.149999999999999" customHeight="1">
      <c r="A67" s="332" t="s">
        <v>24</v>
      </c>
      <c r="B67" s="333"/>
      <c r="C67" s="150">
        <f>SUM(C63:C66)</f>
        <v>12.5</v>
      </c>
      <c r="D67" s="150">
        <f>SUM(D63:D66)</f>
        <v>4.0999999999999996</v>
      </c>
      <c r="E67" s="150">
        <f>SUM(E63:E66)</f>
        <v>8.3999999999999986</v>
      </c>
      <c r="F67" s="150"/>
      <c r="G67" s="151" t="s">
        <v>25</v>
      </c>
      <c r="H67" s="151" t="s">
        <v>25</v>
      </c>
      <c r="I67" s="151">
        <f>SUM(I63:I66)</f>
        <v>313</v>
      </c>
      <c r="J67" s="151"/>
      <c r="K67" s="151">
        <f t="shared" ref="K67:N67" si="16">SUM(K63:K66)</f>
        <v>101</v>
      </c>
      <c r="L67" s="151">
        <f t="shared" si="16"/>
        <v>96</v>
      </c>
      <c r="M67" s="151">
        <f t="shared" si="16"/>
        <v>40</v>
      </c>
      <c r="N67" s="151">
        <f t="shared" si="16"/>
        <v>56</v>
      </c>
      <c r="O67" s="151">
        <f t="shared" ref="O67" si="17">SUM(O63:O66)</f>
        <v>5</v>
      </c>
      <c r="P67" s="151">
        <v>212</v>
      </c>
      <c r="Q67" s="152"/>
    </row>
    <row r="68" spans="1:17" ht="20.149999999999999" customHeight="1">
      <c r="A68" s="334" t="s">
        <v>26</v>
      </c>
      <c r="B68" s="335"/>
      <c r="C68" s="142"/>
      <c r="D68" s="142"/>
      <c r="E68" s="142"/>
      <c r="F68" s="142">
        <f>SUM(F63:F67)</f>
        <v>4.4000000000000004</v>
      </c>
      <c r="G68" s="143"/>
      <c r="H68" s="143"/>
      <c r="I68" s="143"/>
      <c r="J68" s="143">
        <f>SUM(J63:J67)</f>
        <v>110</v>
      </c>
      <c r="K68" s="143"/>
      <c r="L68" s="143"/>
      <c r="M68" s="143"/>
      <c r="N68" s="143"/>
      <c r="O68" s="143"/>
      <c r="P68" s="143"/>
      <c r="Q68" s="144"/>
    </row>
    <row r="69" spans="1:17" ht="20.149999999999999" customHeight="1" thickBot="1">
      <c r="A69" s="336" t="s">
        <v>27</v>
      </c>
      <c r="B69" s="337"/>
      <c r="C69" s="153"/>
      <c r="D69" s="153"/>
      <c r="E69" s="153"/>
      <c r="F69" s="153"/>
      <c r="G69" s="154" t="s">
        <v>25</v>
      </c>
      <c r="H69" s="154" t="s">
        <v>25</v>
      </c>
      <c r="I69" s="154"/>
      <c r="J69" s="154"/>
      <c r="K69" s="154"/>
      <c r="L69" s="154"/>
      <c r="M69" s="154"/>
      <c r="N69" s="154"/>
      <c r="O69" s="154"/>
      <c r="P69" s="154"/>
      <c r="Q69" s="155"/>
    </row>
    <row r="70" spans="1:17" ht="20.149999999999999" customHeight="1">
      <c r="A70" s="241" t="s">
        <v>54</v>
      </c>
      <c r="B70" s="242"/>
      <c r="C70" s="101">
        <f>SUM(C51,C59,C67)</f>
        <v>30</v>
      </c>
      <c r="D70" s="101">
        <f>SUM(D51,D59,D67,)</f>
        <v>10.199999999999999</v>
      </c>
      <c r="E70" s="101">
        <f>SUM(E51,E59,E67,)</f>
        <v>19.799999999999997</v>
      </c>
      <c r="F70" s="101">
        <f>SUM(F52,F60,F68,)</f>
        <v>7.2000000000000011</v>
      </c>
      <c r="G70" s="102" t="s">
        <v>25</v>
      </c>
      <c r="H70" s="102" t="s">
        <v>25</v>
      </c>
      <c r="I70" s="102">
        <f>SUM(I51,I59,I67,)</f>
        <v>751</v>
      </c>
      <c r="J70" s="102">
        <f>SUM(J52,J60,J68,)</f>
        <v>183</v>
      </c>
      <c r="K70" s="102">
        <f>SUM(K51,K59,K67,)</f>
        <v>253</v>
      </c>
      <c r="L70" s="102">
        <f>SUM(L51,L59,L67)</f>
        <v>238</v>
      </c>
      <c r="M70" s="102">
        <f>SUM(M51,M59,M67)</f>
        <v>92</v>
      </c>
      <c r="N70" s="102">
        <f>SUM(N51,N59,N67)</f>
        <v>146</v>
      </c>
      <c r="O70" s="102">
        <f>SUM(O51,O59,O67,)</f>
        <v>15</v>
      </c>
      <c r="P70" s="102">
        <v>498</v>
      </c>
      <c r="Q70" s="103"/>
    </row>
    <row r="71" spans="1:17" ht="20.149999999999999" customHeight="1" thickBot="1">
      <c r="A71" s="261" t="s">
        <v>55</v>
      </c>
      <c r="B71" s="262"/>
      <c r="C71" s="104">
        <v>60</v>
      </c>
      <c r="D71" s="104">
        <v>33.4</v>
      </c>
      <c r="E71" s="104">
        <v>26.6</v>
      </c>
      <c r="F71" s="105">
        <v>17.8</v>
      </c>
      <c r="G71" s="106" t="s">
        <v>25</v>
      </c>
      <c r="H71" s="106" t="s">
        <v>25</v>
      </c>
      <c r="I71" s="106">
        <f>SUM(I46,I70,)</f>
        <v>1468</v>
      </c>
      <c r="J71" s="106">
        <f>SUM(J46,J70,)</f>
        <v>390</v>
      </c>
      <c r="K71" s="106">
        <f>SUM(K46,K70,)</f>
        <v>504</v>
      </c>
      <c r="L71" s="87">
        <f>SUM(L46,L70)</f>
        <v>474</v>
      </c>
      <c r="M71" s="106">
        <f>SUM(M46,M70)</f>
        <v>184</v>
      </c>
      <c r="N71" s="106">
        <f>SUM(N46,N70)</f>
        <v>290</v>
      </c>
      <c r="O71" s="106">
        <f>SUM(O46,O70,)</f>
        <v>30</v>
      </c>
      <c r="P71" s="106">
        <v>964</v>
      </c>
      <c r="Q71" s="107"/>
    </row>
    <row r="72" spans="1:17" ht="20.149999999999999" customHeight="1">
      <c r="A72" s="266" t="s">
        <v>56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9"/>
    </row>
    <row r="73" spans="1:17" ht="20.149999999999999" customHeight="1">
      <c r="A73" s="270" t="s">
        <v>57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3"/>
    </row>
    <row r="74" spans="1:17" ht="20.149999999999999" customHeight="1">
      <c r="A74" s="78" t="s">
        <v>13</v>
      </c>
      <c r="B74" s="263" t="s">
        <v>14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5"/>
    </row>
    <row r="75" spans="1:17" ht="20.149999999999999" customHeight="1" thickBot="1">
      <c r="A75" s="145" t="s">
        <v>15</v>
      </c>
      <c r="B75" s="156" t="s">
        <v>16</v>
      </c>
      <c r="C75" s="147">
        <v>2</v>
      </c>
      <c r="D75" s="147">
        <v>1.2</v>
      </c>
      <c r="E75" s="147">
        <v>0.8</v>
      </c>
      <c r="F75" s="147"/>
      <c r="G75" s="148" t="s">
        <v>182</v>
      </c>
      <c r="H75" s="148" t="s">
        <v>18</v>
      </c>
      <c r="I75" s="148">
        <v>50</v>
      </c>
      <c r="J75" s="148"/>
      <c r="K75" s="148">
        <v>30</v>
      </c>
      <c r="L75" s="148">
        <v>30</v>
      </c>
      <c r="M75" s="148"/>
      <c r="N75" s="148">
        <v>30</v>
      </c>
      <c r="O75" s="148"/>
      <c r="P75" s="131">
        <f>+(Q75*C75)-K75</f>
        <v>20</v>
      </c>
      <c r="Q75" s="235">
        <f>+I75/C75</f>
        <v>25</v>
      </c>
    </row>
    <row r="76" spans="1:17" ht="20.149999999999999" customHeight="1">
      <c r="A76" s="332" t="s">
        <v>24</v>
      </c>
      <c r="B76" s="333"/>
      <c r="C76" s="150">
        <f>SUM(C75:C75)</f>
        <v>2</v>
      </c>
      <c r="D76" s="150">
        <f>SUM(D75:D75)</f>
        <v>1.2</v>
      </c>
      <c r="E76" s="150">
        <f>SUM(E75)</f>
        <v>0.8</v>
      </c>
      <c r="F76" s="150"/>
      <c r="G76" s="151" t="s">
        <v>25</v>
      </c>
      <c r="H76" s="151" t="s">
        <v>25</v>
      </c>
      <c r="I76" s="151">
        <f>SUM(I75:I75)</f>
        <v>50</v>
      </c>
      <c r="J76" s="151"/>
      <c r="K76" s="151">
        <f>SUM(K75:K75)</f>
        <v>30</v>
      </c>
      <c r="L76" s="151">
        <f>SUM(L75:L75)</f>
        <v>30</v>
      </c>
      <c r="M76" s="151"/>
      <c r="N76" s="151">
        <f>SUM(N75:N75)</f>
        <v>30</v>
      </c>
      <c r="O76" s="151"/>
      <c r="P76" s="151">
        <v>20</v>
      </c>
      <c r="Q76" s="152"/>
    </row>
    <row r="77" spans="1:17" ht="20.149999999999999" customHeight="1">
      <c r="A77" s="334" t="s">
        <v>26</v>
      </c>
      <c r="B77" s="335"/>
      <c r="C77" s="142"/>
      <c r="D77" s="142"/>
      <c r="E77" s="142"/>
      <c r="F77" s="142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4"/>
    </row>
    <row r="78" spans="1:17" ht="20.149999999999999" customHeight="1" thickBot="1">
      <c r="A78" s="336" t="s">
        <v>27</v>
      </c>
      <c r="B78" s="337"/>
      <c r="C78" s="153">
        <f>SUM(C76)</f>
        <v>2</v>
      </c>
      <c r="D78" s="153">
        <f>SUM(D76)</f>
        <v>1.2</v>
      </c>
      <c r="E78" s="153">
        <f>SUM(E76)</f>
        <v>0.8</v>
      </c>
      <c r="F78" s="153"/>
      <c r="G78" s="154" t="s">
        <v>25</v>
      </c>
      <c r="H78" s="154" t="s">
        <v>25</v>
      </c>
      <c r="I78" s="154">
        <f>SUM(I76)</f>
        <v>50</v>
      </c>
      <c r="J78" s="154"/>
      <c r="K78" s="154">
        <f>SUM(K76)</f>
        <v>30</v>
      </c>
      <c r="L78" s="154">
        <f>SUM(L76)</f>
        <v>30</v>
      </c>
      <c r="M78" s="154"/>
      <c r="N78" s="154">
        <f>SUM(N76)</f>
        <v>30</v>
      </c>
      <c r="O78" s="154"/>
      <c r="P78" s="154">
        <v>20</v>
      </c>
      <c r="Q78" s="155"/>
    </row>
    <row r="79" spans="1:17" ht="20.149999999999999" customHeight="1">
      <c r="A79" s="90" t="s">
        <v>28</v>
      </c>
      <c r="B79" s="288" t="s">
        <v>29</v>
      </c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90"/>
    </row>
    <row r="80" spans="1:17" ht="20.149999999999999" customHeight="1">
      <c r="A80" s="73" t="s">
        <v>15</v>
      </c>
      <c r="B80" s="207" t="s">
        <v>124</v>
      </c>
      <c r="C80" s="52">
        <v>4</v>
      </c>
      <c r="D80" s="52">
        <v>1.2</v>
      </c>
      <c r="E80" s="52">
        <v>2.8</v>
      </c>
      <c r="F80" s="52">
        <v>0.6</v>
      </c>
      <c r="G80" s="211" t="s">
        <v>31</v>
      </c>
      <c r="H80" s="211" t="s">
        <v>21</v>
      </c>
      <c r="I80" s="211">
        <v>100</v>
      </c>
      <c r="J80" s="211">
        <v>16</v>
      </c>
      <c r="K80" s="211">
        <v>30</v>
      </c>
      <c r="L80" s="211">
        <v>28</v>
      </c>
      <c r="M80" s="211">
        <v>12</v>
      </c>
      <c r="N80" s="211">
        <v>16</v>
      </c>
      <c r="O80" s="211">
        <v>2</v>
      </c>
      <c r="P80" s="131">
        <f t="shared" ref="P80:P81" si="18">+(Q80*C80)-K80</f>
        <v>70</v>
      </c>
      <c r="Q80" s="235">
        <f t="shared" ref="Q80:Q81" si="19">+I80/C80</f>
        <v>25</v>
      </c>
    </row>
    <row r="81" spans="1:18" ht="20.149999999999999" customHeight="1" thickBot="1">
      <c r="A81" s="161" t="s">
        <v>19</v>
      </c>
      <c r="B81" s="167" t="s">
        <v>58</v>
      </c>
      <c r="C81" s="163">
        <v>3</v>
      </c>
      <c r="D81" s="163">
        <v>1.2</v>
      </c>
      <c r="E81" s="163">
        <v>1.8</v>
      </c>
      <c r="F81" s="163">
        <v>0.6</v>
      </c>
      <c r="G81" s="148" t="s">
        <v>182</v>
      </c>
      <c r="H81" s="165" t="s">
        <v>21</v>
      </c>
      <c r="I81" s="165">
        <v>75</v>
      </c>
      <c r="J81" s="165">
        <v>16</v>
      </c>
      <c r="K81" s="165">
        <v>29</v>
      </c>
      <c r="L81" s="165">
        <v>28</v>
      </c>
      <c r="M81" s="165">
        <v>12</v>
      </c>
      <c r="N81" s="165">
        <v>16</v>
      </c>
      <c r="O81" s="165">
        <v>1</v>
      </c>
      <c r="P81" s="131">
        <f t="shared" si="18"/>
        <v>46</v>
      </c>
      <c r="Q81" s="235">
        <f t="shared" si="19"/>
        <v>25</v>
      </c>
    </row>
    <row r="82" spans="1:18" ht="20.149999999999999" customHeight="1">
      <c r="A82" s="332" t="s">
        <v>24</v>
      </c>
      <c r="B82" s="333"/>
      <c r="C82" s="150">
        <f>SUM(C80:C81)</f>
        <v>7</v>
      </c>
      <c r="D82" s="150">
        <f>SUM(D80:D81)</f>
        <v>2.4</v>
      </c>
      <c r="E82" s="150">
        <f>SUM(E80:E81)</f>
        <v>4.5999999999999996</v>
      </c>
      <c r="F82" s="150"/>
      <c r="G82" s="151"/>
      <c r="H82" s="151"/>
      <c r="I82" s="151">
        <f>SUM(I80:I81)</f>
        <v>175</v>
      </c>
      <c r="J82" s="151"/>
      <c r="K82" s="151">
        <f t="shared" ref="K82:N82" si="20">SUM(K80:K81)</f>
        <v>59</v>
      </c>
      <c r="L82" s="151">
        <f t="shared" si="20"/>
        <v>56</v>
      </c>
      <c r="M82" s="151">
        <f t="shared" si="20"/>
        <v>24</v>
      </c>
      <c r="N82" s="151">
        <f t="shared" si="20"/>
        <v>32</v>
      </c>
      <c r="O82" s="151">
        <f t="shared" ref="O82" si="21">SUM(O80:O81)</f>
        <v>3</v>
      </c>
      <c r="P82" s="151">
        <v>116</v>
      </c>
      <c r="Q82" s="152"/>
    </row>
    <row r="83" spans="1:18" ht="20.149999999999999" customHeight="1">
      <c r="A83" s="334" t="s">
        <v>26</v>
      </c>
      <c r="B83" s="335"/>
      <c r="C83" s="142"/>
      <c r="D83" s="142"/>
      <c r="E83" s="142"/>
      <c r="F83" s="142">
        <f>SUM(F80:F82)</f>
        <v>1.2</v>
      </c>
      <c r="G83" s="143"/>
      <c r="H83" s="143"/>
      <c r="I83" s="143"/>
      <c r="J83" s="143">
        <f>SUM(J80:J82)</f>
        <v>32</v>
      </c>
      <c r="K83" s="143"/>
      <c r="L83" s="143"/>
      <c r="M83" s="143"/>
      <c r="N83" s="143"/>
      <c r="O83" s="143"/>
      <c r="P83" s="143"/>
      <c r="Q83" s="144"/>
    </row>
    <row r="84" spans="1:18" ht="20.149999999999999" customHeight="1">
      <c r="A84" s="334" t="s">
        <v>27</v>
      </c>
      <c r="B84" s="335"/>
      <c r="C84" s="142"/>
      <c r="D84" s="142"/>
      <c r="E84" s="142"/>
      <c r="F84" s="142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4"/>
    </row>
    <row r="85" spans="1:18" s="8" customFormat="1" ht="20.149999999999999" customHeight="1">
      <c r="A85" s="79" t="s">
        <v>33</v>
      </c>
      <c r="B85" s="276" t="s">
        <v>34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8"/>
      <c r="R85" s="7"/>
    </row>
    <row r="86" spans="1:18" ht="20.149999999999999" customHeight="1">
      <c r="A86" s="73" t="s">
        <v>15</v>
      </c>
      <c r="B86" s="207" t="s">
        <v>115</v>
      </c>
      <c r="C86" s="52">
        <v>4.5</v>
      </c>
      <c r="D86" s="138">
        <v>1.4</v>
      </c>
      <c r="E86" s="138">
        <v>3.1</v>
      </c>
      <c r="F86" s="52">
        <v>0.6</v>
      </c>
      <c r="G86" s="211" t="s">
        <v>31</v>
      </c>
      <c r="H86" s="211" t="s">
        <v>21</v>
      </c>
      <c r="I86" s="211">
        <v>113</v>
      </c>
      <c r="J86" s="211">
        <v>16</v>
      </c>
      <c r="K86" s="211">
        <v>34</v>
      </c>
      <c r="L86" s="211">
        <v>32</v>
      </c>
      <c r="M86" s="211">
        <v>16</v>
      </c>
      <c r="N86" s="211">
        <v>16</v>
      </c>
      <c r="O86" s="211">
        <v>2</v>
      </c>
      <c r="P86" s="131">
        <f t="shared" ref="P86:P88" si="22">+(Q86*C86)-K86</f>
        <v>79</v>
      </c>
      <c r="Q86" s="235">
        <f t="shared" ref="Q86:Q88" si="23">+I86/C86</f>
        <v>25.111111111111111</v>
      </c>
    </row>
    <row r="87" spans="1:18" ht="20.149999999999999" customHeight="1">
      <c r="A87" s="73" t="s">
        <v>19</v>
      </c>
      <c r="B87" s="207" t="s">
        <v>60</v>
      </c>
      <c r="C87" s="52">
        <v>4.5</v>
      </c>
      <c r="D87" s="138">
        <v>1.4</v>
      </c>
      <c r="E87" s="138">
        <v>3.1</v>
      </c>
      <c r="F87" s="52">
        <v>0.6</v>
      </c>
      <c r="G87" s="211" t="s">
        <v>31</v>
      </c>
      <c r="H87" s="211" t="s">
        <v>21</v>
      </c>
      <c r="I87" s="211">
        <v>113</v>
      </c>
      <c r="J87" s="211">
        <v>16</v>
      </c>
      <c r="K87" s="211">
        <v>36</v>
      </c>
      <c r="L87" s="211">
        <v>32</v>
      </c>
      <c r="M87" s="211">
        <v>16</v>
      </c>
      <c r="N87" s="211">
        <v>16</v>
      </c>
      <c r="O87" s="211">
        <v>4</v>
      </c>
      <c r="P87" s="131">
        <f t="shared" si="22"/>
        <v>77</v>
      </c>
      <c r="Q87" s="235">
        <f t="shared" si="23"/>
        <v>25.111111111111111</v>
      </c>
    </row>
    <row r="88" spans="1:18" ht="20.149999999999999" customHeight="1" thickBot="1">
      <c r="A88" s="161" t="s">
        <v>22</v>
      </c>
      <c r="B88" s="162" t="s">
        <v>69</v>
      </c>
      <c r="C88" s="163">
        <v>3</v>
      </c>
      <c r="D88" s="164">
        <v>1</v>
      </c>
      <c r="E88" s="164">
        <v>2</v>
      </c>
      <c r="F88" s="163">
        <v>1</v>
      </c>
      <c r="G88" s="148" t="s">
        <v>182</v>
      </c>
      <c r="H88" s="166" t="s">
        <v>21</v>
      </c>
      <c r="I88" s="166">
        <v>75</v>
      </c>
      <c r="J88" s="166">
        <v>24</v>
      </c>
      <c r="K88" s="166">
        <v>25</v>
      </c>
      <c r="L88" s="165">
        <v>24</v>
      </c>
      <c r="M88" s="166">
        <v>8</v>
      </c>
      <c r="N88" s="166">
        <v>16</v>
      </c>
      <c r="O88" s="166">
        <v>1</v>
      </c>
      <c r="P88" s="131">
        <f t="shared" si="22"/>
        <v>50</v>
      </c>
      <c r="Q88" s="235">
        <f t="shared" si="23"/>
        <v>25</v>
      </c>
    </row>
    <row r="89" spans="1:18" ht="20.149999999999999" customHeight="1">
      <c r="A89" s="332" t="s">
        <v>24</v>
      </c>
      <c r="B89" s="333"/>
      <c r="C89" s="150">
        <f>SUM(C86:C88)</f>
        <v>12</v>
      </c>
      <c r="D89" s="150">
        <f>SUM(D86:D88)</f>
        <v>3.8</v>
      </c>
      <c r="E89" s="150">
        <f>SUM(E86:E88)</f>
        <v>8.1999999999999993</v>
      </c>
      <c r="F89" s="150"/>
      <c r="G89" s="151" t="s">
        <v>25</v>
      </c>
      <c r="H89" s="151" t="s">
        <v>25</v>
      </c>
      <c r="I89" s="151">
        <f>SUM(I86:I88)</f>
        <v>301</v>
      </c>
      <c r="J89" s="151"/>
      <c r="K89" s="151">
        <f t="shared" ref="K89:N89" si="24">SUM(K86:K88)</f>
        <v>95</v>
      </c>
      <c r="L89" s="151">
        <f t="shared" si="24"/>
        <v>88</v>
      </c>
      <c r="M89" s="151">
        <f t="shared" si="24"/>
        <v>40</v>
      </c>
      <c r="N89" s="151">
        <f t="shared" si="24"/>
        <v>48</v>
      </c>
      <c r="O89" s="151">
        <f t="shared" ref="O89" si="25">SUM(O86:O88)</f>
        <v>7</v>
      </c>
      <c r="P89" s="151">
        <v>206</v>
      </c>
      <c r="Q89" s="152"/>
    </row>
    <row r="90" spans="1:18" ht="20.149999999999999" customHeight="1">
      <c r="A90" s="334" t="s">
        <v>26</v>
      </c>
      <c r="B90" s="335"/>
      <c r="C90" s="142"/>
      <c r="D90" s="142"/>
      <c r="E90" s="142"/>
      <c r="F90" s="142">
        <f>SUM(F86:F89)</f>
        <v>2.2000000000000002</v>
      </c>
      <c r="G90" s="143"/>
      <c r="H90" s="143"/>
      <c r="I90" s="143"/>
      <c r="J90" s="143">
        <f>SUM(J86:J89)</f>
        <v>56</v>
      </c>
      <c r="K90" s="143"/>
      <c r="L90" s="143"/>
      <c r="M90" s="143"/>
      <c r="N90" s="143"/>
      <c r="O90" s="143"/>
      <c r="P90" s="143"/>
      <c r="Q90" s="144"/>
    </row>
    <row r="91" spans="1:18" ht="20.149999999999999" customHeight="1" thickBot="1">
      <c r="A91" s="336" t="s">
        <v>27</v>
      </c>
      <c r="B91" s="337"/>
      <c r="C91" s="153"/>
      <c r="D91" s="153"/>
      <c r="E91" s="153"/>
      <c r="F91" s="153"/>
      <c r="G91" s="154" t="s">
        <v>25</v>
      </c>
      <c r="H91" s="154" t="s">
        <v>25</v>
      </c>
      <c r="I91" s="154"/>
      <c r="J91" s="154"/>
      <c r="K91" s="154"/>
      <c r="L91" s="154"/>
      <c r="M91" s="154"/>
      <c r="N91" s="154"/>
      <c r="O91" s="154"/>
      <c r="P91" s="154"/>
      <c r="Q91" s="155"/>
    </row>
    <row r="92" spans="1:18" ht="20.149999999999999" customHeight="1">
      <c r="A92" s="109" t="s">
        <v>50</v>
      </c>
      <c r="B92" s="253" t="s">
        <v>51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5"/>
    </row>
    <row r="93" spans="1:18" ht="20.149999999999999" customHeight="1">
      <c r="A93" s="73" t="s">
        <v>15</v>
      </c>
      <c r="B93" s="207" t="s">
        <v>116</v>
      </c>
      <c r="C93" s="52">
        <v>3</v>
      </c>
      <c r="D93" s="52">
        <v>0.8</v>
      </c>
      <c r="E93" s="52">
        <v>2.2000000000000002</v>
      </c>
      <c r="F93" s="52">
        <v>0.5</v>
      </c>
      <c r="G93" s="131" t="s">
        <v>182</v>
      </c>
      <c r="H93" s="211" t="s">
        <v>18</v>
      </c>
      <c r="I93" s="211">
        <v>75</v>
      </c>
      <c r="J93" s="211">
        <v>12</v>
      </c>
      <c r="K93" s="211">
        <v>21</v>
      </c>
      <c r="L93" s="211">
        <v>20</v>
      </c>
      <c r="M93" s="211">
        <v>8</v>
      </c>
      <c r="N93" s="211">
        <v>12</v>
      </c>
      <c r="O93" s="211">
        <v>1</v>
      </c>
      <c r="P93" s="131">
        <f t="shared" ref="P93:P96" si="26">+(Q93*C93)-K93</f>
        <v>54</v>
      </c>
      <c r="Q93" s="235">
        <f t="shared" ref="Q93:Q96" si="27">+I93/C93</f>
        <v>25</v>
      </c>
    </row>
    <row r="94" spans="1:18" ht="20.149999999999999" customHeight="1">
      <c r="A94" s="73" t="s">
        <v>19</v>
      </c>
      <c r="B94" s="139" t="s">
        <v>117</v>
      </c>
      <c r="C94" s="52">
        <v>2</v>
      </c>
      <c r="D94" s="52">
        <v>0.7</v>
      </c>
      <c r="E94" s="52">
        <v>1.3</v>
      </c>
      <c r="F94" s="52">
        <v>0.3</v>
      </c>
      <c r="G94" s="131" t="s">
        <v>182</v>
      </c>
      <c r="H94" s="211" t="s">
        <v>18</v>
      </c>
      <c r="I94" s="211">
        <v>50</v>
      </c>
      <c r="J94" s="211">
        <v>6</v>
      </c>
      <c r="K94" s="211">
        <v>17</v>
      </c>
      <c r="L94" s="211">
        <v>16</v>
      </c>
      <c r="M94" s="211">
        <v>8</v>
      </c>
      <c r="N94" s="211">
        <v>8</v>
      </c>
      <c r="O94" s="211">
        <v>1</v>
      </c>
      <c r="P94" s="131">
        <f t="shared" si="26"/>
        <v>33</v>
      </c>
      <c r="Q94" s="235">
        <f t="shared" si="27"/>
        <v>25</v>
      </c>
    </row>
    <row r="95" spans="1:18" ht="20.149999999999999" customHeight="1">
      <c r="A95" s="73" t="s">
        <v>22</v>
      </c>
      <c r="B95" s="207" t="s">
        <v>106</v>
      </c>
      <c r="C95" s="52">
        <v>2</v>
      </c>
      <c r="D95" s="52">
        <v>0.5</v>
      </c>
      <c r="E95" s="52">
        <v>1.5</v>
      </c>
      <c r="F95" s="52">
        <v>0.5</v>
      </c>
      <c r="G95" s="131" t="s">
        <v>182</v>
      </c>
      <c r="H95" s="211" t="s">
        <v>18</v>
      </c>
      <c r="I95" s="211">
        <v>50</v>
      </c>
      <c r="J95" s="211">
        <v>12</v>
      </c>
      <c r="K95" s="211">
        <v>17</v>
      </c>
      <c r="L95" s="211">
        <v>16</v>
      </c>
      <c r="M95" s="211"/>
      <c r="N95" s="211">
        <v>16</v>
      </c>
      <c r="O95" s="211">
        <v>1</v>
      </c>
      <c r="P95" s="131">
        <f t="shared" si="26"/>
        <v>33</v>
      </c>
      <c r="Q95" s="235">
        <f t="shared" si="27"/>
        <v>25</v>
      </c>
    </row>
    <row r="96" spans="1:18" ht="20.149999999999999" customHeight="1" thickBot="1">
      <c r="A96" s="161" t="s">
        <v>23</v>
      </c>
      <c r="B96" s="167" t="s">
        <v>118</v>
      </c>
      <c r="C96" s="163">
        <v>2</v>
      </c>
      <c r="D96" s="163">
        <v>0.7</v>
      </c>
      <c r="E96" s="163">
        <v>1.3</v>
      </c>
      <c r="F96" s="163">
        <v>0.3</v>
      </c>
      <c r="G96" s="148" t="s">
        <v>182</v>
      </c>
      <c r="H96" s="165" t="s">
        <v>18</v>
      </c>
      <c r="I96" s="165">
        <v>50</v>
      </c>
      <c r="J96" s="165">
        <v>6</v>
      </c>
      <c r="K96" s="165">
        <v>17</v>
      </c>
      <c r="L96" s="165">
        <v>16</v>
      </c>
      <c r="M96" s="165">
        <v>8</v>
      </c>
      <c r="N96" s="165">
        <v>8</v>
      </c>
      <c r="O96" s="165">
        <v>1</v>
      </c>
      <c r="P96" s="131">
        <f t="shared" si="26"/>
        <v>33</v>
      </c>
      <c r="Q96" s="235">
        <f t="shared" si="27"/>
        <v>25</v>
      </c>
    </row>
    <row r="97" spans="1:18" ht="20.149999999999999" customHeight="1">
      <c r="A97" s="332" t="s">
        <v>24</v>
      </c>
      <c r="B97" s="333"/>
      <c r="C97" s="150">
        <f>SUM(C93:C96)</f>
        <v>9</v>
      </c>
      <c r="D97" s="150">
        <f>SUM(D93:D96)</f>
        <v>2.7</v>
      </c>
      <c r="E97" s="150">
        <f>SUM(E93:E96)</f>
        <v>6.3</v>
      </c>
      <c r="F97" s="150"/>
      <c r="G97" s="151" t="s">
        <v>25</v>
      </c>
      <c r="H97" s="151" t="s">
        <v>25</v>
      </c>
      <c r="I97" s="151">
        <f>SUM(I93:I96)</f>
        <v>225</v>
      </c>
      <c r="J97" s="151"/>
      <c r="K97" s="151">
        <f t="shared" ref="K97:N97" si="28">SUM(K93:K96)</f>
        <v>72</v>
      </c>
      <c r="L97" s="151">
        <f t="shared" si="28"/>
        <v>68</v>
      </c>
      <c r="M97" s="151">
        <f t="shared" si="28"/>
        <v>24</v>
      </c>
      <c r="N97" s="151">
        <f t="shared" si="28"/>
        <v>44</v>
      </c>
      <c r="O97" s="151">
        <f t="shared" ref="O97" si="29">SUM(O93:O96)</f>
        <v>4</v>
      </c>
      <c r="P97" s="151">
        <v>153</v>
      </c>
      <c r="Q97" s="152"/>
    </row>
    <row r="98" spans="1:18" ht="20.149999999999999" customHeight="1">
      <c r="A98" s="334" t="s">
        <v>26</v>
      </c>
      <c r="B98" s="335"/>
      <c r="C98" s="142"/>
      <c r="D98" s="142"/>
      <c r="E98" s="142"/>
      <c r="F98" s="142">
        <f>SUM(F93:F97)</f>
        <v>1.6</v>
      </c>
      <c r="G98" s="143"/>
      <c r="H98" s="143"/>
      <c r="I98" s="143"/>
      <c r="J98" s="143">
        <f>SUM(J93:J97)</f>
        <v>36</v>
      </c>
      <c r="K98" s="143"/>
      <c r="L98" s="143"/>
      <c r="M98" s="143"/>
      <c r="N98" s="143"/>
      <c r="O98" s="143"/>
      <c r="P98" s="143"/>
      <c r="Q98" s="144"/>
    </row>
    <row r="99" spans="1:18" ht="20.149999999999999" customHeight="1" thickBot="1">
      <c r="A99" s="336" t="s">
        <v>27</v>
      </c>
      <c r="B99" s="337"/>
      <c r="C99" s="153">
        <v>9</v>
      </c>
      <c r="D99" s="153">
        <f>SUM(D97)</f>
        <v>2.7</v>
      </c>
      <c r="E99" s="153">
        <f>SUM(E97)</f>
        <v>6.3</v>
      </c>
      <c r="F99" s="153"/>
      <c r="G99" s="154" t="s">
        <v>25</v>
      </c>
      <c r="H99" s="154" t="s">
        <v>25</v>
      </c>
      <c r="I99" s="154">
        <f>SUM(I97)</f>
        <v>225</v>
      </c>
      <c r="J99" s="154"/>
      <c r="K99" s="154">
        <f t="shared" ref="K99:N99" si="30">SUM(K97)</f>
        <v>72</v>
      </c>
      <c r="L99" s="154">
        <f t="shared" si="30"/>
        <v>68</v>
      </c>
      <c r="M99" s="154">
        <f t="shared" si="30"/>
        <v>24</v>
      </c>
      <c r="N99" s="154">
        <f t="shared" si="30"/>
        <v>44</v>
      </c>
      <c r="O99" s="154">
        <f t="shared" ref="O99" si="31">SUM(O97)</f>
        <v>4</v>
      </c>
      <c r="P99" s="154">
        <v>153</v>
      </c>
      <c r="Q99" s="155"/>
    </row>
    <row r="100" spans="1:18" ht="20.149999999999999" customHeight="1" thickBot="1">
      <c r="A100" s="274" t="s">
        <v>63</v>
      </c>
      <c r="B100" s="275"/>
      <c r="C100" s="97">
        <f>SUM(C76,C82,C89,C97)</f>
        <v>30</v>
      </c>
      <c r="D100" s="97">
        <f>SUM(D76,D82,D89,D97)</f>
        <v>10.1</v>
      </c>
      <c r="E100" s="97">
        <f>SUM(E76,E82,E89,E97)</f>
        <v>19.899999999999999</v>
      </c>
      <c r="F100" s="97">
        <f>SUM(F83,F90,F98,)</f>
        <v>5</v>
      </c>
      <c r="G100" s="98" t="s">
        <v>25</v>
      </c>
      <c r="H100" s="98" t="s">
        <v>25</v>
      </c>
      <c r="I100" s="98">
        <f>SUM(I76,I82,I89,I97,)</f>
        <v>751</v>
      </c>
      <c r="J100" s="98">
        <f>SUM(J77,J83,J90,J98,)</f>
        <v>124</v>
      </c>
      <c r="K100" s="98">
        <f>SUM(K76,K82,K89,K97,)</f>
        <v>256</v>
      </c>
      <c r="L100" s="98">
        <f>SUM(L76,L82,L89,L97)</f>
        <v>242</v>
      </c>
      <c r="M100" s="98">
        <f>SUM(M76,M82,M89,M97)</f>
        <v>88</v>
      </c>
      <c r="N100" s="98">
        <f>SUM(N76,N82,N89,N97)</f>
        <v>154</v>
      </c>
      <c r="O100" s="98">
        <f>SUM(O76,O82,O89,O97,)</f>
        <v>14</v>
      </c>
      <c r="P100" s="98">
        <v>495</v>
      </c>
      <c r="Q100" s="99"/>
    </row>
    <row r="101" spans="1:18" ht="20.149999999999999" customHeight="1">
      <c r="A101" s="279" t="s">
        <v>64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2"/>
    </row>
    <row r="102" spans="1:18" ht="20.149999999999999" customHeight="1">
      <c r="A102" s="78" t="s">
        <v>13</v>
      </c>
      <c r="B102" s="263" t="s">
        <v>14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5"/>
    </row>
    <row r="103" spans="1:18" s="7" customFormat="1" ht="20.149999999999999" customHeight="1">
      <c r="A103" s="73" t="s">
        <v>15</v>
      </c>
      <c r="B103" s="207" t="s">
        <v>16</v>
      </c>
      <c r="C103" s="52">
        <v>2</v>
      </c>
      <c r="D103" s="52">
        <v>1.2</v>
      </c>
      <c r="E103" s="52">
        <v>0.8</v>
      </c>
      <c r="F103" s="52"/>
      <c r="G103" s="131" t="s">
        <v>182</v>
      </c>
      <c r="H103" s="211" t="s">
        <v>18</v>
      </c>
      <c r="I103" s="131">
        <v>50</v>
      </c>
      <c r="J103" s="131"/>
      <c r="K103" s="131">
        <v>30</v>
      </c>
      <c r="L103" s="131">
        <v>30</v>
      </c>
      <c r="M103" s="131"/>
      <c r="N103" s="131">
        <v>30</v>
      </c>
      <c r="O103" s="131"/>
      <c r="P103" s="131">
        <f t="shared" ref="P103:P104" si="32">+(Q103*C103)-K103</f>
        <v>20</v>
      </c>
      <c r="Q103" s="235">
        <f t="shared" ref="Q103:Q104" si="33">+I103/C103</f>
        <v>25</v>
      </c>
    </row>
    <row r="104" spans="1:18" s="7" customFormat="1" ht="20.149999999999999" customHeight="1" thickBot="1">
      <c r="A104" s="161" t="s">
        <v>19</v>
      </c>
      <c r="B104" s="156" t="s">
        <v>20</v>
      </c>
      <c r="C104" s="147">
        <v>1</v>
      </c>
      <c r="D104" s="147">
        <v>0.3</v>
      </c>
      <c r="E104" s="147">
        <v>0.7</v>
      </c>
      <c r="F104" s="147">
        <v>0.3</v>
      </c>
      <c r="G104" s="148" t="s">
        <v>182</v>
      </c>
      <c r="H104" s="148" t="s">
        <v>18</v>
      </c>
      <c r="I104" s="148">
        <v>30</v>
      </c>
      <c r="J104" s="148">
        <v>10</v>
      </c>
      <c r="K104" s="148">
        <v>10</v>
      </c>
      <c r="L104" s="148">
        <v>10</v>
      </c>
      <c r="M104" s="148"/>
      <c r="N104" s="148">
        <v>10</v>
      </c>
      <c r="O104" s="234"/>
      <c r="P104" s="131">
        <f t="shared" si="32"/>
        <v>20</v>
      </c>
      <c r="Q104" s="235">
        <f t="shared" si="33"/>
        <v>30</v>
      </c>
    </row>
    <row r="105" spans="1:18" s="7" customFormat="1" ht="20.149999999999999" customHeight="1">
      <c r="A105" s="332" t="s">
        <v>24</v>
      </c>
      <c r="B105" s="333"/>
      <c r="C105" s="150">
        <f>SUM(C103:C104)</f>
        <v>3</v>
      </c>
      <c r="D105" s="150">
        <f>SUM(D103:D104)</f>
        <v>1.5</v>
      </c>
      <c r="E105" s="150">
        <f>SUM(E103:E104)</f>
        <v>1.5</v>
      </c>
      <c r="F105" s="150"/>
      <c r="G105" s="151"/>
      <c r="H105" s="151" t="s">
        <v>25</v>
      </c>
      <c r="I105" s="151">
        <f>SUM(I103:I104)</f>
        <v>80</v>
      </c>
      <c r="J105" s="151"/>
      <c r="K105" s="151">
        <f>SUM(K103:K104)</f>
        <v>40</v>
      </c>
      <c r="L105" s="151">
        <f>SUM(L103:L104)</f>
        <v>40</v>
      </c>
      <c r="M105" s="151"/>
      <c r="N105" s="151">
        <f>SUM(N103:N104)</f>
        <v>40</v>
      </c>
      <c r="O105" s="151"/>
      <c r="P105" s="151">
        <v>40</v>
      </c>
      <c r="Q105" s="152"/>
    </row>
    <row r="106" spans="1:18" s="7" customFormat="1" ht="20.149999999999999" customHeight="1">
      <c r="A106" s="334" t="s">
        <v>26</v>
      </c>
      <c r="B106" s="335"/>
      <c r="C106" s="142"/>
      <c r="D106" s="142"/>
      <c r="E106" s="142"/>
      <c r="F106" s="142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</row>
    <row r="107" spans="1:18" ht="20.149999999999999" customHeight="1" thickBot="1">
      <c r="A107" s="336" t="s">
        <v>27</v>
      </c>
      <c r="B107" s="337"/>
      <c r="C107" s="153">
        <f>SUM(C105)</f>
        <v>3</v>
      </c>
      <c r="D107" s="153">
        <f>SUM(D105)</f>
        <v>1.5</v>
      </c>
      <c r="E107" s="153">
        <f>SUM(E105)</f>
        <v>1.5</v>
      </c>
      <c r="F107" s="153"/>
      <c r="G107" s="154" t="s">
        <v>25</v>
      </c>
      <c r="H107" s="154" t="s">
        <v>25</v>
      </c>
      <c r="I107" s="154">
        <f>SUM(I105)</f>
        <v>80</v>
      </c>
      <c r="J107" s="154"/>
      <c r="K107" s="154">
        <f>SUM(K105)</f>
        <v>40</v>
      </c>
      <c r="L107" s="154">
        <f>SUM(L105)</f>
        <v>40</v>
      </c>
      <c r="M107" s="154"/>
      <c r="N107" s="154">
        <f>SUM(N105)</f>
        <v>40</v>
      </c>
      <c r="O107" s="154"/>
      <c r="P107" s="154">
        <v>40</v>
      </c>
      <c r="Q107" s="155"/>
    </row>
    <row r="108" spans="1:18" s="8" customFormat="1" ht="20.149999999999999" customHeight="1">
      <c r="A108" s="109" t="s">
        <v>28</v>
      </c>
      <c r="B108" s="253" t="s">
        <v>34</v>
      </c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5"/>
      <c r="R108" s="7"/>
    </row>
    <row r="109" spans="1:18" s="9" customFormat="1" ht="20.149999999999999" customHeight="1">
      <c r="A109" s="73" t="s">
        <v>15</v>
      </c>
      <c r="B109" s="140" t="s">
        <v>83</v>
      </c>
      <c r="C109" s="52">
        <v>3.5</v>
      </c>
      <c r="D109" s="52">
        <v>1.4</v>
      </c>
      <c r="E109" s="52">
        <v>2.1</v>
      </c>
      <c r="F109" s="52">
        <v>1.6</v>
      </c>
      <c r="G109" s="211" t="s">
        <v>31</v>
      </c>
      <c r="H109" s="211" t="s">
        <v>21</v>
      </c>
      <c r="I109" s="211">
        <v>88</v>
      </c>
      <c r="J109" s="211">
        <v>40</v>
      </c>
      <c r="K109" s="211">
        <v>33</v>
      </c>
      <c r="L109" s="211">
        <v>32</v>
      </c>
      <c r="M109" s="211">
        <v>8</v>
      </c>
      <c r="N109" s="211">
        <v>24</v>
      </c>
      <c r="O109" s="211">
        <v>1</v>
      </c>
      <c r="P109" s="131">
        <f t="shared" ref="P109:P114" si="34">+(Q109*C109)-K109</f>
        <v>55</v>
      </c>
      <c r="Q109" s="235">
        <f t="shared" ref="Q109:Q114" si="35">+I109/C109</f>
        <v>25.142857142857142</v>
      </c>
      <c r="R109" s="6"/>
    </row>
    <row r="110" spans="1:18" ht="20.149999999999999" customHeight="1">
      <c r="A110" s="73" t="s">
        <v>19</v>
      </c>
      <c r="B110" s="207" t="s">
        <v>66</v>
      </c>
      <c r="C110" s="52">
        <v>3.5</v>
      </c>
      <c r="D110" s="52">
        <v>1.2</v>
      </c>
      <c r="E110" s="52">
        <v>2.4</v>
      </c>
      <c r="F110" s="52">
        <v>0.8</v>
      </c>
      <c r="G110" s="211" t="s">
        <v>31</v>
      </c>
      <c r="H110" s="211" t="s">
        <v>21</v>
      </c>
      <c r="I110" s="211">
        <v>88</v>
      </c>
      <c r="J110" s="211">
        <v>20</v>
      </c>
      <c r="K110" s="211">
        <v>31</v>
      </c>
      <c r="L110" s="211">
        <v>28</v>
      </c>
      <c r="M110" s="211">
        <v>8</v>
      </c>
      <c r="N110" s="211">
        <v>20</v>
      </c>
      <c r="O110" s="211">
        <v>3</v>
      </c>
      <c r="P110" s="131">
        <f t="shared" si="34"/>
        <v>57</v>
      </c>
      <c r="Q110" s="235">
        <f t="shared" si="35"/>
        <v>25.142857142857142</v>
      </c>
    </row>
    <row r="111" spans="1:18" ht="20.149999999999999" customHeight="1">
      <c r="A111" s="73" t="s">
        <v>22</v>
      </c>
      <c r="B111" s="207" t="s">
        <v>67</v>
      </c>
      <c r="C111" s="52">
        <v>3.5</v>
      </c>
      <c r="D111" s="52">
        <v>1.6</v>
      </c>
      <c r="E111" s="52">
        <v>1.9</v>
      </c>
      <c r="F111" s="52">
        <v>1.2</v>
      </c>
      <c r="G111" s="131" t="s">
        <v>182</v>
      </c>
      <c r="H111" s="211" t="s">
        <v>21</v>
      </c>
      <c r="I111" s="211">
        <v>88</v>
      </c>
      <c r="J111" s="211">
        <v>25</v>
      </c>
      <c r="K111" s="211">
        <v>39</v>
      </c>
      <c r="L111" s="211">
        <v>36</v>
      </c>
      <c r="M111" s="211">
        <v>16</v>
      </c>
      <c r="N111" s="211">
        <v>20</v>
      </c>
      <c r="O111" s="211">
        <v>3</v>
      </c>
      <c r="P111" s="131">
        <f t="shared" si="34"/>
        <v>49</v>
      </c>
      <c r="Q111" s="235">
        <f t="shared" si="35"/>
        <v>25.142857142857142</v>
      </c>
    </row>
    <row r="112" spans="1:18" ht="20.149999999999999" customHeight="1">
      <c r="A112" s="73" t="s">
        <v>23</v>
      </c>
      <c r="B112" s="207" t="s">
        <v>68</v>
      </c>
      <c r="C112" s="52">
        <v>5</v>
      </c>
      <c r="D112" s="52">
        <v>2</v>
      </c>
      <c r="E112" s="52">
        <v>3</v>
      </c>
      <c r="F112" s="52">
        <v>2</v>
      </c>
      <c r="G112" s="211" t="s">
        <v>31</v>
      </c>
      <c r="H112" s="211" t="s">
        <v>21</v>
      </c>
      <c r="I112" s="211">
        <v>125</v>
      </c>
      <c r="J112" s="211">
        <v>50</v>
      </c>
      <c r="K112" s="211">
        <v>51</v>
      </c>
      <c r="L112" s="211">
        <v>48</v>
      </c>
      <c r="M112" s="211">
        <v>16</v>
      </c>
      <c r="N112" s="211">
        <v>32</v>
      </c>
      <c r="O112" s="211">
        <v>3</v>
      </c>
      <c r="P112" s="131">
        <f t="shared" si="34"/>
        <v>74</v>
      </c>
      <c r="Q112" s="235">
        <f t="shared" si="35"/>
        <v>25</v>
      </c>
    </row>
    <row r="113" spans="1:17" ht="20.149999999999999" customHeight="1">
      <c r="A113" s="73" t="s">
        <v>61</v>
      </c>
      <c r="B113" s="207" t="s">
        <v>165</v>
      </c>
      <c r="C113" s="52">
        <v>5</v>
      </c>
      <c r="D113" s="52">
        <v>2.4</v>
      </c>
      <c r="E113" s="52">
        <v>2.6</v>
      </c>
      <c r="F113" s="52">
        <v>1.3</v>
      </c>
      <c r="G113" s="131" t="s">
        <v>182</v>
      </c>
      <c r="H113" s="211" t="s">
        <v>21</v>
      </c>
      <c r="I113" s="211">
        <v>125</v>
      </c>
      <c r="J113" s="211">
        <v>32</v>
      </c>
      <c r="K113" s="211">
        <v>59</v>
      </c>
      <c r="L113" s="211">
        <v>56</v>
      </c>
      <c r="M113" s="211">
        <v>24</v>
      </c>
      <c r="N113" s="211">
        <v>32</v>
      </c>
      <c r="O113" s="211">
        <v>3</v>
      </c>
      <c r="P113" s="131">
        <f t="shared" si="34"/>
        <v>66</v>
      </c>
      <c r="Q113" s="235">
        <f t="shared" si="35"/>
        <v>25</v>
      </c>
    </row>
    <row r="114" spans="1:17" s="7" customFormat="1" ht="20.149999999999999" customHeight="1" thickBot="1">
      <c r="A114" s="161" t="s">
        <v>107</v>
      </c>
      <c r="B114" s="167" t="s">
        <v>65</v>
      </c>
      <c r="C114" s="163">
        <v>4.5</v>
      </c>
      <c r="D114" s="163">
        <v>1.6</v>
      </c>
      <c r="E114" s="163">
        <v>2.9</v>
      </c>
      <c r="F114" s="163">
        <v>1.6</v>
      </c>
      <c r="G114" s="165" t="s">
        <v>31</v>
      </c>
      <c r="H114" s="165" t="s">
        <v>21</v>
      </c>
      <c r="I114" s="165">
        <v>113</v>
      </c>
      <c r="J114" s="165">
        <v>40</v>
      </c>
      <c r="K114" s="165">
        <v>39</v>
      </c>
      <c r="L114" s="165">
        <v>36</v>
      </c>
      <c r="M114" s="165">
        <v>12</v>
      </c>
      <c r="N114" s="165">
        <v>24</v>
      </c>
      <c r="O114" s="165">
        <v>3</v>
      </c>
      <c r="P114" s="131">
        <f t="shared" si="34"/>
        <v>74</v>
      </c>
      <c r="Q114" s="235">
        <f t="shared" si="35"/>
        <v>25.111111111111111</v>
      </c>
    </row>
    <row r="115" spans="1:17" s="7" customFormat="1" ht="20.149999999999999" customHeight="1">
      <c r="A115" s="332" t="s">
        <v>24</v>
      </c>
      <c r="B115" s="333"/>
      <c r="C115" s="150">
        <f>SUM(C109:C114)</f>
        <v>25</v>
      </c>
      <c r="D115" s="150">
        <f>SUM(D109:D114)</f>
        <v>10.199999999999999</v>
      </c>
      <c r="E115" s="150">
        <f>SUM(E109:E114)</f>
        <v>14.9</v>
      </c>
      <c r="F115" s="150"/>
      <c r="G115" s="151" t="s">
        <v>25</v>
      </c>
      <c r="H115" s="151" t="s">
        <v>25</v>
      </c>
      <c r="I115" s="151">
        <f>SUM(I109:I114)</f>
        <v>627</v>
      </c>
      <c r="J115" s="151"/>
      <c r="K115" s="151">
        <f t="shared" ref="K115:N115" si="36">SUM(K109:K114)</f>
        <v>252</v>
      </c>
      <c r="L115" s="151">
        <f t="shared" si="36"/>
        <v>236</v>
      </c>
      <c r="M115" s="151">
        <f t="shared" si="36"/>
        <v>84</v>
      </c>
      <c r="N115" s="151">
        <f t="shared" si="36"/>
        <v>152</v>
      </c>
      <c r="O115" s="151">
        <f t="shared" ref="O115" si="37">SUM(O109:O114)</f>
        <v>16</v>
      </c>
      <c r="P115" s="151">
        <v>375</v>
      </c>
      <c r="Q115" s="152"/>
    </row>
    <row r="116" spans="1:17" s="7" customFormat="1" ht="20.149999999999999" customHeight="1">
      <c r="A116" s="334" t="s">
        <v>26</v>
      </c>
      <c r="B116" s="335"/>
      <c r="C116" s="142"/>
      <c r="D116" s="142"/>
      <c r="E116" s="142"/>
      <c r="F116" s="142">
        <f>SUM(F109:F115)</f>
        <v>8.5</v>
      </c>
      <c r="G116" s="143"/>
      <c r="H116" s="143"/>
      <c r="I116" s="143"/>
      <c r="J116" s="143">
        <f>SUM(J109:J115)</f>
        <v>207</v>
      </c>
      <c r="K116" s="143"/>
      <c r="L116" s="143"/>
      <c r="M116" s="143"/>
      <c r="N116" s="143"/>
      <c r="O116" s="143"/>
      <c r="P116" s="143"/>
      <c r="Q116" s="144"/>
    </row>
    <row r="117" spans="1:17" ht="20.149999999999999" customHeight="1" thickBot="1">
      <c r="A117" s="336" t="s">
        <v>27</v>
      </c>
      <c r="B117" s="337"/>
      <c r="C117" s="153"/>
      <c r="D117" s="153"/>
      <c r="E117" s="153"/>
      <c r="F117" s="153"/>
      <c r="G117" s="154" t="s">
        <v>25</v>
      </c>
      <c r="H117" s="154" t="s">
        <v>25</v>
      </c>
      <c r="I117" s="154"/>
      <c r="J117" s="154"/>
      <c r="K117" s="154"/>
      <c r="L117" s="154"/>
      <c r="M117" s="154"/>
      <c r="N117" s="154"/>
      <c r="O117" s="154"/>
      <c r="P117" s="154"/>
      <c r="Q117" s="155"/>
    </row>
    <row r="118" spans="1:17" ht="20.149999999999999" customHeight="1">
      <c r="A118" s="109" t="s">
        <v>33</v>
      </c>
      <c r="B118" s="253" t="s">
        <v>51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5"/>
    </row>
    <row r="119" spans="1:17" ht="20.149999999999999" customHeight="1" thickBot="1">
      <c r="A119" s="161" t="s">
        <v>15</v>
      </c>
      <c r="B119" s="167" t="s">
        <v>101</v>
      </c>
      <c r="C119" s="163">
        <v>2</v>
      </c>
      <c r="D119" s="163">
        <v>0.5</v>
      </c>
      <c r="E119" s="163">
        <v>1.5</v>
      </c>
      <c r="F119" s="163">
        <v>0.8</v>
      </c>
      <c r="G119" s="148" t="s">
        <v>182</v>
      </c>
      <c r="H119" s="165" t="s">
        <v>18</v>
      </c>
      <c r="I119" s="165">
        <v>50</v>
      </c>
      <c r="J119" s="165">
        <v>20</v>
      </c>
      <c r="K119" s="165">
        <v>17</v>
      </c>
      <c r="L119" s="165">
        <v>16</v>
      </c>
      <c r="M119" s="165"/>
      <c r="N119" s="165">
        <v>16</v>
      </c>
      <c r="O119" s="165">
        <v>1</v>
      </c>
      <c r="P119" s="131">
        <f>+(Q119*C119)-K119</f>
        <v>33</v>
      </c>
      <c r="Q119" s="235">
        <f t="shared" ref="Q119" si="38">+I119/C119</f>
        <v>25</v>
      </c>
    </row>
    <row r="120" spans="1:17" ht="20.149999999999999" customHeight="1">
      <c r="A120" s="332" t="s">
        <v>24</v>
      </c>
      <c r="B120" s="333"/>
      <c r="C120" s="150">
        <f>SUM(C119)</f>
        <v>2</v>
      </c>
      <c r="D120" s="150">
        <f>SUM(D119)</f>
        <v>0.5</v>
      </c>
      <c r="E120" s="150">
        <f>SUM(E119)</f>
        <v>1.5</v>
      </c>
      <c r="F120" s="150"/>
      <c r="G120" s="151" t="s">
        <v>25</v>
      </c>
      <c r="H120" s="151" t="s">
        <v>25</v>
      </c>
      <c r="I120" s="151">
        <v>50</v>
      </c>
      <c r="J120" s="151"/>
      <c r="K120" s="151">
        <v>17</v>
      </c>
      <c r="L120" s="151">
        <f>SUM(L119)</f>
        <v>16</v>
      </c>
      <c r="M120" s="151"/>
      <c r="N120" s="151">
        <f>SUM(N119)</f>
        <v>16</v>
      </c>
      <c r="O120" s="151">
        <v>1</v>
      </c>
      <c r="P120" s="151">
        <v>33</v>
      </c>
      <c r="Q120" s="152"/>
    </row>
    <row r="121" spans="1:17" ht="20.149999999999999" customHeight="1">
      <c r="A121" s="334" t="s">
        <v>26</v>
      </c>
      <c r="B121" s="335"/>
      <c r="C121" s="142"/>
      <c r="D121" s="142"/>
      <c r="E121" s="142"/>
      <c r="F121" s="142">
        <f>SUM(F119:F120)</f>
        <v>0.8</v>
      </c>
      <c r="G121" s="143"/>
      <c r="H121" s="143"/>
      <c r="I121" s="143"/>
      <c r="J121" s="143">
        <f>SUM(J119,)</f>
        <v>20</v>
      </c>
      <c r="K121" s="143"/>
      <c r="L121" s="143"/>
      <c r="M121" s="143"/>
      <c r="N121" s="143"/>
      <c r="O121" s="143"/>
      <c r="P121" s="143"/>
      <c r="Q121" s="144"/>
    </row>
    <row r="122" spans="1:17" ht="20.149999999999999" customHeight="1" thickBot="1">
      <c r="A122" s="336" t="s">
        <v>27</v>
      </c>
      <c r="B122" s="337"/>
      <c r="C122" s="153">
        <v>2</v>
      </c>
      <c r="D122" s="153">
        <v>0.5</v>
      </c>
      <c r="E122" s="153">
        <v>1.5</v>
      </c>
      <c r="F122" s="153"/>
      <c r="G122" s="154" t="s">
        <v>25</v>
      </c>
      <c r="H122" s="154" t="s">
        <v>25</v>
      </c>
      <c r="I122" s="154">
        <v>50</v>
      </c>
      <c r="J122" s="154"/>
      <c r="K122" s="154">
        <f>SUM(K120)</f>
        <v>17</v>
      </c>
      <c r="L122" s="154">
        <f>SUM(L120)</f>
        <v>16</v>
      </c>
      <c r="M122" s="154"/>
      <c r="N122" s="154">
        <f>SUM(N120)</f>
        <v>16</v>
      </c>
      <c r="O122" s="154">
        <v>1</v>
      </c>
      <c r="P122" s="154">
        <v>33</v>
      </c>
      <c r="Q122" s="155"/>
    </row>
    <row r="123" spans="1:17" s="7" customFormat="1" ht="20.149999999999999" customHeight="1">
      <c r="A123" s="241" t="s">
        <v>70</v>
      </c>
      <c r="B123" s="242"/>
      <c r="C123" s="101">
        <f>SUM(C105,C115,C120)</f>
        <v>30</v>
      </c>
      <c r="D123" s="101">
        <f>SUM(D105,D115,D120,)</f>
        <v>12.2</v>
      </c>
      <c r="E123" s="101">
        <f>SUM(E105,E115,E120,)</f>
        <v>17.899999999999999</v>
      </c>
      <c r="F123" s="101">
        <f>SUM(F106,F116,F121,)</f>
        <v>9.3000000000000007</v>
      </c>
      <c r="G123" s="102" t="s">
        <v>25</v>
      </c>
      <c r="H123" s="102" t="s">
        <v>25</v>
      </c>
      <c r="I123" s="102">
        <f>SUM(I105,I115,I120,)</f>
        <v>757</v>
      </c>
      <c r="J123" s="102">
        <f>SUM(J106,J116,J121,)</f>
        <v>227</v>
      </c>
      <c r="K123" s="102">
        <f>SUM(K105,K115,K120,)</f>
        <v>309</v>
      </c>
      <c r="L123" s="102">
        <f>SUM(L105,L115,L120)</f>
        <v>292</v>
      </c>
      <c r="M123" s="102">
        <f>SUM(M115,M120)</f>
        <v>84</v>
      </c>
      <c r="N123" s="102">
        <f>SUM(N105,N115,N120)</f>
        <v>208</v>
      </c>
      <c r="O123" s="102">
        <f>SUM(O105,O115,O120,)</f>
        <v>17</v>
      </c>
      <c r="P123" s="102">
        <v>448</v>
      </c>
      <c r="Q123" s="103"/>
    </row>
    <row r="124" spans="1:17" s="7" customFormat="1" ht="20.149999999999999" customHeight="1" thickBot="1">
      <c r="A124" s="286" t="s">
        <v>71</v>
      </c>
      <c r="B124" s="287"/>
      <c r="C124" s="111">
        <v>60</v>
      </c>
      <c r="D124" s="111">
        <v>32.4</v>
      </c>
      <c r="E124" s="111">
        <v>27.6</v>
      </c>
      <c r="F124" s="86">
        <f>SUM(F100,F123,)</f>
        <v>14.3</v>
      </c>
      <c r="G124" s="112" t="s">
        <v>25</v>
      </c>
      <c r="H124" s="112" t="s">
        <v>25</v>
      </c>
      <c r="I124" s="112">
        <f>SUM(I100,I123,)</f>
        <v>1508</v>
      </c>
      <c r="J124" s="112">
        <f>SUM(J100,J123,)</f>
        <v>351</v>
      </c>
      <c r="K124" s="112">
        <f>SUM(K100,K123,)</f>
        <v>565</v>
      </c>
      <c r="L124" s="112">
        <f>SUM(L100,L123)</f>
        <v>534</v>
      </c>
      <c r="M124" s="112">
        <f>SUM(M100,M123)</f>
        <v>172</v>
      </c>
      <c r="N124" s="112">
        <f>SUM(N100,N123)</f>
        <v>362</v>
      </c>
      <c r="O124" s="112">
        <f>SUM(O100,O123,)</f>
        <v>31</v>
      </c>
      <c r="P124" s="112">
        <v>943</v>
      </c>
      <c r="Q124" s="113"/>
    </row>
    <row r="125" spans="1:17" s="7" customFormat="1" ht="20.149999999999999" customHeight="1">
      <c r="A125" s="266" t="s">
        <v>72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9"/>
    </row>
    <row r="126" spans="1:17" s="7" customFormat="1" ht="20.149999999999999" customHeight="1">
      <c r="A126" s="270" t="s">
        <v>73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3"/>
    </row>
    <row r="127" spans="1:17" s="7" customFormat="1" ht="20.149999999999999" customHeight="1">
      <c r="A127" s="80" t="s">
        <v>13</v>
      </c>
      <c r="B127" s="283" t="s">
        <v>14</v>
      </c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5"/>
    </row>
    <row r="128" spans="1:17" s="7" customFormat="1" ht="20.149999999999999" customHeight="1" thickBot="1">
      <c r="A128" s="169" t="s">
        <v>15</v>
      </c>
      <c r="B128" s="170" t="s">
        <v>16</v>
      </c>
      <c r="C128" s="171">
        <v>2</v>
      </c>
      <c r="D128" s="171">
        <v>1.2</v>
      </c>
      <c r="E128" s="171">
        <v>0.8</v>
      </c>
      <c r="F128" s="171"/>
      <c r="G128" s="172" t="s">
        <v>31</v>
      </c>
      <c r="H128" s="172" t="s">
        <v>18</v>
      </c>
      <c r="I128" s="148">
        <v>50</v>
      </c>
      <c r="J128" s="148"/>
      <c r="K128" s="148">
        <v>30</v>
      </c>
      <c r="L128" s="148">
        <v>30</v>
      </c>
      <c r="M128" s="148"/>
      <c r="N128" s="148">
        <v>30</v>
      </c>
      <c r="O128" s="148"/>
      <c r="P128" s="131">
        <f>+(Q128*C128)-K128</f>
        <v>20</v>
      </c>
      <c r="Q128" s="235">
        <f t="shared" ref="Q128" si="39">+I128/C128</f>
        <v>25</v>
      </c>
    </row>
    <row r="129" spans="1:17" s="7" customFormat="1" ht="20.149999999999999" customHeight="1">
      <c r="A129" s="332" t="s">
        <v>24</v>
      </c>
      <c r="B129" s="333"/>
      <c r="C129" s="150">
        <f>SUM(C128)</f>
        <v>2</v>
      </c>
      <c r="D129" s="150">
        <v>1.2</v>
      </c>
      <c r="E129" s="150">
        <v>0.8</v>
      </c>
      <c r="F129" s="150"/>
      <c r="G129" s="151"/>
      <c r="H129" s="151" t="s">
        <v>25</v>
      </c>
      <c r="I129" s="151">
        <v>50</v>
      </c>
      <c r="J129" s="151"/>
      <c r="K129" s="151">
        <v>30</v>
      </c>
      <c r="L129" s="151">
        <v>30</v>
      </c>
      <c r="M129" s="151"/>
      <c r="N129" s="151">
        <v>30</v>
      </c>
      <c r="O129" s="151"/>
      <c r="P129" s="151">
        <v>20</v>
      </c>
      <c r="Q129" s="152"/>
    </row>
    <row r="130" spans="1:17" s="7" customFormat="1" ht="20.149999999999999" customHeight="1">
      <c r="A130" s="334" t="s">
        <v>26</v>
      </c>
      <c r="B130" s="335"/>
      <c r="C130" s="142"/>
      <c r="D130" s="142"/>
      <c r="E130" s="142"/>
      <c r="F130" s="142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4"/>
    </row>
    <row r="131" spans="1:17" s="7" customFormat="1" ht="20.149999999999999" customHeight="1" thickBot="1">
      <c r="A131" s="336" t="s">
        <v>27</v>
      </c>
      <c r="B131" s="337"/>
      <c r="C131" s="153">
        <v>2</v>
      </c>
      <c r="D131" s="153">
        <v>1.2</v>
      </c>
      <c r="E131" s="153">
        <v>0.8</v>
      </c>
      <c r="F131" s="153"/>
      <c r="G131" s="154" t="s">
        <v>25</v>
      </c>
      <c r="H131" s="154" t="s">
        <v>25</v>
      </c>
      <c r="I131" s="154">
        <v>50</v>
      </c>
      <c r="J131" s="154"/>
      <c r="K131" s="154">
        <v>30</v>
      </c>
      <c r="L131" s="154">
        <v>30</v>
      </c>
      <c r="M131" s="154"/>
      <c r="N131" s="154">
        <v>30</v>
      </c>
      <c r="O131" s="154"/>
      <c r="P131" s="154">
        <v>20</v>
      </c>
      <c r="Q131" s="155"/>
    </row>
    <row r="132" spans="1:17" ht="20.149999999999999" customHeight="1">
      <c r="A132" s="109" t="s">
        <v>13</v>
      </c>
      <c r="B132" s="253" t="s">
        <v>34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5"/>
    </row>
    <row r="133" spans="1:17" ht="20.149999999999999" customHeight="1">
      <c r="A133" s="73" t="s">
        <v>15</v>
      </c>
      <c r="B133" s="207" t="s">
        <v>164</v>
      </c>
      <c r="C133" s="52">
        <v>2</v>
      </c>
      <c r="D133" s="52">
        <v>0.7</v>
      </c>
      <c r="E133" s="52">
        <v>1.3</v>
      </c>
      <c r="F133" s="52">
        <v>0.3</v>
      </c>
      <c r="G133" s="131" t="s">
        <v>182</v>
      </c>
      <c r="H133" s="211" t="s">
        <v>21</v>
      </c>
      <c r="I133" s="211">
        <v>50</v>
      </c>
      <c r="J133" s="211">
        <v>8</v>
      </c>
      <c r="K133" s="211">
        <v>17</v>
      </c>
      <c r="L133" s="211">
        <v>16</v>
      </c>
      <c r="M133" s="211">
        <v>8</v>
      </c>
      <c r="N133" s="211">
        <v>8</v>
      </c>
      <c r="O133" s="211">
        <v>1</v>
      </c>
      <c r="P133" s="131">
        <f t="shared" ref="P133:P137" si="40">+(Q133*C133)-K133</f>
        <v>33</v>
      </c>
      <c r="Q133" s="235">
        <f t="shared" ref="Q133:Q137" si="41">+I133/C133</f>
        <v>25</v>
      </c>
    </row>
    <row r="134" spans="1:17" ht="20.149999999999999" customHeight="1">
      <c r="A134" s="73" t="s">
        <v>19</v>
      </c>
      <c r="B134" s="137" t="s">
        <v>76</v>
      </c>
      <c r="C134" s="52">
        <v>4.5</v>
      </c>
      <c r="D134" s="52">
        <v>1.6</v>
      </c>
      <c r="E134" s="52">
        <v>2.9</v>
      </c>
      <c r="F134" s="52">
        <v>1.4</v>
      </c>
      <c r="G134" s="211" t="s">
        <v>31</v>
      </c>
      <c r="H134" s="211" t="s">
        <v>21</v>
      </c>
      <c r="I134" s="211">
        <v>113</v>
      </c>
      <c r="J134" s="211">
        <v>36</v>
      </c>
      <c r="K134" s="211">
        <v>39</v>
      </c>
      <c r="L134" s="211">
        <v>36</v>
      </c>
      <c r="M134" s="211">
        <v>12</v>
      </c>
      <c r="N134" s="211">
        <v>24</v>
      </c>
      <c r="O134" s="211">
        <v>3</v>
      </c>
      <c r="P134" s="131">
        <f t="shared" si="40"/>
        <v>74</v>
      </c>
      <c r="Q134" s="235">
        <f t="shared" si="41"/>
        <v>25.111111111111111</v>
      </c>
    </row>
    <row r="135" spans="1:17" ht="20.149999999999999" customHeight="1">
      <c r="A135" s="73" t="s">
        <v>22</v>
      </c>
      <c r="B135" s="137" t="s">
        <v>77</v>
      </c>
      <c r="C135" s="52">
        <v>3.5</v>
      </c>
      <c r="D135" s="52">
        <v>1.5</v>
      </c>
      <c r="E135" s="52">
        <v>2</v>
      </c>
      <c r="F135" s="52">
        <v>1</v>
      </c>
      <c r="G135" s="131" t="s">
        <v>182</v>
      </c>
      <c r="H135" s="211" t="s">
        <v>21</v>
      </c>
      <c r="I135" s="211">
        <v>105</v>
      </c>
      <c r="J135" s="211">
        <v>30</v>
      </c>
      <c r="K135" s="211">
        <v>38</v>
      </c>
      <c r="L135" s="211">
        <v>36</v>
      </c>
      <c r="M135" s="211">
        <v>16</v>
      </c>
      <c r="N135" s="211">
        <v>20</v>
      </c>
      <c r="O135" s="211">
        <v>2</v>
      </c>
      <c r="P135" s="131">
        <f t="shared" si="40"/>
        <v>67</v>
      </c>
      <c r="Q135" s="235">
        <f t="shared" si="41"/>
        <v>30</v>
      </c>
    </row>
    <row r="136" spans="1:17" ht="20.149999999999999" customHeight="1">
      <c r="A136" s="73" t="s">
        <v>23</v>
      </c>
      <c r="B136" s="137" t="s">
        <v>74</v>
      </c>
      <c r="C136" s="52">
        <v>3.5</v>
      </c>
      <c r="D136" s="52">
        <v>1.2</v>
      </c>
      <c r="E136" s="52">
        <v>2.2999999999999998</v>
      </c>
      <c r="F136" s="52">
        <v>1.2</v>
      </c>
      <c r="G136" s="211" t="s">
        <v>31</v>
      </c>
      <c r="H136" s="211" t="s">
        <v>21</v>
      </c>
      <c r="I136" s="211">
        <v>88</v>
      </c>
      <c r="J136" s="211">
        <v>30</v>
      </c>
      <c r="K136" s="211">
        <v>29</v>
      </c>
      <c r="L136" s="211">
        <v>28</v>
      </c>
      <c r="M136" s="211">
        <v>8</v>
      </c>
      <c r="N136" s="211">
        <v>20</v>
      </c>
      <c r="O136" s="211">
        <v>1</v>
      </c>
      <c r="P136" s="131">
        <f t="shared" si="40"/>
        <v>59</v>
      </c>
      <c r="Q136" s="235">
        <f t="shared" si="41"/>
        <v>25.142857142857142</v>
      </c>
    </row>
    <row r="137" spans="1:17" ht="20.149999999999999" customHeight="1" thickBot="1">
      <c r="A137" s="161" t="s">
        <v>61</v>
      </c>
      <c r="B137" s="162" t="s">
        <v>75</v>
      </c>
      <c r="C137" s="163">
        <v>3.5</v>
      </c>
      <c r="D137" s="163">
        <v>1</v>
      </c>
      <c r="E137" s="163">
        <v>2.5</v>
      </c>
      <c r="F137" s="163">
        <v>1.6</v>
      </c>
      <c r="G137" s="165" t="s">
        <v>31</v>
      </c>
      <c r="H137" s="165" t="s">
        <v>21</v>
      </c>
      <c r="I137" s="165">
        <v>88</v>
      </c>
      <c r="J137" s="165">
        <v>40</v>
      </c>
      <c r="K137" s="165">
        <v>25</v>
      </c>
      <c r="L137" s="165">
        <v>24</v>
      </c>
      <c r="M137" s="165">
        <v>8</v>
      </c>
      <c r="N137" s="165">
        <v>16</v>
      </c>
      <c r="O137" s="165">
        <v>1</v>
      </c>
      <c r="P137" s="131">
        <f t="shared" si="40"/>
        <v>63</v>
      </c>
      <c r="Q137" s="235">
        <f t="shared" si="41"/>
        <v>25.142857142857142</v>
      </c>
    </row>
    <row r="138" spans="1:17" ht="20.149999999999999" customHeight="1">
      <c r="A138" s="332" t="s">
        <v>24</v>
      </c>
      <c r="B138" s="333"/>
      <c r="C138" s="150">
        <f>SUM(C133:C137)</f>
        <v>17</v>
      </c>
      <c r="D138" s="150">
        <f>SUM(D133:D137)</f>
        <v>6</v>
      </c>
      <c r="E138" s="150">
        <f>SUM(E133:E137)</f>
        <v>11</v>
      </c>
      <c r="F138" s="150"/>
      <c r="G138" s="151" t="s">
        <v>25</v>
      </c>
      <c r="H138" s="151" t="s">
        <v>25</v>
      </c>
      <c r="I138" s="151">
        <f>SUM(I133:I137)</f>
        <v>444</v>
      </c>
      <c r="J138" s="151"/>
      <c r="K138" s="151">
        <f t="shared" ref="K138:N138" si="42">SUM(K133:K137)</f>
        <v>148</v>
      </c>
      <c r="L138" s="151">
        <f t="shared" si="42"/>
        <v>140</v>
      </c>
      <c r="M138" s="151">
        <f t="shared" si="42"/>
        <v>52</v>
      </c>
      <c r="N138" s="151">
        <f t="shared" si="42"/>
        <v>88</v>
      </c>
      <c r="O138" s="151">
        <f t="shared" ref="O138" si="43">SUM(O133:O137)</f>
        <v>8</v>
      </c>
      <c r="P138" s="151">
        <v>296</v>
      </c>
      <c r="Q138" s="152"/>
    </row>
    <row r="139" spans="1:17" ht="20.149999999999999" customHeight="1">
      <c r="A139" s="334" t="s">
        <v>26</v>
      </c>
      <c r="B139" s="335"/>
      <c r="C139" s="142"/>
      <c r="D139" s="142"/>
      <c r="E139" s="142"/>
      <c r="F139" s="142">
        <f>SUM(F133:F138)</f>
        <v>5.5</v>
      </c>
      <c r="G139" s="143"/>
      <c r="H139" s="143"/>
      <c r="I139" s="143"/>
      <c r="J139" s="143">
        <f>SUM(J133:J138)</f>
        <v>144</v>
      </c>
      <c r="K139" s="143"/>
      <c r="L139" s="143"/>
      <c r="M139" s="143"/>
      <c r="N139" s="143"/>
      <c r="O139" s="143"/>
      <c r="P139" s="143"/>
      <c r="Q139" s="144"/>
    </row>
    <row r="140" spans="1:17" ht="20.149999999999999" customHeight="1" thickBot="1">
      <c r="A140" s="336" t="s">
        <v>27</v>
      </c>
      <c r="B140" s="337"/>
      <c r="C140" s="153"/>
      <c r="D140" s="153"/>
      <c r="E140" s="153"/>
      <c r="F140" s="153"/>
      <c r="G140" s="154" t="s">
        <v>25</v>
      </c>
      <c r="H140" s="154" t="s">
        <v>25</v>
      </c>
      <c r="I140" s="154"/>
      <c r="J140" s="154"/>
      <c r="K140" s="154"/>
      <c r="L140" s="154"/>
      <c r="M140" s="154"/>
      <c r="N140" s="154"/>
      <c r="O140" s="154"/>
      <c r="P140" s="154"/>
      <c r="Q140" s="155"/>
    </row>
    <row r="141" spans="1:17" ht="20.149999999999999" customHeight="1">
      <c r="A141" s="109" t="s">
        <v>28</v>
      </c>
      <c r="B141" s="236" t="s">
        <v>51</v>
      </c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8"/>
    </row>
    <row r="142" spans="1:17" ht="20.149999999999999" customHeight="1">
      <c r="A142" s="73" t="s">
        <v>15</v>
      </c>
      <c r="B142" s="207" t="s">
        <v>113</v>
      </c>
      <c r="C142" s="52">
        <v>3</v>
      </c>
      <c r="D142" s="52">
        <v>0.8</v>
      </c>
      <c r="E142" s="52">
        <v>2.2000000000000002</v>
      </c>
      <c r="F142" s="52">
        <v>1</v>
      </c>
      <c r="G142" s="131" t="s">
        <v>182</v>
      </c>
      <c r="H142" s="211" t="s">
        <v>18</v>
      </c>
      <c r="I142" s="211">
        <v>75</v>
      </c>
      <c r="J142" s="211">
        <v>24</v>
      </c>
      <c r="K142" s="211">
        <v>21</v>
      </c>
      <c r="L142" s="211">
        <v>20</v>
      </c>
      <c r="M142" s="211">
        <v>8</v>
      </c>
      <c r="N142" s="211">
        <v>12</v>
      </c>
      <c r="O142" s="211">
        <v>1</v>
      </c>
      <c r="P142" s="131">
        <f t="shared" ref="P142:P145" si="44">+(Q142*C142)-K142</f>
        <v>54</v>
      </c>
      <c r="Q142" s="235">
        <f t="shared" ref="Q142:Q145" si="45">+I142/C142</f>
        <v>25</v>
      </c>
    </row>
    <row r="143" spans="1:17" ht="20.149999999999999" customHeight="1">
      <c r="A143" s="73" t="s">
        <v>19</v>
      </c>
      <c r="B143" s="207" t="s">
        <v>112</v>
      </c>
      <c r="C143" s="52">
        <v>2</v>
      </c>
      <c r="D143" s="52">
        <v>0.7</v>
      </c>
      <c r="E143" s="52">
        <v>1.3</v>
      </c>
      <c r="F143" s="52">
        <v>0.6</v>
      </c>
      <c r="G143" s="131" t="s">
        <v>182</v>
      </c>
      <c r="H143" s="211" t="s">
        <v>18</v>
      </c>
      <c r="I143" s="211">
        <v>50</v>
      </c>
      <c r="J143" s="211">
        <v>15</v>
      </c>
      <c r="K143" s="211">
        <v>18</v>
      </c>
      <c r="L143" s="211">
        <v>16</v>
      </c>
      <c r="M143" s="211">
        <v>6</v>
      </c>
      <c r="N143" s="211">
        <v>10</v>
      </c>
      <c r="O143" s="211">
        <v>2</v>
      </c>
      <c r="P143" s="131">
        <f t="shared" si="44"/>
        <v>32</v>
      </c>
      <c r="Q143" s="235">
        <f t="shared" si="45"/>
        <v>25</v>
      </c>
    </row>
    <row r="144" spans="1:17" ht="20.149999999999999" customHeight="1">
      <c r="A144" s="73" t="s">
        <v>22</v>
      </c>
      <c r="B144" s="137" t="s">
        <v>102</v>
      </c>
      <c r="C144" s="52">
        <v>2</v>
      </c>
      <c r="D144" s="52">
        <v>0.7</v>
      </c>
      <c r="E144" s="52">
        <v>1.3</v>
      </c>
      <c r="F144" s="52">
        <v>0.6</v>
      </c>
      <c r="G144" s="131" t="s">
        <v>182</v>
      </c>
      <c r="H144" s="211" t="s">
        <v>18</v>
      </c>
      <c r="I144" s="211">
        <v>50</v>
      </c>
      <c r="J144" s="211">
        <v>15</v>
      </c>
      <c r="K144" s="211">
        <v>18</v>
      </c>
      <c r="L144" s="211">
        <v>16</v>
      </c>
      <c r="M144" s="211">
        <v>6</v>
      </c>
      <c r="N144" s="211">
        <v>10</v>
      </c>
      <c r="O144" s="211">
        <v>2</v>
      </c>
      <c r="P144" s="131">
        <f t="shared" si="44"/>
        <v>32</v>
      </c>
      <c r="Q144" s="235">
        <f t="shared" si="45"/>
        <v>25</v>
      </c>
    </row>
    <row r="145" spans="1:17" ht="20.149999999999999" customHeight="1" thickBot="1">
      <c r="A145" s="161" t="s">
        <v>23</v>
      </c>
      <c r="B145" s="162" t="s">
        <v>110</v>
      </c>
      <c r="C145" s="163">
        <v>4</v>
      </c>
      <c r="D145" s="163">
        <v>1.4</v>
      </c>
      <c r="E145" s="163">
        <v>2.6</v>
      </c>
      <c r="F145" s="163">
        <v>1</v>
      </c>
      <c r="G145" s="148" t="s">
        <v>182</v>
      </c>
      <c r="H145" s="165" t="s">
        <v>18</v>
      </c>
      <c r="I145" s="165">
        <v>100</v>
      </c>
      <c r="J145" s="165">
        <v>24</v>
      </c>
      <c r="K145" s="165">
        <v>34</v>
      </c>
      <c r="L145" s="165">
        <v>32</v>
      </c>
      <c r="M145" s="165">
        <v>16</v>
      </c>
      <c r="N145" s="165">
        <v>16</v>
      </c>
      <c r="O145" s="165">
        <v>2</v>
      </c>
      <c r="P145" s="131">
        <f t="shared" si="44"/>
        <v>66</v>
      </c>
      <c r="Q145" s="235">
        <f t="shared" si="45"/>
        <v>25</v>
      </c>
    </row>
    <row r="146" spans="1:17" ht="20.149999999999999" customHeight="1">
      <c r="A146" s="332" t="s">
        <v>24</v>
      </c>
      <c r="B146" s="333"/>
      <c r="C146" s="150">
        <f>SUM(C142:C145)</f>
        <v>11</v>
      </c>
      <c r="D146" s="150">
        <f>SUM(D142:D145)</f>
        <v>3.6</v>
      </c>
      <c r="E146" s="150">
        <f>SUM(E142:E145)</f>
        <v>7.4</v>
      </c>
      <c r="F146" s="150"/>
      <c r="G146" s="151" t="s">
        <v>25</v>
      </c>
      <c r="H146" s="151" t="s">
        <v>25</v>
      </c>
      <c r="I146" s="151">
        <f>SUM(I142:I145)</f>
        <v>275</v>
      </c>
      <c r="J146" s="151"/>
      <c r="K146" s="151">
        <f t="shared" ref="K146:N146" si="46">SUM(K142:K145)</f>
        <v>91</v>
      </c>
      <c r="L146" s="151">
        <f t="shared" si="46"/>
        <v>84</v>
      </c>
      <c r="M146" s="151">
        <f t="shared" si="46"/>
        <v>36</v>
      </c>
      <c r="N146" s="151">
        <f t="shared" si="46"/>
        <v>48</v>
      </c>
      <c r="O146" s="151">
        <f t="shared" ref="O146" si="47">SUM(O142:O145)</f>
        <v>7</v>
      </c>
      <c r="P146" s="151">
        <v>184</v>
      </c>
      <c r="Q146" s="152"/>
    </row>
    <row r="147" spans="1:17" s="7" customFormat="1" ht="20.149999999999999" customHeight="1">
      <c r="A147" s="334" t="s">
        <v>26</v>
      </c>
      <c r="B147" s="335"/>
      <c r="C147" s="142"/>
      <c r="D147" s="142"/>
      <c r="E147" s="142"/>
      <c r="F147" s="142">
        <f>SUM(F142:F146)</f>
        <v>3.2</v>
      </c>
      <c r="G147" s="143"/>
      <c r="H147" s="143"/>
      <c r="I147" s="143"/>
      <c r="J147" s="143">
        <f>SUM(J142:J146)</f>
        <v>78</v>
      </c>
      <c r="K147" s="143"/>
      <c r="L147" s="143"/>
      <c r="M147" s="143"/>
      <c r="N147" s="143"/>
      <c r="O147" s="143"/>
      <c r="P147" s="143"/>
      <c r="Q147" s="144"/>
    </row>
    <row r="148" spans="1:17" s="7" customFormat="1" ht="20.149999999999999" customHeight="1" thickBot="1">
      <c r="A148" s="336" t="s">
        <v>27</v>
      </c>
      <c r="B148" s="337"/>
      <c r="C148" s="153">
        <v>11</v>
      </c>
      <c r="D148" s="153">
        <f>SUM(D146)</f>
        <v>3.6</v>
      </c>
      <c r="E148" s="153">
        <f>SUM(E146)</f>
        <v>7.4</v>
      </c>
      <c r="F148" s="153"/>
      <c r="G148" s="154" t="s">
        <v>25</v>
      </c>
      <c r="H148" s="154" t="s">
        <v>25</v>
      </c>
      <c r="I148" s="154">
        <f>SUM(I146)</f>
        <v>275</v>
      </c>
      <c r="J148" s="154"/>
      <c r="K148" s="154">
        <f t="shared" ref="K148:N148" si="48">SUM(K146)</f>
        <v>91</v>
      </c>
      <c r="L148" s="154">
        <f t="shared" si="48"/>
        <v>84</v>
      </c>
      <c r="M148" s="154">
        <f t="shared" si="48"/>
        <v>36</v>
      </c>
      <c r="N148" s="154">
        <f t="shared" si="48"/>
        <v>48</v>
      </c>
      <c r="O148" s="154">
        <f t="shared" ref="O148" si="49">SUM(O146)</f>
        <v>7</v>
      </c>
      <c r="P148" s="154">
        <v>184</v>
      </c>
      <c r="Q148" s="155"/>
    </row>
    <row r="149" spans="1:17" ht="20.149999999999999" customHeight="1" thickBot="1">
      <c r="A149" s="274" t="s">
        <v>79</v>
      </c>
      <c r="B149" s="275"/>
      <c r="C149" s="97">
        <f>SUM(C129,C138,C146)</f>
        <v>30</v>
      </c>
      <c r="D149" s="97">
        <f>SUM(D129,D138,D146,)</f>
        <v>10.8</v>
      </c>
      <c r="E149" s="97">
        <f>SUM(E129,E138,E146,)</f>
        <v>19.200000000000003</v>
      </c>
      <c r="F149" s="97">
        <f>SUM(F130,F139,F147,)</f>
        <v>8.6999999999999993</v>
      </c>
      <c r="G149" s="98" t="s">
        <v>25</v>
      </c>
      <c r="H149" s="98" t="s">
        <v>25</v>
      </c>
      <c r="I149" s="98">
        <f>SUM(I129,I138,I146,)</f>
        <v>769</v>
      </c>
      <c r="J149" s="98">
        <f>SUM(J130,J139,J147,)</f>
        <v>222</v>
      </c>
      <c r="K149" s="98">
        <f>SUM(K129,K138,K146,)</f>
        <v>269</v>
      </c>
      <c r="L149" s="98">
        <f>SUM(L129,L138,L146)</f>
        <v>254</v>
      </c>
      <c r="M149" s="98">
        <f>SUM(M129,M138,M146,)</f>
        <v>88</v>
      </c>
      <c r="N149" s="98">
        <f>SUM(N129,N138,N146)</f>
        <v>166</v>
      </c>
      <c r="O149" s="98">
        <f>SUM(O129,O138,O146,)</f>
        <v>15</v>
      </c>
      <c r="P149" s="98">
        <v>500</v>
      </c>
      <c r="Q149" s="99"/>
    </row>
    <row r="150" spans="1:17" ht="20.149999999999999" customHeight="1">
      <c r="A150" s="279" t="s">
        <v>80</v>
      </c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2"/>
    </row>
    <row r="151" spans="1:17" ht="20.149999999999999" customHeight="1">
      <c r="A151" s="79" t="s">
        <v>13</v>
      </c>
      <c r="B151" s="276" t="s">
        <v>34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8"/>
    </row>
    <row r="152" spans="1:17" ht="20.149999999999999" customHeight="1">
      <c r="A152" s="73" t="s">
        <v>15</v>
      </c>
      <c r="B152" s="137" t="s">
        <v>81</v>
      </c>
      <c r="C152" s="52">
        <v>4.5</v>
      </c>
      <c r="D152" s="52">
        <v>1.4</v>
      </c>
      <c r="E152" s="52">
        <v>3.1</v>
      </c>
      <c r="F152" s="52">
        <v>1.2</v>
      </c>
      <c r="G152" s="211" t="s">
        <v>31</v>
      </c>
      <c r="H152" s="211" t="s">
        <v>21</v>
      </c>
      <c r="I152" s="211">
        <v>113</v>
      </c>
      <c r="J152" s="211">
        <v>30</v>
      </c>
      <c r="K152" s="211">
        <v>34</v>
      </c>
      <c r="L152" s="211">
        <v>32</v>
      </c>
      <c r="M152" s="211">
        <v>12</v>
      </c>
      <c r="N152" s="211">
        <v>20</v>
      </c>
      <c r="O152" s="211">
        <v>2</v>
      </c>
      <c r="P152" s="131">
        <f t="shared" ref="P152:P155" si="50">+(Q152*C152)-K152</f>
        <v>79</v>
      </c>
      <c r="Q152" s="235">
        <f t="shared" ref="Q152:Q155" si="51">+I152/C152</f>
        <v>25.111111111111111</v>
      </c>
    </row>
    <row r="153" spans="1:17" ht="20.149999999999999" customHeight="1">
      <c r="A153" s="73" t="s">
        <v>19</v>
      </c>
      <c r="B153" s="137" t="s">
        <v>82</v>
      </c>
      <c r="C153" s="52">
        <v>2</v>
      </c>
      <c r="D153" s="52">
        <v>0.7</v>
      </c>
      <c r="E153" s="52">
        <v>1.3</v>
      </c>
      <c r="F153" s="52">
        <v>1.3</v>
      </c>
      <c r="G153" s="131" t="s">
        <v>182</v>
      </c>
      <c r="H153" s="211" t="s">
        <v>21</v>
      </c>
      <c r="I153" s="211">
        <v>50</v>
      </c>
      <c r="J153" s="211">
        <v>32</v>
      </c>
      <c r="K153" s="211">
        <v>18</v>
      </c>
      <c r="L153" s="211">
        <v>16</v>
      </c>
      <c r="M153" s="211"/>
      <c r="N153" s="211">
        <v>16</v>
      </c>
      <c r="O153" s="211">
        <v>2</v>
      </c>
      <c r="P153" s="131">
        <f t="shared" si="50"/>
        <v>32</v>
      </c>
      <c r="Q153" s="235">
        <f t="shared" si="51"/>
        <v>25</v>
      </c>
    </row>
    <row r="154" spans="1:17" ht="20.149999999999999" customHeight="1">
      <c r="A154" s="73" t="s">
        <v>22</v>
      </c>
      <c r="B154" s="140" t="s">
        <v>78</v>
      </c>
      <c r="C154" s="52">
        <v>3.5</v>
      </c>
      <c r="D154" s="52">
        <v>1.4</v>
      </c>
      <c r="E154" s="52">
        <v>2.1</v>
      </c>
      <c r="F154" s="52">
        <v>0.8</v>
      </c>
      <c r="G154" s="211" t="s">
        <v>31</v>
      </c>
      <c r="H154" s="211" t="s">
        <v>21</v>
      </c>
      <c r="I154" s="211">
        <v>88</v>
      </c>
      <c r="J154" s="211">
        <v>20</v>
      </c>
      <c r="K154" s="211">
        <v>35</v>
      </c>
      <c r="L154" s="211">
        <v>32</v>
      </c>
      <c r="M154" s="211">
        <v>12</v>
      </c>
      <c r="N154" s="211">
        <v>20</v>
      </c>
      <c r="O154" s="211">
        <v>3</v>
      </c>
      <c r="P154" s="131">
        <f t="shared" si="50"/>
        <v>53</v>
      </c>
      <c r="Q154" s="235">
        <f t="shared" si="51"/>
        <v>25.142857142857142</v>
      </c>
    </row>
    <row r="155" spans="1:17" s="7" customFormat="1" ht="20.149999999999999" customHeight="1" thickBot="1">
      <c r="A155" s="161" t="s">
        <v>23</v>
      </c>
      <c r="B155" s="173" t="s">
        <v>85</v>
      </c>
      <c r="C155" s="163">
        <v>2</v>
      </c>
      <c r="D155" s="163">
        <v>0.7</v>
      </c>
      <c r="E155" s="163">
        <v>1.3</v>
      </c>
      <c r="F155" s="163">
        <v>0.3</v>
      </c>
      <c r="G155" s="148" t="s">
        <v>182</v>
      </c>
      <c r="H155" s="165" t="s">
        <v>21</v>
      </c>
      <c r="I155" s="165">
        <v>50</v>
      </c>
      <c r="J155" s="165">
        <v>8</v>
      </c>
      <c r="K155" s="165">
        <v>17</v>
      </c>
      <c r="L155" s="165">
        <v>16</v>
      </c>
      <c r="M155" s="165">
        <v>8</v>
      </c>
      <c r="N155" s="165">
        <v>8</v>
      </c>
      <c r="O155" s="165">
        <v>1</v>
      </c>
      <c r="P155" s="131">
        <f t="shared" si="50"/>
        <v>33</v>
      </c>
      <c r="Q155" s="235">
        <f t="shared" si="51"/>
        <v>25</v>
      </c>
    </row>
    <row r="156" spans="1:17" s="7" customFormat="1" ht="20.149999999999999" customHeight="1">
      <c r="A156" s="332" t="s">
        <v>24</v>
      </c>
      <c r="B156" s="333"/>
      <c r="C156" s="150">
        <f>SUM(C152:C155)</f>
        <v>12</v>
      </c>
      <c r="D156" s="150">
        <f>SUM(D152:D155)</f>
        <v>4.1999999999999993</v>
      </c>
      <c r="E156" s="150">
        <f>SUM(E152:E155)</f>
        <v>7.8</v>
      </c>
      <c r="F156" s="150"/>
      <c r="G156" s="151" t="s">
        <v>25</v>
      </c>
      <c r="H156" s="151" t="s">
        <v>25</v>
      </c>
      <c r="I156" s="151">
        <f>SUM(I152:I155)</f>
        <v>301</v>
      </c>
      <c r="J156" s="151"/>
      <c r="K156" s="151">
        <f t="shared" ref="K156:N156" si="52">SUM(K152:K155)</f>
        <v>104</v>
      </c>
      <c r="L156" s="151">
        <f t="shared" si="52"/>
        <v>96</v>
      </c>
      <c r="M156" s="151">
        <f t="shared" si="52"/>
        <v>32</v>
      </c>
      <c r="N156" s="151">
        <f t="shared" si="52"/>
        <v>64</v>
      </c>
      <c r="O156" s="151">
        <f t="shared" ref="O156" si="53">SUM(O152:O155)</f>
        <v>8</v>
      </c>
      <c r="P156" s="151">
        <v>197</v>
      </c>
      <c r="Q156" s="152"/>
    </row>
    <row r="157" spans="1:17" s="7" customFormat="1" ht="20.149999999999999" customHeight="1">
      <c r="A157" s="334" t="s">
        <v>26</v>
      </c>
      <c r="B157" s="335"/>
      <c r="C157" s="142"/>
      <c r="D157" s="142"/>
      <c r="E157" s="142"/>
      <c r="F157" s="142">
        <f>SUM(F152:F156)</f>
        <v>3.5999999999999996</v>
      </c>
      <c r="G157" s="143"/>
      <c r="H157" s="143"/>
      <c r="I157" s="143"/>
      <c r="J157" s="143">
        <f>SUM(J152:J156)</f>
        <v>90</v>
      </c>
      <c r="K157" s="143"/>
      <c r="L157" s="143"/>
      <c r="M157" s="143"/>
      <c r="N157" s="143"/>
      <c r="O157" s="143"/>
      <c r="P157" s="143"/>
      <c r="Q157" s="144"/>
    </row>
    <row r="158" spans="1:17" ht="20.149999999999999" customHeight="1" thickBot="1">
      <c r="A158" s="336" t="s">
        <v>27</v>
      </c>
      <c r="B158" s="337"/>
      <c r="C158" s="153"/>
      <c r="D158" s="153"/>
      <c r="E158" s="153"/>
      <c r="F158" s="153"/>
      <c r="G158" s="154" t="s">
        <v>25</v>
      </c>
      <c r="H158" s="154" t="s">
        <v>25</v>
      </c>
      <c r="I158" s="154"/>
      <c r="J158" s="154"/>
      <c r="K158" s="154"/>
      <c r="L158" s="154"/>
      <c r="M158" s="154"/>
      <c r="N158" s="154"/>
      <c r="O158" s="154"/>
      <c r="P158" s="154"/>
      <c r="Q158" s="155"/>
    </row>
    <row r="159" spans="1:17" ht="20.149999999999999" customHeight="1">
      <c r="A159" s="109" t="s">
        <v>28</v>
      </c>
      <c r="B159" s="253" t="s">
        <v>51</v>
      </c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5"/>
    </row>
    <row r="160" spans="1:17" ht="20.149999999999999" customHeight="1">
      <c r="A160" s="73" t="s">
        <v>15</v>
      </c>
      <c r="B160" s="141" t="s">
        <v>114</v>
      </c>
      <c r="C160" s="52">
        <v>2</v>
      </c>
      <c r="D160" s="52">
        <v>0.7</v>
      </c>
      <c r="E160" s="52">
        <v>1.3</v>
      </c>
      <c r="F160" s="52">
        <v>1.2</v>
      </c>
      <c r="G160" s="131" t="s">
        <v>182</v>
      </c>
      <c r="H160" s="211" t="s">
        <v>18</v>
      </c>
      <c r="I160" s="211">
        <v>50</v>
      </c>
      <c r="J160" s="211">
        <v>30</v>
      </c>
      <c r="K160" s="211">
        <v>18</v>
      </c>
      <c r="L160" s="211">
        <v>16</v>
      </c>
      <c r="M160" s="211"/>
      <c r="N160" s="211">
        <v>16</v>
      </c>
      <c r="O160" s="211">
        <v>2</v>
      </c>
      <c r="P160" s="131">
        <f t="shared" ref="P160:P163" si="54">+(Q160*C160)-K160</f>
        <v>32</v>
      </c>
      <c r="Q160" s="235">
        <f t="shared" ref="Q160:Q163" si="55">+I160/C160</f>
        <v>25</v>
      </c>
    </row>
    <row r="161" spans="1:17" ht="20.149999999999999" customHeight="1">
      <c r="A161" s="73" t="s">
        <v>19</v>
      </c>
      <c r="B161" s="137" t="s">
        <v>103</v>
      </c>
      <c r="C161" s="52">
        <v>2</v>
      </c>
      <c r="D161" s="52">
        <v>0.7</v>
      </c>
      <c r="E161" s="52">
        <v>1.3</v>
      </c>
      <c r="F161" s="52">
        <v>1.2</v>
      </c>
      <c r="G161" s="131" t="s">
        <v>182</v>
      </c>
      <c r="H161" s="211" t="s">
        <v>18</v>
      </c>
      <c r="I161" s="211">
        <v>50</v>
      </c>
      <c r="J161" s="211">
        <v>30</v>
      </c>
      <c r="K161" s="211">
        <v>17</v>
      </c>
      <c r="L161" s="211">
        <v>16</v>
      </c>
      <c r="M161" s="211"/>
      <c r="N161" s="211">
        <v>16</v>
      </c>
      <c r="O161" s="211">
        <v>1</v>
      </c>
      <c r="P161" s="131">
        <f t="shared" si="54"/>
        <v>33</v>
      </c>
      <c r="Q161" s="235">
        <f t="shared" si="55"/>
        <v>25</v>
      </c>
    </row>
    <row r="162" spans="1:17" ht="20.149999999999999" customHeight="1">
      <c r="A162" s="73" t="s">
        <v>22</v>
      </c>
      <c r="B162" s="137" t="s">
        <v>120</v>
      </c>
      <c r="C162" s="52">
        <v>2</v>
      </c>
      <c r="D162" s="52">
        <v>0.7</v>
      </c>
      <c r="E162" s="52">
        <v>1.3</v>
      </c>
      <c r="F162" s="52">
        <v>0.6</v>
      </c>
      <c r="G162" s="131" t="s">
        <v>182</v>
      </c>
      <c r="H162" s="211" t="s">
        <v>18</v>
      </c>
      <c r="I162" s="211">
        <v>50</v>
      </c>
      <c r="J162" s="211">
        <v>16</v>
      </c>
      <c r="K162" s="211">
        <v>17</v>
      </c>
      <c r="L162" s="211">
        <v>16</v>
      </c>
      <c r="M162" s="211">
        <v>8</v>
      </c>
      <c r="N162" s="211">
        <v>8</v>
      </c>
      <c r="O162" s="211">
        <v>1</v>
      </c>
      <c r="P162" s="131">
        <f t="shared" si="54"/>
        <v>33</v>
      </c>
      <c r="Q162" s="235">
        <f t="shared" si="55"/>
        <v>25</v>
      </c>
    </row>
    <row r="163" spans="1:17" ht="20.149999999999999" customHeight="1">
      <c r="A163" s="73" t="s">
        <v>23</v>
      </c>
      <c r="B163" s="137" t="s">
        <v>104</v>
      </c>
      <c r="C163" s="52">
        <v>2</v>
      </c>
      <c r="D163" s="52">
        <v>0.7</v>
      </c>
      <c r="E163" s="52">
        <v>1.3</v>
      </c>
      <c r="F163" s="52">
        <v>0.4</v>
      </c>
      <c r="G163" s="131" t="s">
        <v>182</v>
      </c>
      <c r="H163" s="211" t="s">
        <v>18</v>
      </c>
      <c r="I163" s="211">
        <v>50</v>
      </c>
      <c r="J163" s="211">
        <v>10</v>
      </c>
      <c r="K163" s="211">
        <v>17</v>
      </c>
      <c r="L163" s="211">
        <v>16</v>
      </c>
      <c r="M163" s="211">
        <v>6</v>
      </c>
      <c r="N163" s="211">
        <v>10</v>
      </c>
      <c r="O163" s="211">
        <v>1</v>
      </c>
      <c r="P163" s="131">
        <f t="shared" si="54"/>
        <v>33</v>
      </c>
      <c r="Q163" s="235">
        <f t="shared" si="55"/>
        <v>25</v>
      </c>
    </row>
    <row r="164" spans="1:17" ht="20.149999999999999" customHeight="1">
      <c r="A164" s="73">
        <v>5</v>
      </c>
      <c r="B164" s="207" t="s">
        <v>126</v>
      </c>
      <c r="C164" s="52">
        <v>2</v>
      </c>
      <c r="D164" s="52">
        <v>0.5</v>
      </c>
      <c r="E164" s="52">
        <v>1.5</v>
      </c>
      <c r="F164" s="52">
        <v>2</v>
      </c>
      <c r="G164" s="211" t="s">
        <v>17</v>
      </c>
      <c r="H164" s="211" t="s">
        <v>18</v>
      </c>
      <c r="I164" s="338" t="s">
        <v>141</v>
      </c>
      <c r="J164" s="338"/>
      <c r="K164" s="338"/>
      <c r="L164" s="338"/>
      <c r="M164" s="338"/>
      <c r="N164" s="338"/>
      <c r="O164" s="338"/>
      <c r="P164" s="338"/>
      <c r="Q164" s="339"/>
    </row>
    <row r="165" spans="1:17" ht="20.149999999999999" customHeight="1" thickBot="1">
      <c r="A165" s="161" t="s">
        <v>107</v>
      </c>
      <c r="B165" s="162" t="s">
        <v>125</v>
      </c>
      <c r="C165" s="163">
        <v>2</v>
      </c>
      <c r="D165" s="163">
        <v>0.6</v>
      </c>
      <c r="E165" s="163">
        <v>1.4</v>
      </c>
      <c r="F165" s="163"/>
      <c r="G165" s="165" t="s">
        <v>17</v>
      </c>
      <c r="H165" s="165" t="s">
        <v>18</v>
      </c>
      <c r="I165" s="165">
        <v>50</v>
      </c>
      <c r="J165" s="165"/>
      <c r="K165" s="165">
        <v>16</v>
      </c>
      <c r="L165" s="165">
        <v>16</v>
      </c>
      <c r="M165" s="165"/>
      <c r="N165" s="165">
        <v>16</v>
      </c>
      <c r="O165" s="165"/>
      <c r="P165" s="131">
        <f>+(Q165*C165)-K165</f>
        <v>34</v>
      </c>
      <c r="Q165" s="235">
        <f t="shared" ref="Q165" si="56">+I165/C165</f>
        <v>25</v>
      </c>
    </row>
    <row r="166" spans="1:17" ht="20.149999999999999" customHeight="1">
      <c r="A166" s="332" t="s">
        <v>24</v>
      </c>
      <c r="B166" s="333"/>
      <c r="C166" s="150">
        <f>SUM(C160:C165)</f>
        <v>12</v>
      </c>
      <c r="D166" s="150">
        <f>SUM(D160:D165)</f>
        <v>3.9</v>
      </c>
      <c r="E166" s="150">
        <f>SUM(E160:E165)</f>
        <v>8.1</v>
      </c>
      <c r="F166" s="150"/>
      <c r="G166" s="151" t="s">
        <v>25</v>
      </c>
      <c r="H166" s="151" t="s">
        <v>25</v>
      </c>
      <c r="I166" s="151">
        <f>SUM(I160:I165)</f>
        <v>250</v>
      </c>
      <c r="J166" s="151"/>
      <c r="K166" s="151">
        <f t="shared" ref="K166:N166" si="57">SUM(K160:K165)</f>
        <v>85</v>
      </c>
      <c r="L166" s="151">
        <f t="shared" si="57"/>
        <v>80</v>
      </c>
      <c r="M166" s="151">
        <f t="shared" si="57"/>
        <v>14</v>
      </c>
      <c r="N166" s="151">
        <f t="shared" si="57"/>
        <v>66</v>
      </c>
      <c r="O166" s="151">
        <f t="shared" ref="O166" si="58">SUM(O160:O165)</f>
        <v>5</v>
      </c>
      <c r="P166" s="151">
        <v>165</v>
      </c>
      <c r="Q166" s="152"/>
    </row>
    <row r="167" spans="1:17" ht="20.149999999999999" customHeight="1">
      <c r="A167" s="334" t="s">
        <v>26</v>
      </c>
      <c r="B167" s="335"/>
      <c r="C167" s="142"/>
      <c r="D167" s="142"/>
      <c r="E167" s="142"/>
      <c r="F167" s="142">
        <f>SUM(F160:F166)</f>
        <v>5.4</v>
      </c>
      <c r="G167" s="143"/>
      <c r="H167" s="143"/>
      <c r="I167" s="143"/>
      <c r="J167" s="143">
        <f>SUM(J160:J166)</f>
        <v>86</v>
      </c>
      <c r="K167" s="143"/>
      <c r="L167" s="143"/>
      <c r="M167" s="143"/>
      <c r="N167" s="143"/>
      <c r="O167" s="143"/>
      <c r="P167" s="143"/>
      <c r="Q167" s="144"/>
    </row>
    <row r="168" spans="1:17" ht="20.149999999999999" customHeight="1" thickBot="1">
      <c r="A168" s="336" t="s">
        <v>27</v>
      </c>
      <c r="B168" s="337"/>
      <c r="C168" s="153">
        <v>12</v>
      </c>
      <c r="D168" s="153">
        <v>3.9</v>
      </c>
      <c r="E168" s="153">
        <v>8.1</v>
      </c>
      <c r="F168" s="153"/>
      <c r="G168" s="154" t="s">
        <v>25</v>
      </c>
      <c r="H168" s="154" t="s">
        <v>25</v>
      </c>
      <c r="I168" s="154">
        <f>SUM(I166)</f>
        <v>250</v>
      </c>
      <c r="J168" s="154"/>
      <c r="K168" s="154">
        <f t="shared" ref="K168:N168" si="59">SUM(K166)</f>
        <v>85</v>
      </c>
      <c r="L168" s="154">
        <f t="shared" si="59"/>
        <v>80</v>
      </c>
      <c r="M168" s="154">
        <f t="shared" si="59"/>
        <v>14</v>
      </c>
      <c r="N168" s="154">
        <f t="shared" si="59"/>
        <v>66</v>
      </c>
      <c r="O168" s="154">
        <f t="shared" ref="O168" si="60">SUM(O166)</f>
        <v>5</v>
      </c>
      <c r="P168" s="154">
        <v>165</v>
      </c>
      <c r="Q168" s="155"/>
    </row>
    <row r="169" spans="1:17" ht="20.149999999999999" customHeight="1">
      <c r="A169" s="180" t="s">
        <v>199</v>
      </c>
      <c r="B169" s="330" t="s">
        <v>192</v>
      </c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1"/>
    </row>
    <row r="170" spans="1:17" ht="20.149999999999999" customHeight="1" thickBot="1">
      <c r="A170" s="161" t="s">
        <v>15</v>
      </c>
      <c r="B170" s="162" t="s">
        <v>87</v>
      </c>
      <c r="C170" s="163">
        <v>6</v>
      </c>
      <c r="D170" s="163">
        <v>2</v>
      </c>
      <c r="E170" s="163">
        <v>4</v>
      </c>
      <c r="F170" s="163">
        <v>6</v>
      </c>
      <c r="G170" s="165" t="s">
        <v>17</v>
      </c>
      <c r="H170" s="165" t="s">
        <v>18</v>
      </c>
      <c r="I170" s="165"/>
      <c r="J170" s="165"/>
      <c r="K170" s="165"/>
      <c r="L170" s="174" t="s">
        <v>88</v>
      </c>
      <c r="M170" s="165"/>
      <c r="N170" s="165"/>
      <c r="O170" s="165"/>
      <c r="P170" s="165"/>
      <c r="Q170" s="235"/>
    </row>
    <row r="171" spans="1:17" s="7" customFormat="1" ht="20.149999999999999" customHeight="1">
      <c r="A171" s="241" t="s">
        <v>89</v>
      </c>
      <c r="B171" s="242"/>
      <c r="C171" s="101">
        <f>SUM(C156,C166,C170)</f>
        <v>30</v>
      </c>
      <c r="D171" s="101">
        <f>SUM(D156,D166,D170)</f>
        <v>10.1</v>
      </c>
      <c r="E171" s="101">
        <f>SUM(E156,E166,E170)</f>
        <v>19.899999999999999</v>
      </c>
      <c r="F171" s="101">
        <f>SUM(F157,F167,F170,)</f>
        <v>15</v>
      </c>
      <c r="G171" s="102" t="s">
        <v>25</v>
      </c>
      <c r="H171" s="102" t="s">
        <v>25</v>
      </c>
      <c r="I171" s="102">
        <f>SUM(I156,I166,)</f>
        <v>551</v>
      </c>
      <c r="J171" s="102">
        <f>SUM(J157,J167,)</f>
        <v>176</v>
      </c>
      <c r="K171" s="102">
        <f>SUM(K156,K166,)</f>
        <v>189</v>
      </c>
      <c r="L171" s="102">
        <f>SUM(L156,L166,)</f>
        <v>176</v>
      </c>
      <c r="M171" s="102">
        <f>SUM(M156,M166,)</f>
        <v>46</v>
      </c>
      <c r="N171" s="102">
        <f>SUM(N156,N166)</f>
        <v>130</v>
      </c>
      <c r="O171" s="102">
        <f>SUM(O156,O166,)</f>
        <v>13</v>
      </c>
      <c r="P171" s="102">
        <v>362</v>
      </c>
      <c r="Q171" s="103"/>
    </row>
    <row r="172" spans="1:17" ht="20.149999999999999" customHeight="1" thickBot="1">
      <c r="A172" s="261" t="s">
        <v>90</v>
      </c>
      <c r="B172" s="262"/>
      <c r="C172" s="104">
        <v>60</v>
      </c>
      <c r="D172" s="104">
        <v>31.4</v>
      </c>
      <c r="E172" s="104">
        <v>28.6</v>
      </c>
      <c r="F172" s="105">
        <f>SUM(F149,F171,)</f>
        <v>23.7</v>
      </c>
      <c r="G172" s="106" t="s">
        <v>25</v>
      </c>
      <c r="H172" s="106" t="s">
        <v>25</v>
      </c>
      <c r="I172" s="106">
        <f>SUM(I149,I171,)</f>
        <v>1320</v>
      </c>
      <c r="J172" s="106">
        <f>SUM(J149,J171,)</f>
        <v>398</v>
      </c>
      <c r="K172" s="106">
        <f>SUM(K149,K171,)</f>
        <v>458</v>
      </c>
      <c r="L172" s="106">
        <f>SUM(L149,L171,)</f>
        <v>430</v>
      </c>
      <c r="M172" s="106">
        <f>SUM(M149,M171)</f>
        <v>134</v>
      </c>
      <c r="N172" s="106">
        <f>SUM(N149,N171,)</f>
        <v>296</v>
      </c>
      <c r="O172" s="106">
        <f>SUM(O149,O171,)</f>
        <v>28</v>
      </c>
      <c r="P172" s="106">
        <v>862</v>
      </c>
      <c r="Q172" s="107"/>
    </row>
    <row r="173" spans="1:17" ht="20.149999999999999" customHeight="1">
      <c r="A173" s="266" t="s">
        <v>91</v>
      </c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9"/>
    </row>
    <row r="174" spans="1:17" ht="20.149999999999999" customHeight="1">
      <c r="A174" s="270" t="s">
        <v>92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3"/>
    </row>
    <row r="175" spans="1:17" ht="20.149999999999999" customHeight="1">
      <c r="A175" s="78" t="s">
        <v>13</v>
      </c>
      <c r="B175" s="263" t="s">
        <v>34</v>
      </c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5"/>
    </row>
    <row r="176" spans="1:17" ht="20.149999999999999" customHeight="1">
      <c r="A176" s="212" t="s">
        <v>15</v>
      </c>
      <c r="B176" s="141" t="s">
        <v>93</v>
      </c>
      <c r="C176" s="130">
        <v>2</v>
      </c>
      <c r="D176" s="130">
        <v>0.7</v>
      </c>
      <c r="E176" s="130">
        <v>1.3</v>
      </c>
      <c r="F176" s="130">
        <v>1.2</v>
      </c>
      <c r="G176" s="131" t="s">
        <v>182</v>
      </c>
      <c r="H176" s="131" t="s">
        <v>21</v>
      </c>
      <c r="I176" s="131">
        <v>50</v>
      </c>
      <c r="J176" s="131">
        <v>30</v>
      </c>
      <c r="K176" s="131">
        <v>17</v>
      </c>
      <c r="L176" s="131">
        <v>16</v>
      </c>
      <c r="M176" s="131">
        <v>8</v>
      </c>
      <c r="N176" s="131">
        <v>8</v>
      </c>
      <c r="O176" s="131">
        <v>1</v>
      </c>
      <c r="P176" s="131">
        <f t="shared" ref="P176:P179" si="61">+(Q176*C176)-K176</f>
        <v>33</v>
      </c>
      <c r="Q176" s="235">
        <f t="shared" ref="Q176:Q179" si="62">+I176/C176</f>
        <v>25</v>
      </c>
    </row>
    <row r="177" spans="1:17" ht="20.149999999999999" customHeight="1">
      <c r="A177" s="212" t="s">
        <v>19</v>
      </c>
      <c r="B177" s="141" t="s">
        <v>94</v>
      </c>
      <c r="C177" s="130">
        <v>3</v>
      </c>
      <c r="D177" s="130">
        <v>1.1000000000000001</v>
      </c>
      <c r="E177" s="130">
        <v>1.9</v>
      </c>
      <c r="F177" s="130">
        <v>0.6</v>
      </c>
      <c r="G177" s="131" t="s">
        <v>182</v>
      </c>
      <c r="H177" s="131" t="s">
        <v>21</v>
      </c>
      <c r="I177" s="131">
        <v>75</v>
      </c>
      <c r="J177" s="131">
        <v>16</v>
      </c>
      <c r="K177" s="131">
        <v>28</v>
      </c>
      <c r="L177" s="131">
        <v>24</v>
      </c>
      <c r="M177" s="131">
        <v>8</v>
      </c>
      <c r="N177" s="131">
        <v>16</v>
      </c>
      <c r="O177" s="131">
        <v>4</v>
      </c>
      <c r="P177" s="131">
        <f t="shared" si="61"/>
        <v>47</v>
      </c>
      <c r="Q177" s="235">
        <f t="shared" si="62"/>
        <v>25</v>
      </c>
    </row>
    <row r="178" spans="1:17" ht="20.149999999999999" customHeight="1">
      <c r="A178" s="73" t="s">
        <v>22</v>
      </c>
      <c r="B178" s="137" t="s">
        <v>95</v>
      </c>
      <c r="C178" s="52">
        <v>3</v>
      </c>
      <c r="D178" s="52">
        <v>1.1000000000000001</v>
      </c>
      <c r="E178" s="52">
        <v>1.9</v>
      </c>
      <c r="F178" s="52">
        <v>1</v>
      </c>
      <c r="G178" s="131" t="s">
        <v>182</v>
      </c>
      <c r="H178" s="211" t="s">
        <v>21</v>
      </c>
      <c r="I178" s="211">
        <v>75</v>
      </c>
      <c r="J178" s="211">
        <v>24</v>
      </c>
      <c r="K178" s="211">
        <v>27</v>
      </c>
      <c r="L178" s="211">
        <v>24</v>
      </c>
      <c r="M178" s="211">
        <v>8</v>
      </c>
      <c r="N178" s="211">
        <v>16</v>
      </c>
      <c r="O178" s="211">
        <v>3</v>
      </c>
      <c r="P178" s="131">
        <f t="shared" si="61"/>
        <v>48</v>
      </c>
      <c r="Q178" s="235">
        <f t="shared" si="62"/>
        <v>25</v>
      </c>
    </row>
    <row r="179" spans="1:17" ht="20.149999999999999" customHeight="1" thickBot="1">
      <c r="A179" s="161" t="s">
        <v>23</v>
      </c>
      <c r="B179" s="175" t="s">
        <v>160</v>
      </c>
      <c r="C179" s="163">
        <v>1</v>
      </c>
      <c r="D179" s="163">
        <v>0.4</v>
      </c>
      <c r="E179" s="163">
        <v>0.6</v>
      </c>
      <c r="F179" s="163"/>
      <c r="G179" s="148" t="s">
        <v>182</v>
      </c>
      <c r="H179" s="165" t="s">
        <v>18</v>
      </c>
      <c r="I179" s="165">
        <v>25</v>
      </c>
      <c r="J179" s="165"/>
      <c r="K179" s="165">
        <v>9</v>
      </c>
      <c r="L179" s="165">
        <v>8</v>
      </c>
      <c r="M179" s="165">
        <v>8</v>
      </c>
      <c r="N179" s="165"/>
      <c r="O179" s="165">
        <v>1</v>
      </c>
      <c r="P179" s="131">
        <f t="shared" si="61"/>
        <v>16</v>
      </c>
      <c r="Q179" s="235">
        <f t="shared" si="62"/>
        <v>25</v>
      </c>
    </row>
    <row r="180" spans="1:17" ht="20.149999999999999" customHeight="1">
      <c r="A180" s="332" t="s">
        <v>24</v>
      </c>
      <c r="B180" s="333"/>
      <c r="C180" s="150">
        <f>SUM(C176:C179)</f>
        <v>9</v>
      </c>
      <c r="D180" s="150">
        <f>SUM(D176:D179)</f>
        <v>3.3000000000000003</v>
      </c>
      <c r="E180" s="150">
        <f>SUM(E176:E179)</f>
        <v>5.6999999999999993</v>
      </c>
      <c r="F180" s="150"/>
      <c r="G180" s="151" t="s">
        <v>25</v>
      </c>
      <c r="H180" s="151" t="s">
        <v>25</v>
      </c>
      <c r="I180" s="151">
        <f>SUM(I176:I179)</f>
        <v>225</v>
      </c>
      <c r="J180" s="151"/>
      <c r="K180" s="151">
        <f t="shared" ref="K180:N180" si="63">SUM(K176:K179)</f>
        <v>81</v>
      </c>
      <c r="L180" s="151">
        <f t="shared" si="63"/>
        <v>72</v>
      </c>
      <c r="M180" s="151">
        <f t="shared" si="63"/>
        <v>32</v>
      </c>
      <c r="N180" s="151">
        <f t="shared" si="63"/>
        <v>40</v>
      </c>
      <c r="O180" s="151">
        <f t="shared" ref="O180" si="64">SUM(O176:O179)</f>
        <v>9</v>
      </c>
      <c r="P180" s="151">
        <v>144</v>
      </c>
      <c r="Q180" s="152"/>
    </row>
    <row r="181" spans="1:17" ht="20.149999999999999" customHeight="1">
      <c r="A181" s="334" t="s">
        <v>26</v>
      </c>
      <c r="B181" s="335"/>
      <c r="C181" s="142"/>
      <c r="D181" s="142"/>
      <c r="E181" s="142"/>
      <c r="F181" s="142">
        <f>SUM(F176:F180)</f>
        <v>2.8</v>
      </c>
      <c r="G181" s="143"/>
      <c r="H181" s="143"/>
      <c r="I181" s="143"/>
      <c r="J181" s="143">
        <f>SUM(J176:J180)</f>
        <v>70</v>
      </c>
      <c r="K181" s="143"/>
      <c r="L181" s="143"/>
      <c r="M181" s="143"/>
      <c r="N181" s="143"/>
      <c r="O181" s="143"/>
      <c r="P181" s="143"/>
      <c r="Q181" s="144"/>
    </row>
    <row r="182" spans="1:17" s="7" customFormat="1" ht="20.149999999999999" customHeight="1" thickBot="1">
      <c r="A182" s="336" t="s">
        <v>27</v>
      </c>
      <c r="B182" s="337"/>
      <c r="C182" s="153">
        <v>1</v>
      </c>
      <c r="D182" s="153">
        <v>0.4</v>
      </c>
      <c r="E182" s="153">
        <v>0.6</v>
      </c>
      <c r="F182" s="153"/>
      <c r="G182" s="154" t="s">
        <v>25</v>
      </c>
      <c r="H182" s="154" t="s">
        <v>25</v>
      </c>
      <c r="I182" s="154">
        <f>SUM(I179)</f>
        <v>25</v>
      </c>
      <c r="J182" s="154"/>
      <c r="K182" s="154">
        <f>SUM(K179)</f>
        <v>9</v>
      </c>
      <c r="L182" s="154">
        <f>SUM(L179)</f>
        <v>8</v>
      </c>
      <c r="M182" s="154">
        <f>SUM(M179)</f>
        <v>8</v>
      </c>
      <c r="N182" s="154"/>
      <c r="O182" s="154">
        <v>1</v>
      </c>
      <c r="P182" s="154">
        <v>16</v>
      </c>
      <c r="Q182" s="155"/>
    </row>
    <row r="183" spans="1:17" ht="20.149999999999999" customHeight="1">
      <c r="A183" s="109" t="s">
        <v>28</v>
      </c>
      <c r="B183" s="253" t="s">
        <v>51</v>
      </c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5"/>
    </row>
    <row r="184" spans="1:17" ht="20.149999999999999" customHeight="1">
      <c r="A184" s="73" t="s">
        <v>15</v>
      </c>
      <c r="B184" s="137" t="s">
        <v>119</v>
      </c>
      <c r="C184" s="52">
        <v>2</v>
      </c>
      <c r="D184" s="52">
        <v>0.7</v>
      </c>
      <c r="E184" s="52">
        <v>1.3</v>
      </c>
      <c r="F184" s="52">
        <v>0.5</v>
      </c>
      <c r="G184" s="131" t="s">
        <v>182</v>
      </c>
      <c r="H184" s="211" t="s">
        <v>18</v>
      </c>
      <c r="I184" s="211">
        <v>50</v>
      </c>
      <c r="J184" s="211">
        <v>12</v>
      </c>
      <c r="K184" s="211">
        <v>17</v>
      </c>
      <c r="L184" s="211">
        <v>16</v>
      </c>
      <c r="M184" s="211">
        <v>8</v>
      </c>
      <c r="N184" s="211">
        <v>8</v>
      </c>
      <c r="O184" s="211">
        <v>1</v>
      </c>
      <c r="P184" s="131">
        <f t="shared" ref="P184:P187" si="65">+(Q184*C184)-K184</f>
        <v>33</v>
      </c>
      <c r="Q184" s="235">
        <f t="shared" ref="Q184:Q187" si="66">+I184/C184</f>
        <v>25</v>
      </c>
    </row>
    <row r="185" spans="1:17" ht="20.149999999999999" customHeight="1">
      <c r="A185" s="73" t="s">
        <v>19</v>
      </c>
      <c r="B185" s="139" t="s">
        <v>100</v>
      </c>
      <c r="C185" s="52">
        <v>1</v>
      </c>
      <c r="D185" s="52">
        <v>0.4</v>
      </c>
      <c r="E185" s="52">
        <v>0.6</v>
      </c>
      <c r="F185" s="52"/>
      <c r="G185" s="131" t="s">
        <v>182</v>
      </c>
      <c r="H185" s="211" t="s">
        <v>18</v>
      </c>
      <c r="I185" s="211">
        <v>25</v>
      </c>
      <c r="J185" s="211"/>
      <c r="K185" s="211">
        <v>9</v>
      </c>
      <c r="L185" s="211">
        <v>8</v>
      </c>
      <c r="M185" s="211">
        <v>8</v>
      </c>
      <c r="N185" s="211"/>
      <c r="O185" s="211">
        <v>1</v>
      </c>
      <c r="P185" s="131">
        <f t="shared" si="65"/>
        <v>16</v>
      </c>
      <c r="Q185" s="235">
        <f t="shared" si="66"/>
        <v>25</v>
      </c>
    </row>
    <row r="186" spans="1:17" ht="20.149999999999999" customHeight="1">
      <c r="A186" s="73" t="s">
        <v>22</v>
      </c>
      <c r="B186" s="207" t="s">
        <v>108</v>
      </c>
      <c r="C186" s="52">
        <v>2</v>
      </c>
      <c r="D186" s="52">
        <v>0.7</v>
      </c>
      <c r="E186" s="52">
        <v>1.3</v>
      </c>
      <c r="F186" s="52">
        <v>0.5</v>
      </c>
      <c r="G186" s="131" t="s">
        <v>182</v>
      </c>
      <c r="H186" s="211" t="s">
        <v>18</v>
      </c>
      <c r="I186" s="211">
        <v>50</v>
      </c>
      <c r="J186" s="211">
        <v>12</v>
      </c>
      <c r="K186" s="211">
        <v>17</v>
      </c>
      <c r="L186" s="211">
        <v>16</v>
      </c>
      <c r="M186" s="211">
        <v>8</v>
      </c>
      <c r="N186" s="211">
        <v>8</v>
      </c>
      <c r="O186" s="211">
        <v>1</v>
      </c>
      <c r="P186" s="131">
        <f t="shared" si="65"/>
        <v>33</v>
      </c>
      <c r="Q186" s="235">
        <f t="shared" si="66"/>
        <v>25</v>
      </c>
    </row>
    <row r="187" spans="1:17" ht="20.149999999999999" customHeight="1">
      <c r="A187" s="73" t="s">
        <v>23</v>
      </c>
      <c r="B187" s="137" t="s">
        <v>105</v>
      </c>
      <c r="C187" s="52">
        <v>1</v>
      </c>
      <c r="D187" s="52">
        <v>0.6</v>
      </c>
      <c r="E187" s="52">
        <v>0.4</v>
      </c>
      <c r="F187" s="52">
        <v>0.5</v>
      </c>
      <c r="G187" s="131" t="s">
        <v>182</v>
      </c>
      <c r="H187" s="211" t="s">
        <v>18</v>
      </c>
      <c r="I187" s="211">
        <v>30</v>
      </c>
      <c r="J187" s="211">
        <v>12</v>
      </c>
      <c r="K187" s="211">
        <v>14</v>
      </c>
      <c r="L187" s="211">
        <v>12</v>
      </c>
      <c r="M187" s="211"/>
      <c r="N187" s="211">
        <v>12</v>
      </c>
      <c r="O187" s="211">
        <v>2</v>
      </c>
      <c r="P187" s="131">
        <f t="shared" si="65"/>
        <v>16</v>
      </c>
      <c r="Q187" s="235">
        <f t="shared" si="66"/>
        <v>30</v>
      </c>
    </row>
    <row r="188" spans="1:17" s="7" customFormat="1" ht="20.149999999999999" customHeight="1">
      <c r="A188" s="73" t="s">
        <v>61</v>
      </c>
      <c r="B188" s="207" t="s">
        <v>126</v>
      </c>
      <c r="C188" s="52">
        <v>13</v>
      </c>
      <c r="D188" s="52">
        <v>3</v>
      </c>
      <c r="E188" s="52">
        <v>10</v>
      </c>
      <c r="F188" s="52">
        <v>13</v>
      </c>
      <c r="G188" s="211" t="s">
        <v>17</v>
      </c>
      <c r="H188" s="211" t="s">
        <v>18</v>
      </c>
      <c r="I188" s="338" t="s">
        <v>141</v>
      </c>
      <c r="J188" s="338"/>
      <c r="K188" s="338"/>
      <c r="L188" s="338"/>
      <c r="M188" s="338"/>
      <c r="N188" s="338"/>
      <c r="O188" s="338"/>
      <c r="P188" s="338"/>
      <c r="Q188" s="339"/>
    </row>
    <row r="189" spans="1:17" s="7" customFormat="1" ht="20.149999999999999" customHeight="1" thickBot="1">
      <c r="A189" s="161" t="s">
        <v>107</v>
      </c>
      <c r="B189" s="162" t="s">
        <v>125</v>
      </c>
      <c r="C189" s="163">
        <v>2</v>
      </c>
      <c r="D189" s="163">
        <v>0.6</v>
      </c>
      <c r="E189" s="163">
        <v>1.4</v>
      </c>
      <c r="F189" s="163"/>
      <c r="G189" s="148" t="s">
        <v>182</v>
      </c>
      <c r="H189" s="165" t="s">
        <v>18</v>
      </c>
      <c r="I189" s="165">
        <v>50</v>
      </c>
      <c r="J189" s="165"/>
      <c r="K189" s="165">
        <v>16</v>
      </c>
      <c r="L189" s="165">
        <v>16</v>
      </c>
      <c r="M189" s="165"/>
      <c r="N189" s="165">
        <v>16</v>
      </c>
      <c r="O189" s="165"/>
      <c r="P189" s="131">
        <f>+(Q189*C189)-K189</f>
        <v>34</v>
      </c>
      <c r="Q189" s="235">
        <f t="shared" ref="Q189" si="67">+I189/C189</f>
        <v>25</v>
      </c>
    </row>
    <row r="190" spans="1:17" ht="20.149999999999999" customHeight="1">
      <c r="A190" s="332" t="s">
        <v>24</v>
      </c>
      <c r="B190" s="333"/>
      <c r="C190" s="150">
        <f>SUM(C184:C189)</f>
        <v>21</v>
      </c>
      <c r="D190" s="150">
        <f>SUM(D184:D189)</f>
        <v>6</v>
      </c>
      <c r="E190" s="150">
        <f>SUM(E184:E189)</f>
        <v>15</v>
      </c>
      <c r="F190" s="150"/>
      <c r="G190" s="151" t="s">
        <v>25</v>
      </c>
      <c r="H190" s="151" t="s">
        <v>25</v>
      </c>
      <c r="I190" s="151">
        <f>SUM(I184:I189)</f>
        <v>205</v>
      </c>
      <c r="J190" s="151"/>
      <c r="K190" s="151">
        <f>SUM(K184,K185,K186,K187,K189,)</f>
        <v>73</v>
      </c>
      <c r="L190" s="151">
        <f>SUM(L184,L185,L186,L187,L189,)</f>
        <v>68</v>
      </c>
      <c r="M190" s="151">
        <f t="shared" ref="M190" si="68">SUM(M184:M189)</f>
        <v>24</v>
      </c>
      <c r="N190" s="151">
        <f>SUM(N184,N186,N187,N189,)</f>
        <v>44</v>
      </c>
      <c r="O190" s="151">
        <f t="shared" ref="O190" si="69">SUM(O184:O189)</f>
        <v>5</v>
      </c>
      <c r="P190" s="151">
        <v>132</v>
      </c>
      <c r="Q190" s="152"/>
    </row>
    <row r="191" spans="1:17" ht="20.149999999999999" customHeight="1">
      <c r="A191" s="334" t="s">
        <v>26</v>
      </c>
      <c r="B191" s="335"/>
      <c r="C191" s="142"/>
      <c r="D191" s="142"/>
      <c r="E191" s="142"/>
      <c r="F191" s="142">
        <f>SUM(F184:F190)</f>
        <v>14.5</v>
      </c>
      <c r="G191" s="143"/>
      <c r="H191" s="143"/>
      <c r="I191" s="143"/>
      <c r="J191" s="143">
        <f>SUM(J184:J190)</f>
        <v>36</v>
      </c>
      <c r="K191" s="143"/>
      <c r="L191" s="143"/>
      <c r="M191" s="143"/>
      <c r="N191" s="143"/>
      <c r="O191" s="143"/>
      <c r="P191" s="143"/>
      <c r="Q191" s="144"/>
    </row>
    <row r="192" spans="1:17" ht="20.149999999999999" customHeight="1" thickBot="1">
      <c r="A192" s="336" t="s">
        <v>27</v>
      </c>
      <c r="B192" s="337"/>
      <c r="C192" s="153">
        <v>21</v>
      </c>
      <c r="D192" s="153">
        <f>SUM(D190)</f>
        <v>6</v>
      </c>
      <c r="E192" s="153">
        <f>SUM(E190)</f>
        <v>15</v>
      </c>
      <c r="F192" s="153"/>
      <c r="G192" s="154" t="s">
        <v>25</v>
      </c>
      <c r="H192" s="154" t="s">
        <v>25</v>
      </c>
      <c r="I192" s="154">
        <f>SUM(I190)</f>
        <v>205</v>
      </c>
      <c r="J192" s="154"/>
      <c r="K192" s="154">
        <f t="shared" ref="K192:N192" si="70">SUM(K190)</f>
        <v>73</v>
      </c>
      <c r="L192" s="154">
        <f t="shared" si="70"/>
        <v>68</v>
      </c>
      <c r="M192" s="154">
        <f t="shared" si="70"/>
        <v>24</v>
      </c>
      <c r="N192" s="154">
        <f t="shared" si="70"/>
        <v>44</v>
      </c>
      <c r="O192" s="154">
        <f t="shared" ref="O192" si="71">SUM(O190)</f>
        <v>5</v>
      </c>
      <c r="P192" s="154">
        <v>132</v>
      </c>
      <c r="Q192" s="155"/>
    </row>
    <row r="193" spans="1:17" ht="20.149999999999999" customHeight="1">
      <c r="A193" s="241" t="s">
        <v>96</v>
      </c>
      <c r="B193" s="242"/>
      <c r="C193" s="101">
        <f>SUM(C180,C190)</f>
        <v>30</v>
      </c>
      <c r="D193" s="101">
        <f>SUM(D180,D190,)</f>
        <v>9.3000000000000007</v>
      </c>
      <c r="E193" s="101">
        <f>SUM(E180,E190)</f>
        <v>20.7</v>
      </c>
      <c r="F193" s="101">
        <f>SUM(F181,F191,)</f>
        <v>17.3</v>
      </c>
      <c r="G193" s="102" t="s">
        <v>25</v>
      </c>
      <c r="H193" s="102" t="s">
        <v>25</v>
      </c>
      <c r="I193" s="102">
        <f>SUM(I180,I190,)</f>
        <v>430</v>
      </c>
      <c r="J193" s="102">
        <f>SUM(J181,J191,)</f>
        <v>106</v>
      </c>
      <c r="K193" s="102">
        <f>SUM(K180,K190,)</f>
        <v>154</v>
      </c>
      <c r="L193" s="102">
        <f>SUM(L180,L190,)</f>
        <v>140</v>
      </c>
      <c r="M193" s="102">
        <f>SUM(M180,M190,)</f>
        <v>56</v>
      </c>
      <c r="N193" s="102">
        <f>SUM(N180,N190)</f>
        <v>84</v>
      </c>
      <c r="O193" s="102">
        <f>SUM(O180,O190,)</f>
        <v>14</v>
      </c>
      <c r="P193" s="102">
        <v>276</v>
      </c>
      <c r="Q193" s="103"/>
    </row>
    <row r="194" spans="1:17" ht="20.149999999999999" customHeight="1">
      <c r="A194" s="243" t="s">
        <v>97</v>
      </c>
      <c r="B194" s="244"/>
      <c r="C194" s="83">
        <v>30</v>
      </c>
      <c r="D194" s="83">
        <f>SUM(D193)</f>
        <v>9.3000000000000007</v>
      </c>
      <c r="E194" s="83">
        <f>SUM(E193)</f>
        <v>20.7</v>
      </c>
      <c r="F194" s="81">
        <f>SUM(F193)</f>
        <v>17.3</v>
      </c>
      <c r="G194" s="84" t="s">
        <v>25</v>
      </c>
      <c r="H194" s="84" t="s">
        <v>25</v>
      </c>
      <c r="I194" s="84">
        <f>SUM(I193)</f>
        <v>430</v>
      </c>
      <c r="J194" s="84">
        <f>SUM(J193)</f>
        <v>106</v>
      </c>
      <c r="K194" s="84">
        <f>SUM(K193)</f>
        <v>154</v>
      </c>
      <c r="L194" s="82">
        <f>SUM(L193)</f>
        <v>140</v>
      </c>
      <c r="M194" s="84">
        <f>SUM(M193,)</f>
        <v>56</v>
      </c>
      <c r="N194" s="84">
        <f>SUM(N193)</f>
        <v>84</v>
      </c>
      <c r="O194" s="84">
        <f>SUM(O193)</f>
        <v>14</v>
      </c>
      <c r="P194" s="84">
        <v>276</v>
      </c>
      <c r="Q194" s="85"/>
    </row>
    <row r="195" spans="1:17" ht="20.149999999999999" customHeight="1" thickBot="1">
      <c r="A195" s="286" t="s">
        <v>98</v>
      </c>
      <c r="B195" s="287"/>
      <c r="C195" s="111">
        <f>SUM(C46,C70,C100,C123,C149,C171,C193,)</f>
        <v>210</v>
      </c>
      <c r="D195" s="111">
        <f>SUM(D71,D124,D172,D194,)</f>
        <v>106.49999999999999</v>
      </c>
      <c r="E195" s="111">
        <f>SUM(E71,E124,E172,E194,)</f>
        <v>103.50000000000001</v>
      </c>
      <c r="F195" s="86">
        <f>SUM(F71,F124,F172,F194,)</f>
        <v>73.099999999999994</v>
      </c>
      <c r="G195" s="112" t="s">
        <v>25</v>
      </c>
      <c r="H195" s="112" t="s">
        <v>25</v>
      </c>
      <c r="I195" s="112">
        <f>SUM(I71,I124,I172,I194,)</f>
        <v>4726</v>
      </c>
      <c r="J195" s="112">
        <f>SUM(J71,J124,J172,J194,)</f>
        <v>1245</v>
      </c>
      <c r="K195" s="112">
        <f>SUM(K71,K124,K172,K194,)</f>
        <v>1681</v>
      </c>
      <c r="L195" s="87">
        <f>SUM(L71,L124,L172,L194,)</f>
        <v>1578</v>
      </c>
      <c r="M195" s="112">
        <f>SUM(M71,M124,M172,M193)</f>
        <v>546</v>
      </c>
      <c r="N195" s="112">
        <f>SUM(N71,N124,N172,N194,)</f>
        <v>1032</v>
      </c>
      <c r="O195" s="112">
        <f>SUM(O71,O124,O172,O194,)</f>
        <v>103</v>
      </c>
      <c r="P195" s="112">
        <v>3045</v>
      </c>
      <c r="Q195" s="113"/>
    </row>
    <row r="196" spans="1:17" ht="20.149999999999999" customHeight="1" thickBot="1">
      <c r="A196" s="342" t="s">
        <v>26</v>
      </c>
      <c r="B196" s="343"/>
      <c r="C196" s="176"/>
      <c r="D196" s="176"/>
      <c r="E196" s="176"/>
      <c r="F196" s="176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8"/>
    </row>
    <row r="197" spans="1:17" ht="39.75" customHeight="1" thickBot="1">
      <c r="A197" s="340" t="s">
        <v>99</v>
      </c>
      <c r="B197" s="341"/>
      <c r="C197" s="97">
        <f>SUM(C22,C29,C38,C53,C61,C69,C78,C84,C91,C99,C107,C117,C122,C131,C140,C148,C158,C168,C170,C182,C192,)</f>
        <v>76</v>
      </c>
      <c r="D197" s="97">
        <f>SUM(D22,D29,D38,D53,D61,D69,D78,D84,D91,D99,D107,D117,D122,D131,D140,D148,D158,D168,D170,D182,D192,)</f>
        <v>25.499999999999996</v>
      </c>
      <c r="E197" s="97">
        <f>SUM(E22,E29,E38,E53,E61,E69,E78,E84,E91,E99,E107,E117,E122,E131,E140,E148,E158,E168,E170,E182,E192,)</f>
        <v>50.5</v>
      </c>
      <c r="F197" s="97"/>
      <c r="G197" s="98" t="s">
        <v>25</v>
      </c>
      <c r="H197" s="98" t="s">
        <v>25</v>
      </c>
      <c r="I197" s="98">
        <f>SUM(I22,I29,I38,I53,I61,I69,I78,I84,I91,I99,I107,I117,I122,I131,I140,I148,I158,I168,I182,I192)</f>
        <v>1385</v>
      </c>
      <c r="J197" s="98"/>
      <c r="K197" s="98">
        <f t="shared" ref="K197:N197" si="72">SUM(K22,K29,K38,K53,K61,K69,K78,K84,K91,K99,K107,K117,K122,K131,K140,K148,K158,K168,K182,K192,)</f>
        <v>509</v>
      </c>
      <c r="L197" s="98">
        <f t="shared" si="72"/>
        <v>486</v>
      </c>
      <c r="M197" s="98">
        <f t="shared" si="72"/>
        <v>138</v>
      </c>
      <c r="N197" s="98">
        <f t="shared" si="72"/>
        <v>348</v>
      </c>
      <c r="O197" s="98">
        <f t="shared" ref="O197" si="73">SUM(O22,O29,O38,O53,O61,O69,O78,O84,O91,O99,O107,O117,O122,O131,O140,O148,O158,O168,O182,O192,)</f>
        <v>23</v>
      </c>
      <c r="P197" s="98">
        <v>876</v>
      </c>
      <c r="Q197" s="99"/>
    </row>
    <row r="212" ht="15.75" customHeight="1"/>
    <row r="215" ht="12.75" customHeight="1"/>
    <row r="216" ht="12.75" customHeight="1"/>
    <row r="218" ht="12.75" customHeight="1"/>
    <row r="222" ht="12.75" customHeight="1"/>
    <row r="224" ht="12.75" customHeight="1"/>
    <row r="225" ht="12.75" customHeight="1"/>
    <row r="229" ht="12.75" customHeight="1"/>
    <row r="230" ht="12.75" hidden="1" customHeight="1"/>
    <row r="231" ht="12.75" hidden="1" customHeight="1"/>
    <row r="239" ht="9.75" hidden="1" customHeight="1"/>
    <row r="240" ht="9.75" hidden="1" customHeight="1"/>
    <row r="241" ht="9.75" hidden="1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mergeCells count="133">
    <mergeCell ref="A20:B20"/>
    <mergeCell ref="A21:B21"/>
    <mergeCell ref="I9:O9"/>
    <mergeCell ref="K10:O10"/>
    <mergeCell ref="P9:P13"/>
    <mergeCell ref="Q9:Q13"/>
    <mergeCell ref="A36:B36"/>
    <mergeCell ref="A37:B37"/>
    <mergeCell ref="A38:B38"/>
    <mergeCell ref="A22:B22"/>
    <mergeCell ref="B23:Q23"/>
    <mergeCell ref="A27:B27"/>
    <mergeCell ref="A28:B28"/>
    <mergeCell ref="A29:B29"/>
    <mergeCell ref="B30:Q30"/>
    <mergeCell ref="B39:Q39"/>
    <mergeCell ref="A45:B45"/>
    <mergeCell ref="A46:B46"/>
    <mergeCell ref="A9:A13"/>
    <mergeCell ref="B9:B13"/>
    <mergeCell ref="G9:G13"/>
    <mergeCell ref="H9:H13"/>
    <mergeCell ref="A14:Q14"/>
    <mergeCell ref="A15:Q15"/>
    <mergeCell ref="A16:Q16"/>
    <mergeCell ref="C10:C13"/>
    <mergeCell ref="D10:D13"/>
    <mergeCell ref="E10:E13"/>
    <mergeCell ref="M12:M13"/>
    <mergeCell ref="N12:N13"/>
    <mergeCell ref="C9:F9"/>
    <mergeCell ref="F10:F13"/>
    <mergeCell ref="K11:K13"/>
    <mergeCell ref="O11:O13"/>
    <mergeCell ref="I10:I13"/>
    <mergeCell ref="J10:J13"/>
    <mergeCell ref="L11:N11"/>
    <mergeCell ref="L12:L13"/>
    <mergeCell ref="B17:Q17"/>
    <mergeCell ref="A68:B68"/>
    <mergeCell ref="B48:Q48"/>
    <mergeCell ref="A51:B51"/>
    <mergeCell ref="A52:B52"/>
    <mergeCell ref="A53:B53"/>
    <mergeCell ref="B54:Q54"/>
    <mergeCell ref="A47:Q47"/>
    <mergeCell ref="A70:B70"/>
    <mergeCell ref="A71:B71"/>
    <mergeCell ref="A59:B59"/>
    <mergeCell ref="A60:B60"/>
    <mergeCell ref="A61:B61"/>
    <mergeCell ref="B62:Q62"/>
    <mergeCell ref="A67:B67"/>
    <mergeCell ref="B74:Q74"/>
    <mergeCell ref="A69:B69"/>
    <mergeCell ref="B85:Q85"/>
    <mergeCell ref="A89:B89"/>
    <mergeCell ref="A90:B90"/>
    <mergeCell ref="A82:B82"/>
    <mergeCell ref="A83:B83"/>
    <mergeCell ref="A84:B84"/>
    <mergeCell ref="A72:Q72"/>
    <mergeCell ref="A73:Q73"/>
    <mergeCell ref="A91:B91"/>
    <mergeCell ref="B92:Q92"/>
    <mergeCell ref="A76:B76"/>
    <mergeCell ref="A77:B77"/>
    <mergeCell ref="A78:B78"/>
    <mergeCell ref="A105:B105"/>
    <mergeCell ref="A106:B106"/>
    <mergeCell ref="A107:B107"/>
    <mergeCell ref="B108:Q108"/>
    <mergeCell ref="B79:Q79"/>
    <mergeCell ref="A101:Q101"/>
    <mergeCell ref="A98:B98"/>
    <mergeCell ref="A99:B99"/>
    <mergeCell ref="A100:B100"/>
    <mergeCell ref="B102:Q102"/>
    <mergeCell ref="A124:B124"/>
    <mergeCell ref="A117:B117"/>
    <mergeCell ref="B118:Q118"/>
    <mergeCell ref="A120:B120"/>
    <mergeCell ref="A121:B121"/>
    <mergeCell ref="A122:B122"/>
    <mergeCell ref="A123:B123"/>
    <mergeCell ref="A195:B195"/>
    <mergeCell ref="A196:B196"/>
    <mergeCell ref="A197:B197"/>
    <mergeCell ref="A125:Q125"/>
    <mergeCell ref="A126:Q126"/>
    <mergeCell ref="A150:Q150"/>
    <mergeCell ref="A171:B171"/>
    <mergeCell ref="A172:B172"/>
    <mergeCell ref="B151:Q151"/>
    <mergeCell ref="A156:B156"/>
    <mergeCell ref="A157:B157"/>
    <mergeCell ref="A158:B158"/>
    <mergeCell ref="B159:Q159"/>
    <mergeCell ref="B132:Q132"/>
    <mergeCell ref="A138:B138"/>
    <mergeCell ref="A139:B139"/>
    <mergeCell ref="A131:B131"/>
    <mergeCell ref="A166:B166"/>
    <mergeCell ref="A167:B167"/>
    <mergeCell ref="A168:B168"/>
    <mergeCell ref="B127:Q127"/>
    <mergeCell ref="A129:B129"/>
    <mergeCell ref="A130:B130"/>
    <mergeCell ref="A140:B140"/>
    <mergeCell ref="A1:Q1"/>
    <mergeCell ref="B169:Q169"/>
    <mergeCell ref="B183:Q183"/>
    <mergeCell ref="A190:B190"/>
    <mergeCell ref="A191:B191"/>
    <mergeCell ref="A192:B192"/>
    <mergeCell ref="A193:B193"/>
    <mergeCell ref="A194:B194"/>
    <mergeCell ref="A173:Q173"/>
    <mergeCell ref="A174:Q174"/>
    <mergeCell ref="B175:Q175"/>
    <mergeCell ref="A180:B180"/>
    <mergeCell ref="A181:B181"/>
    <mergeCell ref="A182:B182"/>
    <mergeCell ref="I188:Q188"/>
    <mergeCell ref="B141:Q141"/>
    <mergeCell ref="A146:B146"/>
    <mergeCell ref="A147:B147"/>
    <mergeCell ref="A148:B148"/>
    <mergeCell ref="A149:B149"/>
    <mergeCell ref="I164:Q164"/>
    <mergeCell ref="A115:B115"/>
    <mergeCell ref="A116:B116"/>
    <mergeCell ref="A97:B97"/>
  </mergeCells>
  <printOptions horizontalCentered="1"/>
  <pageMargins left="0.19685039370078741" right="0.11811023622047245" top="0.35433070866141736" bottom="0.27559055118110237" header="0" footer="0"/>
  <pageSetup paperSize="9" scale="54" fitToHeight="0" orientation="landscape" r:id="rId1"/>
  <rowBreaks count="6" manualBreakCount="6">
    <brk id="46" max="16" man="1"/>
    <brk id="71" max="16" man="1"/>
    <brk id="100" max="16" man="1"/>
    <brk id="124" max="16" man="1"/>
    <brk id="149" max="16" man="1"/>
    <brk id="172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197"/>
  <sheetViews>
    <sheetView tabSelected="1" view="pageBreakPreview" zoomScale="80" zoomScaleNormal="90" zoomScaleSheetLayoutView="80" workbookViewId="0">
      <selection sqref="A1:Q1"/>
    </sheetView>
  </sheetViews>
  <sheetFormatPr defaultColWidth="9.1796875" defaultRowHeight="9"/>
  <cols>
    <col min="1" max="1" width="3.1796875" style="6" customWidth="1"/>
    <col min="2" max="2" width="70.1796875" style="6" customWidth="1"/>
    <col min="3" max="3" width="8.1796875" style="6" customWidth="1"/>
    <col min="4" max="4" width="9.7265625" style="11" customWidth="1"/>
    <col min="5" max="5" width="9.453125" style="11" customWidth="1"/>
    <col min="6" max="6" width="7" style="11" customWidth="1"/>
    <col min="7" max="7" width="8" style="11" customWidth="1"/>
    <col min="8" max="8" width="6" style="11" customWidth="1"/>
    <col min="9" max="9" width="10.54296875" style="11" customWidth="1"/>
    <col min="10" max="10" width="11.7265625" style="11" customWidth="1"/>
    <col min="11" max="11" width="8.1796875" style="11" customWidth="1"/>
    <col min="12" max="12" width="7.54296875" style="11" customWidth="1"/>
    <col min="13" max="13" width="6.81640625" style="11" customWidth="1"/>
    <col min="14" max="14" width="8.26953125" style="11" customWidth="1"/>
    <col min="15" max="15" width="6.26953125" style="11" customWidth="1"/>
    <col min="16" max="16" width="8.26953125" style="11" customWidth="1"/>
    <col min="17" max="17" width="6.26953125" style="11" customWidth="1"/>
    <col min="18" max="16384" width="9.1796875" style="6"/>
  </cols>
  <sheetData>
    <row r="1" spans="1:17" ht="52.5" customHeight="1">
      <c r="A1" s="366" t="s">
        <v>200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s="10" customFormat="1" ht="9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213"/>
      <c r="P2" s="213"/>
      <c r="Q2" s="181"/>
    </row>
    <row r="3" spans="1:17" ht="15.5">
      <c r="A3" s="191"/>
      <c r="B3" s="192" t="s">
        <v>194</v>
      </c>
      <c r="C3" s="193"/>
      <c r="D3" s="193"/>
      <c r="E3" s="193"/>
      <c r="F3" s="193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5">
      <c r="A4" s="191"/>
      <c r="B4" s="195" t="s">
        <v>198</v>
      </c>
      <c r="C4" s="196"/>
      <c r="D4" s="196"/>
      <c r="E4" s="196"/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5.5">
      <c r="A5" s="191"/>
      <c r="B5" s="195" t="s">
        <v>195</v>
      </c>
      <c r="C5" s="196"/>
      <c r="D5" s="196"/>
      <c r="E5" s="196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15.5">
      <c r="A6" s="191"/>
      <c r="B6" s="195" t="s">
        <v>196</v>
      </c>
      <c r="C6" s="196"/>
      <c r="D6" s="196"/>
      <c r="E6" s="196"/>
      <c r="F6" s="196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15.5">
      <c r="A7" s="191"/>
      <c r="B7" s="195" t="s">
        <v>197</v>
      </c>
      <c r="C7" s="198"/>
      <c r="D7" s="198"/>
      <c r="E7" s="196"/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ht="6" customHeight="1" thickBot="1">
      <c r="A8" s="191"/>
      <c r="B8" s="199"/>
      <c r="C8" s="196"/>
      <c r="D8" s="196"/>
      <c r="E8" s="196"/>
      <c r="F8" s="196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ht="15.75" customHeight="1">
      <c r="A9" s="303" t="s">
        <v>0</v>
      </c>
      <c r="B9" s="306" t="s">
        <v>1</v>
      </c>
      <c r="C9" s="324" t="s">
        <v>2</v>
      </c>
      <c r="D9" s="324"/>
      <c r="E9" s="324"/>
      <c r="F9" s="324"/>
      <c r="G9" s="354" t="s">
        <v>3</v>
      </c>
      <c r="H9" s="357" t="s">
        <v>4</v>
      </c>
      <c r="I9" s="360" t="s">
        <v>5</v>
      </c>
      <c r="J9" s="360"/>
      <c r="K9" s="360"/>
      <c r="L9" s="360"/>
      <c r="M9" s="360"/>
      <c r="N9" s="360"/>
      <c r="O9" s="360"/>
      <c r="P9" s="313" t="s">
        <v>202</v>
      </c>
      <c r="Q9" s="310" t="s">
        <v>201</v>
      </c>
    </row>
    <row r="10" spans="1:17" ht="45" customHeight="1">
      <c r="A10" s="304"/>
      <c r="B10" s="307"/>
      <c r="C10" s="318" t="s">
        <v>6</v>
      </c>
      <c r="D10" s="364" t="s">
        <v>7</v>
      </c>
      <c r="E10" s="364" t="s">
        <v>8</v>
      </c>
      <c r="F10" s="364" t="s">
        <v>131</v>
      </c>
      <c r="G10" s="355"/>
      <c r="H10" s="358"/>
      <c r="I10" s="358" t="s">
        <v>183</v>
      </c>
      <c r="J10" s="358" t="s">
        <v>181</v>
      </c>
      <c r="K10" s="361" t="s">
        <v>7</v>
      </c>
      <c r="L10" s="361"/>
      <c r="M10" s="361"/>
      <c r="N10" s="361"/>
      <c r="O10" s="361"/>
      <c r="P10" s="314"/>
      <c r="Q10" s="311"/>
    </row>
    <row r="11" spans="1:17" ht="21" customHeight="1">
      <c r="A11" s="304"/>
      <c r="B11" s="307"/>
      <c r="C11" s="318"/>
      <c r="D11" s="364"/>
      <c r="E11" s="364"/>
      <c r="F11" s="364"/>
      <c r="G11" s="355"/>
      <c r="H11" s="358"/>
      <c r="I11" s="358"/>
      <c r="J11" s="358"/>
      <c r="K11" s="362" t="s">
        <v>6</v>
      </c>
      <c r="L11" s="361" t="s">
        <v>132</v>
      </c>
      <c r="M11" s="361"/>
      <c r="N11" s="361"/>
      <c r="O11" s="362" t="s">
        <v>133</v>
      </c>
      <c r="P11" s="314"/>
      <c r="Q11" s="311"/>
    </row>
    <row r="12" spans="1:17" ht="96" customHeight="1">
      <c r="A12" s="304"/>
      <c r="B12" s="307"/>
      <c r="C12" s="318"/>
      <c r="D12" s="364"/>
      <c r="E12" s="364"/>
      <c r="F12" s="364"/>
      <c r="G12" s="355"/>
      <c r="H12" s="358"/>
      <c r="I12" s="358"/>
      <c r="J12" s="358"/>
      <c r="K12" s="362"/>
      <c r="L12" s="362" t="s">
        <v>134</v>
      </c>
      <c r="M12" s="362" t="s">
        <v>9</v>
      </c>
      <c r="N12" s="362" t="s">
        <v>111</v>
      </c>
      <c r="O12" s="362"/>
      <c r="P12" s="314"/>
      <c r="Q12" s="311"/>
    </row>
    <row r="13" spans="1:17" ht="25.5" customHeight="1" thickBot="1">
      <c r="A13" s="305"/>
      <c r="B13" s="308"/>
      <c r="C13" s="319"/>
      <c r="D13" s="365"/>
      <c r="E13" s="365"/>
      <c r="F13" s="365"/>
      <c r="G13" s="356"/>
      <c r="H13" s="359"/>
      <c r="I13" s="359"/>
      <c r="J13" s="359"/>
      <c r="K13" s="363"/>
      <c r="L13" s="363"/>
      <c r="M13" s="363"/>
      <c r="N13" s="363"/>
      <c r="O13" s="363"/>
      <c r="P13" s="315"/>
      <c r="Q13" s="312"/>
    </row>
    <row r="14" spans="1:17" ht="20.149999999999999" customHeight="1">
      <c r="A14" s="295" t="s">
        <v>10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8"/>
    </row>
    <row r="15" spans="1:17" ht="20.149999999999999" customHeight="1">
      <c r="A15" s="299" t="s">
        <v>11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2"/>
    </row>
    <row r="16" spans="1:17" ht="20.149999999999999" customHeight="1">
      <c r="A16" s="270" t="s">
        <v>12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3"/>
    </row>
    <row r="17" spans="1:17" ht="20.149999999999999" customHeight="1">
      <c r="A17" s="212" t="s">
        <v>13</v>
      </c>
      <c r="B17" s="263" t="s">
        <v>14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5"/>
    </row>
    <row r="18" spans="1:17" ht="20.149999999999999" customHeight="1">
      <c r="A18" s="68" t="s">
        <v>15</v>
      </c>
      <c r="B18" s="24" t="s">
        <v>123</v>
      </c>
      <c r="C18" s="25">
        <v>2</v>
      </c>
      <c r="D18" s="182">
        <v>0.7</v>
      </c>
      <c r="E18" s="182">
        <v>1.3</v>
      </c>
      <c r="F18" s="182">
        <v>1.6</v>
      </c>
      <c r="G18" s="26" t="s">
        <v>182</v>
      </c>
      <c r="H18" s="183" t="s">
        <v>21</v>
      </c>
      <c r="I18" s="183">
        <v>50</v>
      </c>
      <c r="J18" s="183">
        <v>40</v>
      </c>
      <c r="K18" s="183">
        <v>17</v>
      </c>
      <c r="L18" s="183">
        <v>16</v>
      </c>
      <c r="M18" s="183"/>
      <c r="N18" s="183">
        <v>16</v>
      </c>
      <c r="O18" s="183">
        <v>1</v>
      </c>
      <c r="P18" s="183">
        <f>+(Q18*C18)-K18</f>
        <v>33</v>
      </c>
      <c r="Q18" s="382">
        <f>+I18/C18</f>
        <v>25</v>
      </c>
    </row>
    <row r="19" spans="1:17" ht="20.149999999999999" customHeight="1" thickBot="1">
      <c r="A19" s="88" t="s">
        <v>19</v>
      </c>
      <c r="B19" s="28" t="s">
        <v>129</v>
      </c>
      <c r="C19" s="29">
        <v>3</v>
      </c>
      <c r="D19" s="202">
        <v>0.6</v>
      </c>
      <c r="E19" s="202">
        <v>2.4</v>
      </c>
      <c r="F19" s="202"/>
      <c r="G19" s="30" t="s">
        <v>182</v>
      </c>
      <c r="H19" s="50" t="s">
        <v>18</v>
      </c>
      <c r="I19" s="50">
        <v>75</v>
      </c>
      <c r="J19" s="50"/>
      <c r="K19" s="50">
        <v>16</v>
      </c>
      <c r="L19" s="50">
        <v>16</v>
      </c>
      <c r="M19" s="50">
        <v>16</v>
      </c>
      <c r="N19" s="50"/>
      <c r="O19" s="50"/>
      <c r="P19" s="183">
        <f>+(Q19*C19)-K19</f>
        <v>59</v>
      </c>
      <c r="Q19" s="382">
        <f>+I19/C19</f>
        <v>25</v>
      </c>
    </row>
    <row r="20" spans="1:17" ht="20.149999999999999" customHeight="1">
      <c r="A20" s="259" t="s">
        <v>24</v>
      </c>
      <c r="B20" s="260"/>
      <c r="C20" s="60">
        <f>SUM(C18:C19)</f>
        <v>5</v>
      </c>
      <c r="D20" s="60">
        <f>SUM(D18:D19)</f>
        <v>1.2999999999999998</v>
      </c>
      <c r="E20" s="60">
        <f>SUM(E18:E19)</f>
        <v>3.7</v>
      </c>
      <c r="F20" s="60"/>
      <c r="G20" s="61" t="s">
        <v>25</v>
      </c>
      <c r="H20" s="61" t="s">
        <v>25</v>
      </c>
      <c r="I20" s="61">
        <f>SUM(I18:I19)</f>
        <v>125</v>
      </c>
      <c r="J20" s="61"/>
      <c r="K20" s="61">
        <f>SUM(K18:K19)</f>
        <v>33</v>
      </c>
      <c r="L20" s="61">
        <f>SUM(L18:L19)</f>
        <v>32</v>
      </c>
      <c r="M20" s="61">
        <f>SUM(M18:M19)</f>
        <v>16</v>
      </c>
      <c r="N20" s="61">
        <f>SUM(N18:N19)</f>
        <v>16</v>
      </c>
      <c r="O20" s="61">
        <v>1</v>
      </c>
      <c r="P20" s="61">
        <v>92</v>
      </c>
      <c r="Q20" s="91"/>
    </row>
    <row r="21" spans="1:17" ht="20.149999999999999" customHeight="1">
      <c r="A21" s="251" t="s">
        <v>26</v>
      </c>
      <c r="B21" s="252"/>
      <c r="C21" s="62"/>
      <c r="D21" s="62"/>
      <c r="E21" s="62"/>
      <c r="F21" s="62">
        <f>SUM(F18:F20)</f>
        <v>1.6</v>
      </c>
      <c r="G21" s="63" t="s">
        <v>25</v>
      </c>
      <c r="H21" s="63" t="s">
        <v>25</v>
      </c>
      <c r="I21" s="63"/>
      <c r="J21" s="63">
        <f>SUM(J18:J20)</f>
        <v>40</v>
      </c>
      <c r="K21" s="63"/>
      <c r="L21" s="63"/>
      <c r="M21" s="63"/>
      <c r="N21" s="63"/>
      <c r="O21" s="63"/>
      <c r="P21" s="63"/>
      <c r="Q21" s="70"/>
    </row>
    <row r="22" spans="1:17" ht="20.149999999999999" customHeight="1" thickBot="1">
      <c r="A22" s="239" t="s">
        <v>27</v>
      </c>
      <c r="B22" s="240"/>
      <c r="C22" s="64">
        <v>3</v>
      </c>
      <c r="D22" s="64">
        <v>0.6</v>
      </c>
      <c r="E22" s="64">
        <v>2.4</v>
      </c>
      <c r="F22" s="64"/>
      <c r="G22" s="65" t="s">
        <v>25</v>
      </c>
      <c r="H22" s="65" t="s">
        <v>25</v>
      </c>
      <c r="I22" s="65">
        <v>75</v>
      </c>
      <c r="J22" s="65"/>
      <c r="K22" s="65">
        <v>16</v>
      </c>
      <c r="L22" s="65">
        <v>16</v>
      </c>
      <c r="M22" s="65">
        <v>16</v>
      </c>
      <c r="N22" s="65"/>
      <c r="O22" s="65"/>
      <c r="P22" s="65">
        <v>59</v>
      </c>
      <c r="Q22" s="92"/>
    </row>
    <row r="23" spans="1:17" ht="20.149999999999999" customHeight="1">
      <c r="A23" s="214" t="s">
        <v>28</v>
      </c>
      <c r="B23" s="288" t="s">
        <v>29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90"/>
    </row>
    <row r="24" spans="1:17" ht="20.149999999999999" customHeight="1">
      <c r="A24" s="68" t="s">
        <v>15</v>
      </c>
      <c r="B24" s="31" t="s">
        <v>30</v>
      </c>
      <c r="C24" s="25">
        <v>3.5</v>
      </c>
      <c r="D24" s="182">
        <v>1.2</v>
      </c>
      <c r="E24" s="182">
        <v>2.2999999999999998</v>
      </c>
      <c r="F24" s="182">
        <v>0.6</v>
      </c>
      <c r="G24" s="183" t="s">
        <v>31</v>
      </c>
      <c r="H24" s="183" t="s">
        <v>21</v>
      </c>
      <c r="I24" s="183">
        <v>88</v>
      </c>
      <c r="J24" s="183">
        <v>16</v>
      </c>
      <c r="K24" s="183">
        <v>30</v>
      </c>
      <c r="L24" s="183">
        <v>28</v>
      </c>
      <c r="M24" s="183">
        <v>12</v>
      </c>
      <c r="N24" s="183">
        <v>16</v>
      </c>
      <c r="O24" s="183">
        <v>2</v>
      </c>
      <c r="P24" s="183">
        <f t="shared" ref="P24:P26" si="0">+(Q24*C24)-K24</f>
        <v>58</v>
      </c>
      <c r="Q24" s="382">
        <f t="shared" ref="Q24:Q26" si="1">+I24/C24</f>
        <v>25.142857142857142</v>
      </c>
    </row>
    <row r="25" spans="1:17" ht="20.149999999999999" customHeight="1">
      <c r="A25" s="68" t="s">
        <v>19</v>
      </c>
      <c r="B25" s="31" t="s">
        <v>32</v>
      </c>
      <c r="C25" s="25">
        <v>3</v>
      </c>
      <c r="D25" s="182">
        <v>0.9</v>
      </c>
      <c r="E25" s="182">
        <v>2.1</v>
      </c>
      <c r="F25" s="182">
        <v>0.5</v>
      </c>
      <c r="G25" s="26" t="s">
        <v>182</v>
      </c>
      <c r="H25" s="183" t="s">
        <v>21</v>
      </c>
      <c r="I25" s="183">
        <v>75</v>
      </c>
      <c r="J25" s="183">
        <v>12</v>
      </c>
      <c r="K25" s="183">
        <v>23</v>
      </c>
      <c r="L25" s="183">
        <v>20</v>
      </c>
      <c r="M25" s="183">
        <v>8</v>
      </c>
      <c r="N25" s="183">
        <v>12</v>
      </c>
      <c r="O25" s="183">
        <v>3</v>
      </c>
      <c r="P25" s="183">
        <f t="shared" si="0"/>
        <v>52</v>
      </c>
      <c r="Q25" s="382">
        <f t="shared" si="1"/>
        <v>25</v>
      </c>
    </row>
    <row r="26" spans="1:17" ht="20.149999999999999" customHeight="1" thickBot="1">
      <c r="A26" s="88" t="s">
        <v>22</v>
      </c>
      <c r="B26" s="28" t="s">
        <v>130</v>
      </c>
      <c r="C26" s="29">
        <v>2.5</v>
      </c>
      <c r="D26" s="202">
        <v>1</v>
      </c>
      <c r="E26" s="202">
        <v>1.5</v>
      </c>
      <c r="F26" s="202">
        <v>1.2</v>
      </c>
      <c r="G26" s="50" t="s">
        <v>31</v>
      </c>
      <c r="H26" s="50" t="s">
        <v>21</v>
      </c>
      <c r="I26" s="50">
        <v>63</v>
      </c>
      <c r="J26" s="50">
        <v>30</v>
      </c>
      <c r="K26" s="50">
        <v>25</v>
      </c>
      <c r="L26" s="50">
        <v>24</v>
      </c>
      <c r="M26" s="50"/>
      <c r="N26" s="50">
        <v>24</v>
      </c>
      <c r="O26" s="50">
        <v>1</v>
      </c>
      <c r="P26" s="183">
        <f t="shared" si="0"/>
        <v>38</v>
      </c>
      <c r="Q26" s="382">
        <f t="shared" si="1"/>
        <v>25.2</v>
      </c>
    </row>
    <row r="27" spans="1:17" ht="20.149999999999999" customHeight="1">
      <c r="A27" s="259" t="s">
        <v>24</v>
      </c>
      <c r="B27" s="260"/>
      <c r="C27" s="60">
        <f>SUM(C24:C26)</f>
        <v>9</v>
      </c>
      <c r="D27" s="60">
        <f>SUM(D24:D26)</f>
        <v>3.1</v>
      </c>
      <c r="E27" s="60">
        <f>SUM(E24:E26)</f>
        <v>5.9</v>
      </c>
      <c r="F27" s="60"/>
      <c r="G27" s="61" t="s">
        <v>25</v>
      </c>
      <c r="H27" s="61" t="s">
        <v>25</v>
      </c>
      <c r="I27" s="61">
        <f>SUM(I24:I26)</f>
        <v>226</v>
      </c>
      <c r="J27" s="61"/>
      <c r="K27" s="61">
        <f t="shared" ref="K27:Q27" si="2">SUM(K24:K26)</f>
        <v>78</v>
      </c>
      <c r="L27" s="61">
        <f t="shared" si="2"/>
        <v>72</v>
      </c>
      <c r="M27" s="61">
        <f t="shared" si="2"/>
        <v>20</v>
      </c>
      <c r="N27" s="61">
        <f t="shared" si="2"/>
        <v>52</v>
      </c>
      <c r="O27" s="61">
        <f t="shared" ref="O27" si="3">SUM(O24:O26)</f>
        <v>6</v>
      </c>
      <c r="P27" s="61">
        <v>148</v>
      </c>
      <c r="Q27" s="91"/>
    </row>
    <row r="28" spans="1:17" ht="20.149999999999999" customHeight="1">
      <c r="A28" s="251" t="s">
        <v>26</v>
      </c>
      <c r="B28" s="252"/>
      <c r="C28" s="62"/>
      <c r="D28" s="62"/>
      <c r="E28" s="62"/>
      <c r="F28" s="62">
        <f>SUM(F24:F27)</f>
        <v>2.2999999999999998</v>
      </c>
      <c r="G28" s="63"/>
      <c r="H28" s="63"/>
      <c r="I28" s="63"/>
      <c r="J28" s="63">
        <f>SUM(J24:J27)</f>
        <v>58</v>
      </c>
      <c r="K28" s="63"/>
      <c r="L28" s="63"/>
      <c r="M28" s="63"/>
      <c r="N28" s="63"/>
      <c r="O28" s="63"/>
      <c r="P28" s="63"/>
      <c r="Q28" s="70"/>
    </row>
    <row r="29" spans="1:17" ht="20.149999999999999" customHeight="1" thickBot="1">
      <c r="A29" s="239" t="s">
        <v>27</v>
      </c>
      <c r="B29" s="240"/>
      <c r="C29" s="64"/>
      <c r="D29" s="64"/>
      <c r="E29" s="64"/>
      <c r="F29" s="64"/>
      <c r="G29" s="65" t="s">
        <v>25</v>
      </c>
      <c r="H29" s="65" t="s">
        <v>25</v>
      </c>
      <c r="I29" s="65"/>
      <c r="J29" s="65"/>
      <c r="K29" s="65"/>
      <c r="L29" s="65"/>
      <c r="M29" s="65"/>
      <c r="N29" s="65"/>
      <c r="O29" s="65"/>
      <c r="P29" s="65"/>
      <c r="Q29" s="92"/>
    </row>
    <row r="30" spans="1:17" ht="20.149999999999999" customHeight="1">
      <c r="A30" s="214" t="s">
        <v>33</v>
      </c>
      <c r="B30" s="288" t="s">
        <v>34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90"/>
    </row>
    <row r="31" spans="1:17" ht="20.149999999999999" customHeight="1">
      <c r="A31" s="68" t="s">
        <v>15</v>
      </c>
      <c r="B31" s="31" t="s">
        <v>35</v>
      </c>
      <c r="C31" s="25">
        <v>3</v>
      </c>
      <c r="D31" s="184">
        <v>1</v>
      </c>
      <c r="E31" s="182">
        <v>2</v>
      </c>
      <c r="F31" s="182">
        <v>0.5</v>
      </c>
      <c r="G31" s="26" t="s">
        <v>182</v>
      </c>
      <c r="H31" s="183" t="s">
        <v>21</v>
      </c>
      <c r="I31" s="183">
        <v>75</v>
      </c>
      <c r="J31" s="183">
        <v>12</v>
      </c>
      <c r="K31" s="183">
        <v>25</v>
      </c>
      <c r="L31" s="183">
        <v>24</v>
      </c>
      <c r="M31" s="183">
        <v>8</v>
      </c>
      <c r="N31" s="183">
        <v>16</v>
      </c>
      <c r="O31" s="183">
        <v>1</v>
      </c>
      <c r="P31" s="183">
        <f t="shared" ref="P31:P35" si="4">+(Q31*C31)-K31</f>
        <v>50</v>
      </c>
      <c r="Q31" s="382">
        <f t="shared" ref="Q31:Q35" si="5">+I31/C31</f>
        <v>25</v>
      </c>
    </row>
    <row r="32" spans="1:17" ht="20.149999999999999" customHeight="1">
      <c r="A32" s="68">
        <v>2</v>
      </c>
      <c r="B32" s="31" t="s">
        <v>49</v>
      </c>
      <c r="C32" s="25">
        <v>3</v>
      </c>
      <c r="D32" s="184">
        <v>1</v>
      </c>
      <c r="E32" s="182">
        <v>2</v>
      </c>
      <c r="F32" s="182">
        <v>0.5</v>
      </c>
      <c r="G32" s="26" t="s">
        <v>182</v>
      </c>
      <c r="H32" s="183" t="s">
        <v>21</v>
      </c>
      <c r="I32" s="183">
        <v>75</v>
      </c>
      <c r="J32" s="183">
        <v>12</v>
      </c>
      <c r="K32" s="183">
        <v>25</v>
      </c>
      <c r="L32" s="183">
        <v>24</v>
      </c>
      <c r="M32" s="183">
        <v>8</v>
      </c>
      <c r="N32" s="183">
        <v>16</v>
      </c>
      <c r="O32" s="183">
        <v>1</v>
      </c>
      <c r="P32" s="183">
        <f t="shared" si="4"/>
        <v>50</v>
      </c>
      <c r="Q32" s="382">
        <f t="shared" si="5"/>
        <v>25</v>
      </c>
    </row>
    <row r="33" spans="1:17" ht="20.149999999999999" customHeight="1">
      <c r="A33" s="68" t="s">
        <v>22</v>
      </c>
      <c r="B33" s="24" t="s">
        <v>46</v>
      </c>
      <c r="C33" s="25">
        <v>3</v>
      </c>
      <c r="D33" s="182">
        <v>0.9</v>
      </c>
      <c r="E33" s="182">
        <v>2.1</v>
      </c>
      <c r="F33" s="182">
        <v>1.8</v>
      </c>
      <c r="G33" s="26" t="s">
        <v>182</v>
      </c>
      <c r="H33" s="183" t="s">
        <v>21</v>
      </c>
      <c r="I33" s="183">
        <v>75</v>
      </c>
      <c r="J33" s="183">
        <v>45</v>
      </c>
      <c r="K33" s="183">
        <v>22</v>
      </c>
      <c r="L33" s="183">
        <v>20</v>
      </c>
      <c r="M33" s="183">
        <v>8</v>
      </c>
      <c r="N33" s="183">
        <v>12</v>
      </c>
      <c r="O33" s="183">
        <v>2</v>
      </c>
      <c r="P33" s="183">
        <f t="shared" si="4"/>
        <v>53</v>
      </c>
      <c r="Q33" s="382">
        <f t="shared" si="5"/>
        <v>25</v>
      </c>
    </row>
    <row r="34" spans="1:17" ht="20.149999999999999" customHeight="1">
      <c r="A34" s="68" t="s">
        <v>23</v>
      </c>
      <c r="B34" s="31" t="s">
        <v>37</v>
      </c>
      <c r="C34" s="25">
        <v>3</v>
      </c>
      <c r="D34" s="184">
        <v>1.3</v>
      </c>
      <c r="E34" s="182">
        <v>1.7</v>
      </c>
      <c r="F34" s="182">
        <v>1.2</v>
      </c>
      <c r="G34" s="26" t="s">
        <v>182</v>
      </c>
      <c r="H34" s="183" t="s">
        <v>21</v>
      </c>
      <c r="I34" s="183">
        <v>75</v>
      </c>
      <c r="J34" s="183">
        <v>30</v>
      </c>
      <c r="K34" s="183">
        <v>33</v>
      </c>
      <c r="L34" s="183">
        <v>32</v>
      </c>
      <c r="M34" s="183">
        <v>16</v>
      </c>
      <c r="N34" s="183">
        <v>16</v>
      </c>
      <c r="O34" s="183">
        <v>1</v>
      </c>
      <c r="P34" s="183">
        <f t="shared" si="4"/>
        <v>42</v>
      </c>
      <c r="Q34" s="382">
        <f t="shared" si="5"/>
        <v>25</v>
      </c>
    </row>
    <row r="35" spans="1:17" ht="20.149999999999999" customHeight="1" thickBot="1">
      <c r="A35" s="88" t="s">
        <v>61</v>
      </c>
      <c r="B35" s="33" t="s">
        <v>48</v>
      </c>
      <c r="C35" s="29">
        <v>2</v>
      </c>
      <c r="D35" s="202">
        <v>0.8</v>
      </c>
      <c r="E35" s="202">
        <v>1.2</v>
      </c>
      <c r="F35" s="202">
        <v>0.4</v>
      </c>
      <c r="G35" s="30" t="s">
        <v>182</v>
      </c>
      <c r="H35" s="50" t="s">
        <v>21</v>
      </c>
      <c r="I35" s="50">
        <v>50</v>
      </c>
      <c r="J35" s="50">
        <v>10</v>
      </c>
      <c r="K35" s="50">
        <v>19</v>
      </c>
      <c r="L35" s="50">
        <v>16</v>
      </c>
      <c r="M35" s="50"/>
      <c r="N35" s="50">
        <v>16</v>
      </c>
      <c r="O35" s="50">
        <v>3</v>
      </c>
      <c r="P35" s="183">
        <f t="shared" si="4"/>
        <v>31</v>
      </c>
      <c r="Q35" s="382">
        <f t="shared" si="5"/>
        <v>25</v>
      </c>
    </row>
    <row r="36" spans="1:17" ht="20.149999999999999" customHeight="1">
      <c r="A36" s="259" t="s">
        <v>24</v>
      </c>
      <c r="B36" s="260"/>
      <c r="C36" s="60">
        <f>SUM(C31:C35)</f>
        <v>14</v>
      </c>
      <c r="D36" s="60">
        <f>SUM(D31:D35)</f>
        <v>5</v>
      </c>
      <c r="E36" s="60">
        <f>SUM(E31:E35)</f>
        <v>9</v>
      </c>
      <c r="F36" s="60"/>
      <c r="G36" s="61" t="s">
        <v>25</v>
      </c>
      <c r="H36" s="61" t="s">
        <v>25</v>
      </c>
      <c r="I36" s="61">
        <f>SUM(I31:I35)</f>
        <v>350</v>
      </c>
      <c r="J36" s="61"/>
      <c r="K36" s="61">
        <f t="shared" ref="K36:Q36" si="6">SUM(K31:K35)</f>
        <v>124</v>
      </c>
      <c r="L36" s="61">
        <f t="shared" si="6"/>
        <v>116</v>
      </c>
      <c r="M36" s="61">
        <f t="shared" si="6"/>
        <v>40</v>
      </c>
      <c r="N36" s="61">
        <f t="shared" si="6"/>
        <v>76</v>
      </c>
      <c r="O36" s="61">
        <f t="shared" ref="O36" si="7">SUM(O31:O35)</f>
        <v>8</v>
      </c>
      <c r="P36" s="61">
        <v>226</v>
      </c>
      <c r="Q36" s="91"/>
    </row>
    <row r="37" spans="1:17" ht="20.149999999999999" customHeight="1">
      <c r="A37" s="251" t="s">
        <v>26</v>
      </c>
      <c r="B37" s="252"/>
      <c r="C37" s="62"/>
      <c r="D37" s="62"/>
      <c r="E37" s="62"/>
      <c r="F37" s="62">
        <f>SUM(F31:F36)</f>
        <v>4.4000000000000004</v>
      </c>
      <c r="G37" s="63"/>
      <c r="H37" s="63"/>
      <c r="I37" s="63"/>
      <c r="J37" s="63">
        <f>SUM(J31:J36)</f>
        <v>109</v>
      </c>
      <c r="K37" s="63"/>
      <c r="L37" s="63"/>
      <c r="M37" s="63"/>
      <c r="N37" s="63"/>
      <c r="O37" s="63"/>
      <c r="P37" s="63"/>
      <c r="Q37" s="70"/>
    </row>
    <row r="38" spans="1:17" ht="20.149999999999999" customHeight="1" thickBot="1">
      <c r="A38" s="239" t="s">
        <v>27</v>
      </c>
      <c r="B38" s="240"/>
      <c r="C38" s="64"/>
      <c r="D38" s="64"/>
      <c r="E38" s="64"/>
      <c r="F38" s="64"/>
      <c r="G38" s="65" t="s">
        <v>25</v>
      </c>
      <c r="H38" s="65" t="s">
        <v>25</v>
      </c>
      <c r="I38" s="65"/>
      <c r="J38" s="65"/>
      <c r="K38" s="65"/>
      <c r="L38" s="65"/>
      <c r="M38" s="65"/>
      <c r="N38" s="65"/>
      <c r="O38" s="65"/>
      <c r="P38" s="65"/>
      <c r="Q38" s="92"/>
    </row>
    <row r="39" spans="1:17" ht="20.149999999999999" customHeight="1">
      <c r="A39" s="214" t="s">
        <v>38</v>
      </c>
      <c r="B39" s="288" t="s">
        <v>39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90"/>
    </row>
    <row r="40" spans="1:17" ht="20.149999999999999" customHeight="1">
      <c r="A40" s="68" t="s">
        <v>15</v>
      </c>
      <c r="B40" s="31" t="s">
        <v>52</v>
      </c>
      <c r="C40" s="25">
        <v>0.5</v>
      </c>
      <c r="D40" s="182">
        <v>0.5</v>
      </c>
      <c r="E40" s="182"/>
      <c r="F40" s="182"/>
      <c r="G40" s="183" t="s">
        <v>17</v>
      </c>
      <c r="H40" s="183" t="s">
        <v>21</v>
      </c>
      <c r="I40" s="183">
        <v>4</v>
      </c>
      <c r="J40" s="183"/>
      <c r="K40" s="183">
        <v>4</v>
      </c>
      <c r="L40" s="183">
        <v>4</v>
      </c>
      <c r="M40" s="183">
        <v>4</v>
      </c>
      <c r="N40" s="183"/>
      <c r="O40" s="183"/>
      <c r="P40" s="183"/>
      <c r="Q40" s="74"/>
    </row>
    <row r="41" spans="1:17" ht="20.149999999999999" customHeight="1">
      <c r="A41" s="68" t="s">
        <v>19</v>
      </c>
      <c r="B41" s="31" t="s">
        <v>53</v>
      </c>
      <c r="C41" s="25">
        <v>0.5</v>
      </c>
      <c r="D41" s="182">
        <v>0.5</v>
      </c>
      <c r="E41" s="185"/>
      <c r="F41" s="182"/>
      <c r="G41" s="183" t="s">
        <v>17</v>
      </c>
      <c r="H41" s="183" t="s">
        <v>21</v>
      </c>
      <c r="I41" s="183">
        <v>4</v>
      </c>
      <c r="J41" s="183"/>
      <c r="K41" s="183">
        <v>4</v>
      </c>
      <c r="L41" s="183">
        <v>4</v>
      </c>
      <c r="M41" s="183">
        <v>4</v>
      </c>
      <c r="N41" s="186"/>
      <c r="O41" s="186"/>
      <c r="P41" s="186"/>
      <c r="Q41" s="187"/>
    </row>
    <row r="42" spans="1:17" ht="20.149999999999999" customHeight="1">
      <c r="A42" s="68" t="s">
        <v>22</v>
      </c>
      <c r="B42" s="31" t="s">
        <v>40</v>
      </c>
      <c r="C42" s="35">
        <v>0.25</v>
      </c>
      <c r="D42" s="188">
        <v>0.25</v>
      </c>
      <c r="E42" s="182"/>
      <c r="F42" s="182"/>
      <c r="G42" s="183" t="s">
        <v>17</v>
      </c>
      <c r="H42" s="183" t="s">
        <v>21</v>
      </c>
      <c r="I42" s="183">
        <v>2</v>
      </c>
      <c r="J42" s="183"/>
      <c r="K42" s="183">
        <v>2</v>
      </c>
      <c r="L42" s="183">
        <v>2</v>
      </c>
      <c r="M42" s="183">
        <v>2</v>
      </c>
      <c r="N42" s="183"/>
      <c r="O42" s="183"/>
      <c r="P42" s="183"/>
      <c r="Q42" s="74"/>
    </row>
    <row r="43" spans="1:17" ht="20.149999999999999" customHeight="1">
      <c r="A43" s="68" t="s">
        <v>23</v>
      </c>
      <c r="B43" s="31" t="s">
        <v>41</v>
      </c>
      <c r="C43" s="35">
        <v>0.25</v>
      </c>
      <c r="D43" s="188">
        <v>0.25</v>
      </c>
      <c r="E43" s="182"/>
      <c r="F43" s="182"/>
      <c r="G43" s="183" t="s">
        <v>17</v>
      </c>
      <c r="H43" s="183" t="s">
        <v>21</v>
      </c>
      <c r="I43" s="183">
        <v>2</v>
      </c>
      <c r="J43" s="183"/>
      <c r="K43" s="183">
        <v>2</v>
      </c>
      <c r="L43" s="183">
        <v>2</v>
      </c>
      <c r="M43" s="183">
        <v>2</v>
      </c>
      <c r="N43" s="183"/>
      <c r="O43" s="183"/>
      <c r="P43" s="183"/>
      <c r="Q43" s="74"/>
    </row>
    <row r="44" spans="1:17" ht="20.149999999999999" customHeight="1" thickBot="1">
      <c r="A44" s="88" t="s">
        <v>121</v>
      </c>
      <c r="B44" s="28" t="s">
        <v>127</v>
      </c>
      <c r="C44" s="36">
        <v>0.5</v>
      </c>
      <c r="D44" s="203">
        <v>0.5</v>
      </c>
      <c r="E44" s="202"/>
      <c r="F44" s="202"/>
      <c r="G44" s="50" t="s">
        <v>17</v>
      </c>
      <c r="H44" s="50" t="s">
        <v>21</v>
      </c>
      <c r="I44" s="50">
        <v>4</v>
      </c>
      <c r="J44" s="50"/>
      <c r="K44" s="50">
        <v>4</v>
      </c>
      <c r="L44" s="50">
        <v>4</v>
      </c>
      <c r="M44" s="50">
        <v>4</v>
      </c>
      <c r="N44" s="50"/>
      <c r="O44" s="50"/>
      <c r="P44" s="50"/>
      <c r="Q44" s="110"/>
    </row>
    <row r="45" spans="1:17" ht="20.149999999999999" customHeight="1" thickBot="1">
      <c r="A45" s="291" t="s">
        <v>24</v>
      </c>
      <c r="B45" s="292"/>
      <c r="C45" s="66">
        <v>2</v>
      </c>
      <c r="D45" s="66">
        <v>2</v>
      </c>
      <c r="E45" s="66"/>
      <c r="F45" s="66"/>
      <c r="G45" s="67" t="s">
        <v>25</v>
      </c>
      <c r="H45" s="67" t="s">
        <v>25</v>
      </c>
      <c r="I45" s="67">
        <v>16</v>
      </c>
      <c r="J45" s="67"/>
      <c r="K45" s="67">
        <v>16</v>
      </c>
      <c r="L45" s="67">
        <v>16</v>
      </c>
      <c r="M45" s="67">
        <v>16</v>
      </c>
      <c r="N45" s="67"/>
      <c r="O45" s="67"/>
      <c r="P45" s="67"/>
      <c r="Q45" s="96"/>
    </row>
    <row r="46" spans="1:17" ht="20.149999999999999" customHeight="1" thickBot="1">
      <c r="A46" s="274" t="s">
        <v>42</v>
      </c>
      <c r="B46" s="275"/>
      <c r="C46" s="97">
        <f>SUM(C20,C27,C36,C45)</f>
        <v>30</v>
      </c>
      <c r="D46" s="97">
        <f>SUM(D20,D27,D36,D45,)</f>
        <v>11.4</v>
      </c>
      <c r="E46" s="97">
        <f>SUM(E20,E27,E36,)</f>
        <v>18.600000000000001</v>
      </c>
      <c r="F46" s="97">
        <f>SUM(F21,F28,F37,)</f>
        <v>8.3000000000000007</v>
      </c>
      <c r="G46" s="98" t="s">
        <v>25</v>
      </c>
      <c r="H46" s="98" t="s">
        <v>25</v>
      </c>
      <c r="I46" s="98">
        <f>SUM(I20,I27,I36,I45,)</f>
        <v>717</v>
      </c>
      <c r="J46" s="98">
        <f>SUM(J21,J28,J37,)</f>
        <v>207</v>
      </c>
      <c r="K46" s="98">
        <f>SUM(K20,K27,K36,K45,)</f>
        <v>251</v>
      </c>
      <c r="L46" s="98">
        <f>SUM(L20,L27,L36,L45,)</f>
        <v>236</v>
      </c>
      <c r="M46" s="98">
        <f>SUM(M20,M27,M36,M45,)</f>
        <v>92</v>
      </c>
      <c r="N46" s="98">
        <f>SUM(N20,N27,N36,N45)</f>
        <v>144</v>
      </c>
      <c r="O46" s="98">
        <f>SUM(O20,O27,O36,)</f>
        <v>15</v>
      </c>
      <c r="P46" s="98">
        <v>466</v>
      </c>
      <c r="Q46" s="99"/>
    </row>
    <row r="47" spans="1:17" ht="20.149999999999999" customHeight="1">
      <c r="A47" s="279" t="s">
        <v>43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2"/>
    </row>
    <row r="48" spans="1:17" ht="20.149999999999999" customHeight="1">
      <c r="A48" s="212" t="s">
        <v>13</v>
      </c>
      <c r="B48" s="263" t="s">
        <v>14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5"/>
    </row>
    <row r="49" spans="1:17" ht="20.149999999999999" customHeight="1">
      <c r="A49" s="68" t="s">
        <v>15</v>
      </c>
      <c r="B49" s="24" t="s">
        <v>16</v>
      </c>
      <c r="C49" s="25">
        <v>2</v>
      </c>
      <c r="D49" s="182">
        <v>1.2</v>
      </c>
      <c r="E49" s="182">
        <v>0.8</v>
      </c>
      <c r="F49" s="182"/>
      <c r="G49" s="26" t="s">
        <v>182</v>
      </c>
      <c r="H49" s="183" t="s">
        <v>18</v>
      </c>
      <c r="I49" s="183">
        <v>50</v>
      </c>
      <c r="J49" s="183"/>
      <c r="K49" s="183">
        <v>30</v>
      </c>
      <c r="L49" s="183">
        <v>30</v>
      </c>
      <c r="M49" s="183"/>
      <c r="N49" s="183">
        <v>30</v>
      </c>
      <c r="O49" s="183"/>
      <c r="P49" s="183">
        <f t="shared" ref="P49:P50" si="8">+(Q49*C49)-K49</f>
        <v>20</v>
      </c>
      <c r="Q49" s="382">
        <f t="shared" ref="Q49:Q50" si="9">+I49/C49</f>
        <v>25</v>
      </c>
    </row>
    <row r="50" spans="1:17" ht="20.149999999999999" customHeight="1" thickBot="1">
      <c r="A50" s="88" t="s">
        <v>19</v>
      </c>
      <c r="B50" s="33" t="s">
        <v>128</v>
      </c>
      <c r="C50" s="29">
        <v>2</v>
      </c>
      <c r="D50" s="202">
        <v>0.7</v>
      </c>
      <c r="E50" s="202">
        <v>1.3</v>
      </c>
      <c r="F50" s="202"/>
      <c r="G50" s="30" t="s">
        <v>182</v>
      </c>
      <c r="H50" s="50" t="s">
        <v>18</v>
      </c>
      <c r="I50" s="50">
        <v>50</v>
      </c>
      <c r="J50" s="50"/>
      <c r="K50" s="50">
        <v>16</v>
      </c>
      <c r="L50" s="50">
        <v>16</v>
      </c>
      <c r="M50" s="50">
        <v>16</v>
      </c>
      <c r="N50" s="50"/>
      <c r="O50" s="50"/>
      <c r="P50" s="183">
        <f t="shared" si="8"/>
        <v>34</v>
      </c>
      <c r="Q50" s="382">
        <f t="shared" si="9"/>
        <v>25</v>
      </c>
    </row>
    <row r="51" spans="1:17" ht="20.149999999999999" customHeight="1">
      <c r="A51" s="259" t="s">
        <v>24</v>
      </c>
      <c r="B51" s="260"/>
      <c r="C51" s="60">
        <f>SUM(C49:C50)</f>
        <v>4</v>
      </c>
      <c r="D51" s="60">
        <f>SUM(D49:D50)</f>
        <v>1.9</v>
      </c>
      <c r="E51" s="60">
        <f>SUM(E49:E50)</f>
        <v>2.1</v>
      </c>
      <c r="F51" s="60"/>
      <c r="G51" s="61" t="s">
        <v>25</v>
      </c>
      <c r="H51" s="61" t="s">
        <v>25</v>
      </c>
      <c r="I51" s="61">
        <f>SUM(I49:I50)</f>
        <v>100</v>
      </c>
      <c r="J51" s="61"/>
      <c r="K51" s="61">
        <f>SUM(K49:K50)</f>
        <v>46</v>
      </c>
      <c r="L51" s="61">
        <f>SUM(L49:L50)</f>
        <v>46</v>
      </c>
      <c r="M51" s="61">
        <v>16</v>
      </c>
      <c r="N51" s="61">
        <v>30</v>
      </c>
      <c r="O51" s="61"/>
      <c r="P51" s="61">
        <v>54</v>
      </c>
      <c r="Q51" s="91"/>
    </row>
    <row r="52" spans="1:17" ht="20.149999999999999" customHeight="1">
      <c r="A52" s="251" t="s">
        <v>26</v>
      </c>
      <c r="B52" s="25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70"/>
    </row>
    <row r="53" spans="1:17" ht="20.149999999999999" customHeight="1" thickBot="1">
      <c r="A53" s="239" t="s">
        <v>27</v>
      </c>
      <c r="B53" s="240"/>
      <c r="C53" s="64">
        <v>4</v>
      </c>
      <c r="D53" s="64">
        <v>1.9</v>
      </c>
      <c r="E53" s="64">
        <v>2.1</v>
      </c>
      <c r="F53" s="64"/>
      <c r="G53" s="65" t="s">
        <v>25</v>
      </c>
      <c r="H53" s="65" t="s">
        <v>25</v>
      </c>
      <c r="I53" s="65">
        <v>100</v>
      </c>
      <c r="J53" s="65"/>
      <c r="K53" s="65">
        <v>46</v>
      </c>
      <c r="L53" s="65">
        <v>46</v>
      </c>
      <c r="M53" s="65">
        <v>16</v>
      </c>
      <c r="N53" s="65">
        <v>30</v>
      </c>
      <c r="O53" s="65"/>
      <c r="P53" s="65">
        <v>54</v>
      </c>
      <c r="Q53" s="92"/>
    </row>
    <row r="54" spans="1:17" ht="20.149999999999999" customHeight="1">
      <c r="A54" s="214" t="s">
        <v>28</v>
      </c>
      <c r="B54" s="288" t="s">
        <v>29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90"/>
    </row>
    <row r="55" spans="1:17" ht="20.149999999999999" customHeight="1">
      <c r="A55" s="72" t="s">
        <v>15</v>
      </c>
      <c r="B55" s="24" t="s">
        <v>109</v>
      </c>
      <c r="C55" s="25">
        <v>4</v>
      </c>
      <c r="D55" s="182">
        <v>1.2</v>
      </c>
      <c r="E55" s="182">
        <v>2.8</v>
      </c>
      <c r="F55" s="182">
        <v>0.6</v>
      </c>
      <c r="G55" s="183" t="s">
        <v>31</v>
      </c>
      <c r="H55" s="183" t="s">
        <v>21</v>
      </c>
      <c r="I55" s="183">
        <v>100</v>
      </c>
      <c r="J55" s="183">
        <v>16</v>
      </c>
      <c r="K55" s="183">
        <v>29</v>
      </c>
      <c r="L55" s="183">
        <v>28</v>
      </c>
      <c r="M55" s="183">
        <v>12</v>
      </c>
      <c r="N55" s="183">
        <v>16</v>
      </c>
      <c r="O55" s="183">
        <v>1</v>
      </c>
      <c r="P55" s="183">
        <f t="shared" ref="P55:P58" si="10">+(Q55*C55)-K55</f>
        <v>71</v>
      </c>
      <c r="Q55" s="382">
        <f t="shared" ref="Q55:Q58" si="11">+I55/C55</f>
        <v>25</v>
      </c>
    </row>
    <row r="56" spans="1:17" ht="20.149999999999999" customHeight="1">
      <c r="A56" s="68" t="s">
        <v>19</v>
      </c>
      <c r="B56" s="31" t="s">
        <v>44</v>
      </c>
      <c r="C56" s="25">
        <v>3.5</v>
      </c>
      <c r="D56" s="182">
        <v>1</v>
      </c>
      <c r="E56" s="182">
        <v>2.5</v>
      </c>
      <c r="F56" s="182">
        <v>1</v>
      </c>
      <c r="G56" s="26" t="s">
        <v>182</v>
      </c>
      <c r="H56" s="183" t="s">
        <v>21</v>
      </c>
      <c r="I56" s="183">
        <v>88</v>
      </c>
      <c r="J56" s="183">
        <v>25</v>
      </c>
      <c r="K56" s="183">
        <v>26</v>
      </c>
      <c r="L56" s="183">
        <v>20</v>
      </c>
      <c r="M56" s="183">
        <v>8</v>
      </c>
      <c r="N56" s="183">
        <v>12</v>
      </c>
      <c r="O56" s="183">
        <v>6</v>
      </c>
      <c r="P56" s="183">
        <f t="shared" si="10"/>
        <v>62</v>
      </c>
      <c r="Q56" s="382">
        <f t="shared" si="11"/>
        <v>25.142857142857142</v>
      </c>
    </row>
    <row r="57" spans="1:17" ht="20.149999999999999" customHeight="1">
      <c r="A57" s="68" t="s">
        <v>22</v>
      </c>
      <c r="B57" s="31" t="s">
        <v>36</v>
      </c>
      <c r="C57" s="25">
        <v>3</v>
      </c>
      <c r="D57" s="184">
        <v>1</v>
      </c>
      <c r="E57" s="182">
        <v>2</v>
      </c>
      <c r="F57" s="182">
        <v>0.6</v>
      </c>
      <c r="G57" s="26" t="s">
        <v>182</v>
      </c>
      <c r="H57" s="183" t="s">
        <v>21</v>
      </c>
      <c r="I57" s="183">
        <v>75</v>
      </c>
      <c r="J57" s="183">
        <v>16</v>
      </c>
      <c r="K57" s="183">
        <v>25</v>
      </c>
      <c r="L57" s="183">
        <v>24</v>
      </c>
      <c r="M57" s="183">
        <v>8</v>
      </c>
      <c r="N57" s="183">
        <v>16</v>
      </c>
      <c r="O57" s="183">
        <v>1</v>
      </c>
      <c r="P57" s="183">
        <f t="shared" si="10"/>
        <v>50</v>
      </c>
      <c r="Q57" s="382">
        <f t="shared" si="11"/>
        <v>25</v>
      </c>
    </row>
    <row r="58" spans="1:17" ht="20.149999999999999" customHeight="1" thickBot="1">
      <c r="A58" s="88" t="s">
        <v>23</v>
      </c>
      <c r="B58" s="28" t="s">
        <v>45</v>
      </c>
      <c r="C58" s="29">
        <v>3</v>
      </c>
      <c r="D58" s="202">
        <v>1</v>
      </c>
      <c r="E58" s="202">
        <v>2</v>
      </c>
      <c r="F58" s="202">
        <v>0.6</v>
      </c>
      <c r="G58" s="30" t="s">
        <v>182</v>
      </c>
      <c r="H58" s="50" t="s">
        <v>21</v>
      </c>
      <c r="I58" s="50">
        <v>75</v>
      </c>
      <c r="J58" s="50">
        <v>16</v>
      </c>
      <c r="K58" s="50">
        <v>26</v>
      </c>
      <c r="L58" s="50">
        <v>24</v>
      </c>
      <c r="M58" s="50">
        <v>8</v>
      </c>
      <c r="N58" s="50">
        <v>16</v>
      </c>
      <c r="O58" s="50">
        <v>2</v>
      </c>
      <c r="P58" s="183">
        <f t="shared" si="10"/>
        <v>49</v>
      </c>
      <c r="Q58" s="382">
        <f t="shared" si="11"/>
        <v>25</v>
      </c>
    </row>
    <row r="59" spans="1:17" ht="20.149999999999999" customHeight="1">
      <c r="A59" s="259" t="s">
        <v>24</v>
      </c>
      <c r="B59" s="260"/>
      <c r="C59" s="60">
        <f>SUM(C55:C58)</f>
        <v>13.5</v>
      </c>
      <c r="D59" s="60">
        <f>SUM(D55:D58)</f>
        <v>4.2</v>
      </c>
      <c r="E59" s="60">
        <f>SUM(E55:E58)</f>
        <v>9.3000000000000007</v>
      </c>
      <c r="F59" s="60"/>
      <c r="G59" s="61" t="s">
        <v>25</v>
      </c>
      <c r="H59" s="61" t="s">
        <v>25</v>
      </c>
      <c r="I59" s="61">
        <f>SUM(I55:I58)</f>
        <v>338</v>
      </c>
      <c r="J59" s="61"/>
      <c r="K59" s="61">
        <f t="shared" ref="K59:Q59" si="12">SUM(K55:K58)</f>
        <v>106</v>
      </c>
      <c r="L59" s="61">
        <f t="shared" si="12"/>
        <v>96</v>
      </c>
      <c r="M59" s="61">
        <f t="shared" si="12"/>
        <v>36</v>
      </c>
      <c r="N59" s="61">
        <f t="shared" si="12"/>
        <v>60</v>
      </c>
      <c r="O59" s="61">
        <f t="shared" ref="O59" si="13">SUM(O55:O58)</f>
        <v>10</v>
      </c>
      <c r="P59" s="61">
        <v>232</v>
      </c>
      <c r="Q59" s="91"/>
    </row>
    <row r="60" spans="1:17" ht="20.149999999999999" customHeight="1">
      <c r="A60" s="251" t="s">
        <v>26</v>
      </c>
      <c r="B60" s="252"/>
      <c r="C60" s="62"/>
      <c r="D60" s="62"/>
      <c r="E60" s="62"/>
      <c r="F60" s="62">
        <f>SUM(F55:F59)</f>
        <v>2.8000000000000003</v>
      </c>
      <c r="G60" s="63"/>
      <c r="H60" s="63"/>
      <c r="I60" s="63"/>
      <c r="J60" s="63">
        <f>SUM(J55:J59)</f>
        <v>73</v>
      </c>
      <c r="K60" s="63"/>
      <c r="L60" s="63"/>
      <c r="M60" s="63"/>
      <c r="N60" s="63"/>
      <c r="O60" s="63"/>
      <c r="P60" s="63"/>
      <c r="Q60" s="70"/>
    </row>
    <row r="61" spans="1:17" ht="20.149999999999999" customHeight="1" thickBot="1">
      <c r="A61" s="239" t="s">
        <v>27</v>
      </c>
      <c r="B61" s="240"/>
      <c r="C61" s="64"/>
      <c r="D61" s="64"/>
      <c r="E61" s="64"/>
      <c r="F61" s="64"/>
      <c r="G61" s="65" t="s">
        <v>25</v>
      </c>
      <c r="H61" s="65" t="s">
        <v>25</v>
      </c>
      <c r="I61" s="65"/>
      <c r="J61" s="65"/>
      <c r="K61" s="65"/>
      <c r="L61" s="65"/>
      <c r="M61" s="65"/>
      <c r="N61" s="65"/>
      <c r="O61" s="65"/>
      <c r="P61" s="65"/>
      <c r="Q61" s="92"/>
    </row>
    <row r="62" spans="1:17" ht="20.149999999999999" customHeight="1">
      <c r="A62" s="214" t="s">
        <v>33</v>
      </c>
      <c r="B62" s="288" t="s">
        <v>34</v>
      </c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90"/>
    </row>
    <row r="63" spans="1:17" ht="20.149999999999999" customHeight="1">
      <c r="A63" s="68" t="s">
        <v>15</v>
      </c>
      <c r="B63" s="24" t="s">
        <v>47</v>
      </c>
      <c r="C63" s="25">
        <v>3.5</v>
      </c>
      <c r="D63" s="182">
        <v>1.2</v>
      </c>
      <c r="E63" s="182">
        <v>2.2999999999999998</v>
      </c>
      <c r="F63" s="182">
        <v>1.2</v>
      </c>
      <c r="G63" s="183" t="s">
        <v>31</v>
      </c>
      <c r="H63" s="183" t="s">
        <v>21</v>
      </c>
      <c r="I63" s="183">
        <v>88</v>
      </c>
      <c r="J63" s="183">
        <v>30</v>
      </c>
      <c r="K63" s="183">
        <v>29</v>
      </c>
      <c r="L63" s="183">
        <v>28</v>
      </c>
      <c r="M63" s="183">
        <v>12</v>
      </c>
      <c r="N63" s="183">
        <v>16</v>
      </c>
      <c r="O63" s="183">
        <v>1</v>
      </c>
      <c r="P63" s="183">
        <f t="shared" ref="P63:P66" si="14">+(Q63*C63)-K63</f>
        <v>59</v>
      </c>
      <c r="Q63" s="382">
        <f t="shared" ref="Q63:Q66" si="15">+I63/C63</f>
        <v>25.142857142857142</v>
      </c>
    </row>
    <row r="64" spans="1:17" ht="20.149999999999999" customHeight="1">
      <c r="A64" s="68" t="s">
        <v>19</v>
      </c>
      <c r="B64" s="37" t="s">
        <v>84</v>
      </c>
      <c r="C64" s="38">
        <v>2</v>
      </c>
      <c r="D64" s="76">
        <v>0.7</v>
      </c>
      <c r="E64" s="76">
        <v>1.3</v>
      </c>
      <c r="F64" s="76">
        <v>1</v>
      </c>
      <c r="G64" s="26" t="s">
        <v>182</v>
      </c>
      <c r="H64" s="215" t="s">
        <v>21</v>
      </c>
      <c r="I64" s="215">
        <v>50</v>
      </c>
      <c r="J64" s="215">
        <v>25</v>
      </c>
      <c r="K64" s="215">
        <v>17</v>
      </c>
      <c r="L64" s="215">
        <v>16</v>
      </c>
      <c r="M64" s="215">
        <v>8</v>
      </c>
      <c r="N64" s="215">
        <v>8</v>
      </c>
      <c r="O64" s="215">
        <v>1</v>
      </c>
      <c r="P64" s="183">
        <f t="shared" si="14"/>
        <v>33</v>
      </c>
      <c r="Q64" s="382">
        <f t="shared" si="15"/>
        <v>25</v>
      </c>
    </row>
    <row r="65" spans="1:17" ht="20.149999999999999" customHeight="1">
      <c r="A65" s="68" t="s">
        <v>22</v>
      </c>
      <c r="B65" s="39" t="s">
        <v>59</v>
      </c>
      <c r="C65" s="38">
        <v>2</v>
      </c>
      <c r="D65" s="76">
        <v>0.7</v>
      </c>
      <c r="E65" s="76">
        <v>1.3</v>
      </c>
      <c r="F65" s="76">
        <v>1</v>
      </c>
      <c r="G65" s="26" t="s">
        <v>182</v>
      </c>
      <c r="H65" s="215" t="s">
        <v>21</v>
      </c>
      <c r="I65" s="215">
        <v>50</v>
      </c>
      <c r="J65" s="215">
        <v>25</v>
      </c>
      <c r="K65" s="215">
        <v>17</v>
      </c>
      <c r="L65" s="215">
        <v>16</v>
      </c>
      <c r="M65" s="215">
        <v>8</v>
      </c>
      <c r="N65" s="215">
        <v>8</v>
      </c>
      <c r="O65" s="215">
        <v>1</v>
      </c>
      <c r="P65" s="183">
        <f t="shared" si="14"/>
        <v>33</v>
      </c>
      <c r="Q65" s="382">
        <f t="shared" si="15"/>
        <v>25</v>
      </c>
    </row>
    <row r="66" spans="1:17" ht="20.149999999999999" customHeight="1" thickBot="1">
      <c r="A66" s="100" t="s">
        <v>23</v>
      </c>
      <c r="B66" s="41" t="s">
        <v>62</v>
      </c>
      <c r="C66" s="42">
        <v>5</v>
      </c>
      <c r="D66" s="200">
        <v>1.5</v>
      </c>
      <c r="E66" s="200">
        <v>3.5</v>
      </c>
      <c r="F66" s="55">
        <v>1.2</v>
      </c>
      <c r="G66" s="56" t="s">
        <v>31</v>
      </c>
      <c r="H66" s="201" t="s">
        <v>21</v>
      </c>
      <c r="I66" s="201">
        <v>125</v>
      </c>
      <c r="J66" s="201">
        <v>30</v>
      </c>
      <c r="K66" s="201">
        <v>38</v>
      </c>
      <c r="L66" s="56">
        <v>36</v>
      </c>
      <c r="M66" s="201">
        <v>12</v>
      </c>
      <c r="N66" s="201">
        <v>24</v>
      </c>
      <c r="O66" s="201">
        <v>2</v>
      </c>
      <c r="P66" s="183">
        <f t="shared" si="14"/>
        <v>87</v>
      </c>
      <c r="Q66" s="382">
        <f t="shared" si="15"/>
        <v>25</v>
      </c>
    </row>
    <row r="67" spans="1:17" ht="20.149999999999999" customHeight="1">
      <c r="A67" s="259" t="s">
        <v>24</v>
      </c>
      <c r="B67" s="260"/>
      <c r="C67" s="60">
        <f>SUM(C63:C66)</f>
        <v>12.5</v>
      </c>
      <c r="D67" s="60">
        <f>SUM(D63:D66)</f>
        <v>4.0999999999999996</v>
      </c>
      <c r="E67" s="60">
        <f>SUM(E63:E66)</f>
        <v>8.3999999999999986</v>
      </c>
      <c r="F67" s="60"/>
      <c r="G67" s="61" t="s">
        <v>25</v>
      </c>
      <c r="H67" s="61" t="s">
        <v>25</v>
      </c>
      <c r="I67" s="61">
        <f>SUM(I63:I66)</f>
        <v>313</v>
      </c>
      <c r="J67" s="61"/>
      <c r="K67" s="61">
        <f t="shared" ref="K67:Q67" si="16">SUM(K63:K66)</f>
        <v>101</v>
      </c>
      <c r="L67" s="61">
        <f t="shared" si="16"/>
        <v>96</v>
      </c>
      <c r="M67" s="61">
        <f t="shared" si="16"/>
        <v>40</v>
      </c>
      <c r="N67" s="61">
        <f t="shared" si="16"/>
        <v>56</v>
      </c>
      <c r="O67" s="61">
        <f t="shared" ref="O67" si="17">SUM(O63:O66)</f>
        <v>5</v>
      </c>
      <c r="P67" s="61">
        <v>212</v>
      </c>
      <c r="Q67" s="91"/>
    </row>
    <row r="68" spans="1:17" ht="20.149999999999999" customHeight="1">
      <c r="A68" s="251" t="s">
        <v>26</v>
      </c>
      <c r="B68" s="252"/>
      <c r="C68" s="62"/>
      <c r="D68" s="62"/>
      <c r="E68" s="62"/>
      <c r="F68" s="62">
        <f>SUM(F63:F67)</f>
        <v>4.4000000000000004</v>
      </c>
      <c r="G68" s="63"/>
      <c r="H68" s="63"/>
      <c r="I68" s="63"/>
      <c r="J68" s="63">
        <f>SUM(J63:J67)</f>
        <v>110</v>
      </c>
      <c r="K68" s="63"/>
      <c r="L68" s="63"/>
      <c r="M68" s="63"/>
      <c r="N68" s="63"/>
      <c r="O68" s="63"/>
      <c r="P68" s="63"/>
      <c r="Q68" s="70"/>
    </row>
    <row r="69" spans="1:17" ht="20.149999999999999" customHeight="1" thickBot="1">
      <c r="A69" s="239" t="s">
        <v>27</v>
      </c>
      <c r="B69" s="240"/>
      <c r="C69" s="64"/>
      <c r="D69" s="64"/>
      <c r="E69" s="64"/>
      <c r="F69" s="64"/>
      <c r="G69" s="65" t="s">
        <v>25</v>
      </c>
      <c r="H69" s="65" t="s">
        <v>25</v>
      </c>
      <c r="I69" s="65"/>
      <c r="J69" s="65"/>
      <c r="K69" s="65"/>
      <c r="L69" s="65"/>
      <c r="M69" s="65"/>
      <c r="N69" s="65"/>
      <c r="O69" s="65"/>
      <c r="P69" s="65"/>
      <c r="Q69" s="92"/>
    </row>
    <row r="70" spans="1:17" ht="20.149999999999999" customHeight="1">
      <c r="A70" s="241" t="s">
        <v>54</v>
      </c>
      <c r="B70" s="242"/>
      <c r="C70" s="101">
        <f>SUM(C51,C59,C67)</f>
        <v>30</v>
      </c>
      <c r="D70" s="101">
        <f>SUM(D51,D59,D67,)</f>
        <v>10.199999999999999</v>
      </c>
      <c r="E70" s="101">
        <f>SUM(E51,E59,E67,)</f>
        <v>19.799999999999997</v>
      </c>
      <c r="F70" s="101">
        <f>SUM(F52,F60,F68,)</f>
        <v>7.2000000000000011</v>
      </c>
      <c r="G70" s="102" t="s">
        <v>25</v>
      </c>
      <c r="H70" s="102" t="s">
        <v>25</v>
      </c>
      <c r="I70" s="102">
        <f>SUM(I51,I59,I67,)</f>
        <v>751</v>
      </c>
      <c r="J70" s="102">
        <f>SUM(J52,J60,J68,)</f>
        <v>183</v>
      </c>
      <c r="K70" s="102">
        <f>SUM(K51,K59,K67,)</f>
        <v>253</v>
      </c>
      <c r="L70" s="102">
        <f>SUM(L51,L59,L67)</f>
        <v>238</v>
      </c>
      <c r="M70" s="102">
        <f>SUM(M51,M59,M67)</f>
        <v>92</v>
      </c>
      <c r="N70" s="102">
        <f>SUM(N51,N59,N67)</f>
        <v>146</v>
      </c>
      <c r="O70" s="102">
        <f>SUM(O51,O59,O67,)</f>
        <v>15</v>
      </c>
      <c r="P70" s="102">
        <v>498</v>
      </c>
      <c r="Q70" s="103"/>
    </row>
    <row r="71" spans="1:17" ht="20.149999999999999" customHeight="1" thickBot="1">
      <c r="A71" s="261" t="s">
        <v>55</v>
      </c>
      <c r="B71" s="262"/>
      <c r="C71" s="104">
        <v>60</v>
      </c>
      <c r="D71" s="104">
        <v>33.4</v>
      </c>
      <c r="E71" s="104">
        <v>26.6</v>
      </c>
      <c r="F71" s="105">
        <v>17.8</v>
      </c>
      <c r="G71" s="106" t="s">
        <v>25</v>
      </c>
      <c r="H71" s="106" t="s">
        <v>25</v>
      </c>
      <c r="I71" s="106">
        <f>SUM(I46,I70,)</f>
        <v>1468</v>
      </c>
      <c r="J71" s="106">
        <f>SUM(J46,J70,)</f>
        <v>390</v>
      </c>
      <c r="K71" s="106">
        <f>SUM(K46,K70,)</f>
        <v>504</v>
      </c>
      <c r="L71" s="87">
        <f>SUM(L46,L70)</f>
        <v>474</v>
      </c>
      <c r="M71" s="106">
        <f>SUM(M46,M70)</f>
        <v>184</v>
      </c>
      <c r="N71" s="106">
        <f>SUM(N46,N70)</f>
        <v>290</v>
      </c>
      <c r="O71" s="106">
        <f>SUM(O46,O70,)</f>
        <v>30</v>
      </c>
      <c r="P71" s="106">
        <v>964</v>
      </c>
      <c r="Q71" s="107"/>
    </row>
    <row r="72" spans="1:17" ht="20.149999999999999" customHeight="1">
      <c r="A72" s="266" t="s">
        <v>56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9"/>
    </row>
    <row r="73" spans="1:17" ht="20.149999999999999" customHeight="1">
      <c r="A73" s="270" t="s">
        <v>57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3"/>
    </row>
    <row r="74" spans="1:17" ht="20.149999999999999" customHeight="1">
      <c r="A74" s="212" t="s">
        <v>13</v>
      </c>
      <c r="B74" s="263" t="s">
        <v>14</v>
      </c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5"/>
    </row>
    <row r="75" spans="1:17" ht="20.149999999999999" customHeight="1" thickBot="1">
      <c r="A75" s="88" t="s">
        <v>15</v>
      </c>
      <c r="B75" s="33" t="s">
        <v>16</v>
      </c>
      <c r="C75" s="29">
        <v>2</v>
      </c>
      <c r="D75" s="202">
        <v>1.2</v>
      </c>
      <c r="E75" s="202">
        <v>0.8</v>
      </c>
      <c r="F75" s="202"/>
      <c r="G75" s="30" t="s">
        <v>182</v>
      </c>
      <c r="H75" s="50" t="s">
        <v>18</v>
      </c>
      <c r="I75" s="50">
        <v>50</v>
      </c>
      <c r="J75" s="50"/>
      <c r="K75" s="50">
        <v>30</v>
      </c>
      <c r="L75" s="50">
        <v>30</v>
      </c>
      <c r="M75" s="50"/>
      <c r="N75" s="50">
        <v>30</v>
      </c>
      <c r="O75" s="50"/>
      <c r="P75" s="183">
        <f>+(Q75*C75)-K75</f>
        <v>20</v>
      </c>
      <c r="Q75" s="382">
        <f>+I75/C75</f>
        <v>25</v>
      </c>
    </row>
    <row r="76" spans="1:17" ht="20.149999999999999" customHeight="1">
      <c r="A76" s="259" t="s">
        <v>24</v>
      </c>
      <c r="B76" s="260"/>
      <c r="C76" s="60">
        <f>SUM(C75:C75)</f>
        <v>2</v>
      </c>
      <c r="D76" s="60">
        <f>SUM(D75:D75)</f>
        <v>1.2</v>
      </c>
      <c r="E76" s="60">
        <v>0.8</v>
      </c>
      <c r="F76" s="60"/>
      <c r="G76" s="61" t="s">
        <v>25</v>
      </c>
      <c r="H76" s="61" t="s">
        <v>25</v>
      </c>
      <c r="I76" s="61">
        <f>SUM(I75:I75)</f>
        <v>50</v>
      </c>
      <c r="J76" s="61"/>
      <c r="K76" s="61">
        <f>SUM(K75:K75)</f>
        <v>30</v>
      </c>
      <c r="L76" s="61">
        <f>SUM(L75:L75)</f>
        <v>30</v>
      </c>
      <c r="M76" s="61"/>
      <c r="N76" s="61">
        <f>SUM(N75:N75)</f>
        <v>30</v>
      </c>
      <c r="O76" s="61"/>
      <c r="P76" s="61">
        <v>20</v>
      </c>
      <c r="Q76" s="91"/>
    </row>
    <row r="77" spans="1:17" ht="20.149999999999999" customHeight="1">
      <c r="A77" s="251" t="s">
        <v>26</v>
      </c>
      <c r="B77" s="252"/>
      <c r="C77" s="62"/>
      <c r="D77" s="62"/>
      <c r="E77" s="62"/>
      <c r="F77" s="62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70"/>
    </row>
    <row r="78" spans="1:17" ht="20.149999999999999" customHeight="1" thickBot="1">
      <c r="A78" s="239" t="s">
        <v>27</v>
      </c>
      <c r="B78" s="240"/>
      <c r="C78" s="64">
        <v>2</v>
      </c>
      <c r="D78" s="64">
        <v>1.2</v>
      </c>
      <c r="E78" s="64">
        <v>0.8</v>
      </c>
      <c r="F78" s="64"/>
      <c r="G78" s="65" t="s">
        <v>25</v>
      </c>
      <c r="H78" s="65" t="s">
        <v>25</v>
      </c>
      <c r="I78" s="65">
        <f>SUM(I76,)</f>
        <v>50</v>
      </c>
      <c r="J78" s="65"/>
      <c r="K78" s="65">
        <f>SUM(K76)</f>
        <v>30</v>
      </c>
      <c r="L78" s="65">
        <f>SUM(K78)</f>
        <v>30</v>
      </c>
      <c r="M78" s="65"/>
      <c r="N78" s="65">
        <f>SUM(N76)</f>
        <v>30</v>
      </c>
      <c r="O78" s="65"/>
      <c r="P78" s="65">
        <v>20</v>
      </c>
      <c r="Q78" s="92"/>
    </row>
    <row r="79" spans="1:17" ht="20.149999999999999" customHeight="1">
      <c r="A79" s="214" t="s">
        <v>28</v>
      </c>
      <c r="B79" s="288" t="s">
        <v>29</v>
      </c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90"/>
    </row>
    <row r="80" spans="1:17" ht="20.149999999999999" customHeight="1">
      <c r="A80" s="72" t="s">
        <v>15</v>
      </c>
      <c r="B80" s="39" t="s">
        <v>124</v>
      </c>
      <c r="C80" s="38">
        <v>4</v>
      </c>
      <c r="D80" s="76">
        <v>1.2</v>
      </c>
      <c r="E80" s="76">
        <v>2.8</v>
      </c>
      <c r="F80" s="76">
        <v>0.6</v>
      </c>
      <c r="G80" s="215" t="s">
        <v>31</v>
      </c>
      <c r="H80" s="215" t="s">
        <v>21</v>
      </c>
      <c r="I80" s="215">
        <v>100</v>
      </c>
      <c r="J80" s="215">
        <v>16</v>
      </c>
      <c r="K80" s="215">
        <v>30</v>
      </c>
      <c r="L80" s="215">
        <v>28</v>
      </c>
      <c r="M80" s="215">
        <v>12</v>
      </c>
      <c r="N80" s="215">
        <v>16</v>
      </c>
      <c r="O80" s="215">
        <v>2</v>
      </c>
      <c r="P80" s="183">
        <f t="shared" ref="P80:P81" si="18">+(Q80*C80)-K80</f>
        <v>70</v>
      </c>
      <c r="Q80" s="382">
        <f t="shared" ref="Q80:Q81" si="19">+I80/C80</f>
        <v>25</v>
      </c>
    </row>
    <row r="81" spans="1:17" ht="20.149999999999999" customHeight="1" thickBot="1">
      <c r="A81" s="100" t="s">
        <v>19</v>
      </c>
      <c r="B81" s="46" t="s">
        <v>58</v>
      </c>
      <c r="C81" s="42">
        <v>3</v>
      </c>
      <c r="D81" s="55">
        <v>1.2</v>
      </c>
      <c r="E81" s="55">
        <v>1.8</v>
      </c>
      <c r="F81" s="55">
        <v>0.6</v>
      </c>
      <c r="G81" s="30" t="s">
        <v>182</v>
      </c>
      <c r="H81" s="56" t="s">
        <v>21</v>
      </c>
      <c r="I81" s="56">
        <v>75</v>
      </c>
      <c r="J81" s="56">
        <v>16</v>
      </c>
      <c r="K81" s="56">
        <v>29</v>
      </c>
      <c r="L81" s="56">
        <v>28</v>
      </c>
      <c r="M81" s="56">
        <v>12</v>
      </c>
      <c r="N81" s="56">
        <v>16</v>
      </c>
      <c r="O81" s="56">
        <v>1</v>
      </c>
      <c r="P81" s="183">
        <f t="shared" si="18"/>
        <v>46</v>
      </c>
      <c r="Q81" s="382">
        <f t="shared" si="19"/>
        <v>25</v>
      </c>
    </row>
    <row r="82" spans="1:17" ht="20.149999999999999" customHeight="1">
      <c r="A82" s="259" t="s">
        <v>24</v>
      </c>
      <c r="B82" s="260"/>
      <c r="C82" s="60">
        <f>SUM(C80:C81)</f>
        <v>7</v>
      </c>
      <c r="D82" s="60">
        <f>SUM(D80:D81)</f>
        <v>2.4</v>
      </c>
      <c r="E82" s="60">
        <f>SUM(E80:E81)</f>
        <v>4.5999999999999996</v>
      </c>
      <c r="F82" s="60"/>
      <c r="G82" s="61"/>
      <c r="H82" s="61"/>
      <c r="I82" s="61">
        <f>SUM(I80:I81)</f>
        <v>175</v>
      </c>
      <c r="J82" s="61"/>
      <c r="K82" s="61">
        <f t="shared" ref="K82:Q82" si="20">SUM(K80:K81)</f>
        <v>59</v>
      </c>
      <c r="L82" s="61">
        <f t="shared" si="20"/>
        <v>56</v>
      </c>
      <c r="M82" s="61">
        <f t="shared" si="20"/>
        <v>24</v>
      </c>
      <c r="N82" s="61">
        <f t="shared" si="20"/>
        <v>32</v>
      </c>
      <c r="O82" s="61">
        <f t="shared" ref="O82" si="21">SUM(O80:O81)</f>
        <v>3</v>
      </c>
      <c r="P82" s="61">
        <v>116</v>
      </c>
      <c r="Q82" s="91"/>
    </row>
    <row r="83" spans="1:17" ht="20.149999999999999" customHeight="1">
      <c r="A83" s="251" t="s">
        <v>26</v>
      </c>
      <c r="B83" s="252"/>
      <c r="C83" s="62"/>
      <c r="D83" s="62"/>
      <c r="E83" s="62"/>
      <c r="F83" s="62">
        <f>SUM(F80:F82)</f>
        <v>1.2</v>
      </c>
      <c r="G83" s="63"/>
      <c r="H83" s="63"/>
      <c r="I83" s="63"/>
      <c r="J83" s="63">
        <f>SUM(J80:J82)</f>
        <v>32</v>
      </c>
      <c r="K83" s="63"/>
      <c r="L83" s="63"/>
      <c r="M83" s="63"/>
      <c r="N83" s="63"/>
      <c r="O83" s="63"/>
      <c r="P83" s="63"/>
      <c r="Q83" s="70"/>
    </row>
    <row r="84" spans="1:17" ht="20.149999999999999" customHeight="1" thickBot="1">
      <c r="A84" s="239" t="s">
        <v>27</v>
      </c>
      <c r="B84" s="240"/>
      <c r="C84" s="64"/>
      <c r="D84" s="64"/>
      <c r="E84" s="64"/>
      <c r="F84" s="64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92"/>
    </row>
    <row r="85" spans="1:17" ht="20.149999999999999" customHeight="1">
      <c r="A85" s="168" t="s">
        <v>33</v>
      </c>
      <c r="B85" s="253" t="s">
        <v>34</v>
      </c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5"/>
    </row>
    <row r="86" spans="1:17" ht="20.149999999999999" customHeight="1">
      <c r="A86" s="72" t="s">
        <v>15</v>
      </c>
      <c r="B86" s="39" t="s">
        <v>115</v>
      </c>
      <c r="C86" s="38">
        <v>4.5</v>
      </c>
      <c r="D86" s="189">
        <v>1.4</v>
      </c>
      <c r="E86" s="189">
        <v>3.1</v>
      </c>
      <c r="F86" s="76">
        <v>0.6</v>
      </c>
      <c r="G86" s="215" t="s">
        <v>31</v>
      </c>
      <c r="H86" s="215" t="s">
        <v>21</v>
      </c>
      <c r="I86" s="215">
        <v>113</v>
      </c>
      <c r="J86" s="215">
        <v>16</v>
      </c>
      <c r="K86" s="215">
        <v>34</v>
      </c>
      <c r="L86" s="215">
        <v>32</v>
      </c>
      <c r="M86" s="215">
        <v>16</v>
      </c>
      <c r="N86" s="215">
        <v>16</v>
      </c>
      <c r="O86" s="215">
        <v>2</v>
      </c>
      <c r="P86" s="183">
        <f t="shared" ref="P86:P88" si="22">+(Q86*C86)-K86</f>
        <v>79</v>
      </c>
      <c r="Q86" s="382">
        <f t="shared" ref="Q86:Q88" si="23">+I86/C86</f>
        <v>25.111111111111111</v>
      </c>
    </row>
    <row r="87" spans="1:17" ht="20.149999999999999" customHeight="1">
      <c r="A87" s="72" t="s">
        <v>19</v>
      </c>
      <c r="B87" s="39" t="s">
        <v>60</v>
      </c>
      <c r="C87" s="38">
        <v>4.5</v>
      </c>
      <c r="D87" s="189">
        <v>1.4</v>
      </c>
      <c r="E87" s="189">
        <v>3.1</v>
      </c>
      <c r="F87" s="76">
        <v>0.6</v>
      </c>
      <c r="G87" s="215" t="s">
        <v>31</v>
      </c>
      <c r="H87" s="215" t="s">
        <v>21</v>
      </c>
      <c r="I87" s="215">
        <v>113</v>
      </c>
      <c r="J87" s="215">
        <v>16</v>
      </c>
      <c r="K87" s="215">
        <v>36</v>
      </c>
      <c r="L87" s="215">
        <v>32</v>
      </c>
      <c r="M87" s="215">
        <v>16</v>
      </c>
      <c r="N87" s="215">
        <v>16</v>
      </c>
      <c r="O87" s="215">
        <v>4</v>
      </c>
      <c r="P87" s="183">
        <f t="shared" si="22"/>
        <v>77</v>
      </c>
      <c r="Q87" s="382">
        <f t="shared" si="23"/>
        <v>25.111111111111111</v>
      </c>
    </row>
    <row r="88" spans="1:17" ht="20.149999999999999" customHeight="1" thickBot="1">
      <c r="A88" s="100" t="s">
        <v>22</v>
      </c>
      <c r="B88" s="41" t="s">
        <v>69</v>
      </c>
      <c r="C88" s="42">
        <v>3</v>
      </c>
      <c r="D88" s="200">
        <v>1</v>
      </c>
      <c r="E88" s="200">
        <v>2</v>
      </c>
      <c r="F88" s="55">
        <v>1</v>
      </c>
      <c r="G88" s="30" t="s">
        <v>182</v>
      </c>
      <c r="H88" s="201" t="s">
        <v>21</v>
      </c>
      <c r="I88" s="201">
        <v>75</v>
      </c>
      <c r="J88" s="201">
        <v>24</v>
      </c>
      <c r="K88" s="201">
        <v>25</v>
      </c>
      <c r="L88" s="56">
        <v>24</v>
      </c>
      <c r="M88" s="201">
        <v>8</v>
      </c>
      <c r="N88" s="201">
        <v>16</v>
      </c>
      <c r="O88" s="201">
        <v>1</v>
      </c>
      <c r="P88" s="183">
        <f t="shared" si="22"/>
        <v>50</v>
      </c>
      <c r="Q88" s="382">
        <f t="shared" si="23"/>
        <v>25</v>
      </c>
    </row>
    <row r="89" spans="1:17" ht="20.149999999999999" customHeight="1">
      <c r="A89" s="259" t="s">
        <v>24</v>
      </c>
      <c r="B89" s="260"/>
      <c r="C89" s="60">
        <f>SUM(C86:C88)</f>
        <v>12</v>
      </c>
      <c r="D89" s="60">
        <f>SUM(D86:D88)</f>
        <v>3.8</v>
      </c>
      <c r="E89" s="60">
        <f>SUM(E86:E88)</f>
        <v>8.1999999999999993</v>
      </c>
      <c r="F89" s="60"/>
      <c r="G89" s="61" t="s">
        <v>25</v>
      </c>
      <c r="H89" s="61" t="s">
        <v>25</v>
      </c>
      <c r="I89" s="61">
        <f>SUM(I86:I88)</f>
        <v>301</v>
      </c>
      <c r="J89" s="61"/>
      <c r="K89" s="61">
        <f t="shared" ref="K89:Q89" si="24">SUM(K86:K88)</f>
        <v>95</v>
      </c>
      <c r="L89" s="61">
        <f t="shared" si="24"/>
        <v>88</v>
      </c>
      <c r="M89" s="61">
        <f t="shared" si="24"/>
        <v>40</v>
      </c>
      <c r="N89" s="61">
        <f t="shared" si="24"/>
        <v>48</v>
      </c>
      <c r="O89" s="61">
        <f t="shared" ref="O89" si="25">SUM(O86:O88)</f>
        <v>7</v>
      </c>
      <c r="P89" s="61">
        <v>206</v>
      </c>
      <c r="Q89" s="91"/>
    </row>
    <row r="90" spans="1:17" ht="20.149999999999999" customHeight="1">
      <c r="A90" s="251" t="s">
        <v>26</v>
      </c>
      <c r="B90" s="252"/>
      <c r="C90" s="62"/>
      <c r="D90" s="62"/>
      <c r="E90" s="62"/>
      <c r="F90" s="62">
        <f>SUM(F86:F89)</f>
        <v>2.2000000000000002</v>
      </c>
      <c r="G90" s="63"/>
      <c r="H90" s="63"/>
      <c r="I90" s="63"/>
      <c r="J90" s="63">
        <f>SUM(J86:J89)</f>
        <v>56</v>
      </c>
      <c r="K90" s="63"/>
      <c r="L90" s="63"/>
      <c r="M90" s="63"/>
      <c r="N90" s="63"/>
      <c r="O90" s="63"/>
      <c r="P90" s="63"/>
      <c r="Q90" s="70"/>
    </row>
    <row r="91" spans="1:17" ht="20.149999999999999" customHeight="1" thickBot="1">
      <c r="A91" s="239" t="s">
        <v>27</v>
      </c>
      <c r="B91" s="240"/>
      <c r="C91" s="64"/>
      <c r="D91" s="64"/>
      <c r="E91" s="64"/>
      <c r="F91" s="64"/>
      <c r="G91" s="65" t="s">
        <v>25</v>
      </c>
      <c r="H91" s="65" t="s">
        <v>25</v>
      </c>
      <c r="I91" s="65"/>
      <c r="J91" s="65"/>
      <c r="K91" s="65"/>
      <c r="L91" s="65"/>
      <c r="M91" s="65"/>
      <c r="N91" s="65"/>
      <c r="O91" s="65"/>
      <c r="P91" s="65"/>
      <c r="Q91" s="92"/>
    </row>
    <row r="92" spans="1:17" ht="20.149999999999999" customHeight="1">
      <c r="A92" s="168" t="s">
        <v>50</v>
      </c>
      <c r="B92" s="253" t="s">
        <v>51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5"/>
    </row>
    <row r="93" spans="1:17" ht="20.149999999999999" customHeight="1">
      <c r="A93" s="72" t="s">
        <v>15</v>
      </c>
      <c r="B93" s="23" t="s">
        <v>166</v>
      </c>
      <c r="C93" s="38">
        <v>2</v>
      </c>
      <c r="D93" s="76">
        <v>0.7</v>
      </c>
      <c r="E93" s="76">
        <v>1.3</v>
      </c>
      <c r="F93" s="76">
        <v>0.3</v>
      </c>
      <c r="G93" s="26" t="s">
        <v>182</v>
      </c>
      <c r="H93" s="215" t="s">
        <v>18</v>
      </c>
      <c r="I93" s="215">
        <v>50</v>
      </c>
      <c r="J93" s="215">
        <v>6</v>
      </c>
      <c r="K93" s="215">
        <v>21</v>
      </c>
      <c r="L93" s="215">
        <v>20</v>
      </c>
      <c r="M93" s="215">
        <v>12</v>
      </c>
      <c r="N93" s="215">
        <v>8</v>
      </c>
      <c r="O93" s="215">
        <v>1</v>
      </c>
      <c r="P93" s="183">
        <f t="shared" ref="P93:P96" si="26">+(Q93*C93)-K93</f>
        <v>29</v>
      </c>
      <c r="Q93" s="382">
        <f t="shared" ref="Q93:Q96" si="27">+I93/C93</f>
        <v>25</v>
      </c>
    </row>
    <row r="94" spans="1:17" ht="20.149999999999999" customHeight="1">
      <c r="A94" s="72" t="s">
        <v>19</v>
      </c>
      <c r="B94" s="31" t="s">
        <v>167</v>
      </c>
      <c r="C94" s="38">
        <v>2</v>
      </c>
      <c r="D94" s="76">
        <v>0.7</v>
      </c>
      <c r="E94" s="76">
        <v>1.3</v>
      </c>
      <c r="F94" s="76">
        <v>0.3</v>
      </c>
      <c r="G94" s="26" t="s">
        <v>182</v>
      </c>
      <c r="H94" s="215" t="s">
        <v>18</v>
      </c>
      <c r="I94" s="215">
        <v>50</v>
      </c>
      <c r="J94" s="215">
        <v>6</v>
      </c>
      <c r="K94" s="215">
        <v>17</v>
      </c>
      <c r="L94" s="215">
        <v>16</v>
      </c>
      <c r="M94" s="215">
        <v>8</v>
      </c>
      <c r="N94" s="215">
        <v>8</v>
      </c>
      <c r="O94" s="215">
        <v>1</v>
      </c>
      <c r="P94" s="183">
        <f t="shared" si="26"/>
        <v>33</v>
      </c>
      <c r="Q94" s="382">
        <f t="shared" si="27"/>
        <v>25</v>
      </c>
    </row>
    <row r="95" spans="1:17" ht="20.149999999999999" customHeight="1">
      <c r="A95" s="72" t="s">
        <v>22</v>
      </c>
      <c r="B95" s="59" t="s">
        <v>105</v>
      </c>
      <c r="C95" s="38">
        <v>1</v>
      </c>
      <c r="D95" s="76">
        <v>0.2</v>
      </c>
      <c r="E95" s="76">
        <v>0.8</v>
      </c>
      <c r="F95" s="76">
        <v>0.2</v>
      </c>
      <c r="G95" s="26" t="s">
        <v>182</v>
      </c>
      <c r="H95" s="215" t="s">
        <v>18</v>
      </c>
      <c r="I95" s="215">
        <v>25</v>
      </c>
      <c r="J95" s="215">
        <v>8</v>
      </c>
      <c r="K95" s="215">
        <v>13</v>
      </c>
      <c r="L95" s="215">
        <v>12</v>
      </c>
      <c r="M95" s="190"/>
      <c r="N95" s="215">
        <v>12</v>
      </c>
      <c r="O95" s="215">
        <v>1</v>
      </c>
      <c r="P95" s="183">
        <f t="shared" si="26"/>
        <v>12</v>
      </c>
      <c r="Q95" s="382">
        <f t="shared" si="27"/>
        <v>25</v>
      </c>
    </row>
    <row r="96" spans="1:17" ht="20.149999999999999" customHeight="1" thickBot="1">
      <c r="A96" s="100" t="s">
        <v>23</v>
      </c>
      <c r="B96" s="27" t="s">
        <v>168</v>
      </c>
      <c r="C96" s="42">
        <v>4</v>
      </c>
      <c r="D96" s="55">
        <v>1.3</v>
      </c>
      <c r="E96" s="55">
        <v>2.7</v>
      </c>
      <c r="F96" s="55">
        <v>0.6</v>
      </c>
      <c r="G96" s="30" t="s">
        <v>182</v>
      </c>
      <c r="H96" s="56" t="s">
        <v>18</v>
      </c>
      <c r="I96" s="56">
        <v>100</v>
      </c>
      <c r="J96" s="56">
        <v>10</v>
      </c>
      <c r="K96" s="56">
        <v>33</v>
      </c>
      <c r="L96" s="56">
        <v>32</v>
      </c>
      <c r="M96" s="56">
        <v>12</v>
      </c>
      <c r="N96" s="56">
        <v>20</v>
      </c>
      <c r="O96" s="56">
        <v>1</v>
      </c>
      <c r="P96" s="183">
        <f t="shared" si="26"/>
        <v>67</v>
      </c>
      <c r="Q96" s="382">
        <f t="shared" si="27"/>
        <v>25</v>
      </c>
    </row>
    <row r="97" spans="1:17" ht="20.149999999999999" customHeight="1">
      <c r="A97" s="259" t="s">
        <v>24</v>
      </c>
      <c r="B97" s="260"/>
      <c r="C97" s="60">
        <f>SUM(C93:C96)</f>
        <v>9</v>
      </c>
      <c r="D97" s="60">
        <f>SUM(D93:D96)</f>
        <v>2.9</v>
      </c>
      <c r="E97" s="60">
        <f>SUM(E93:E96)</f>
        <v>6.1000000000000005</v>
      </c>
      <c r="F97" s="60"/>
      <c r="G97" s="61" t="s">
        <v>25</v>
      </c>
      <c r="H97" s="61" t="s">
        <v>25</v>
      </c>
      <c r="I97" s="61">
        <f>SUM(I93:I96)</f>
        <v>225</v>
      </c>
      <c r="J97" s="61"/>
      <c r="K97" s="61">
        <f t="shared" ref="K97:Q97" si="28">SUM(K93:K96)</f>
        <v>84</v>
      </c>
      <c r="L97" s="61">
        <f t="shared" si="28"/>
        <v>80</v>
      </c>
      <c r="M97" s="61">
        <f t="shared" si="28"/>
        <v>32</v>
      </c>
      <c r="N97" s="61">
        <f t="shared" si="28"/>
        <v>48</v>
      </c>
      <c r="O97" s="61">
        <f t="shared" ref="O97" si="29">SUM(O93:O96)</f>
        <v>4</v>
      </c>
      <c r="P97" s="61">
        <v>141</v>
      </c>
      <c r="Q97" s="91"/>
    </row>
    <row r="98" spans="1:17" ht="20.149999999999999" customHeight="1">
      <c r="A98" s="251" t="s">
        <v>26</v>
      </c>
      <c r="B98" s="252"/>
      <c r="C98" s="62"/>
      <c r="D98" s="62"/>
      <c r="E98" s="62"/>
      <c r="F98" s="62">
        <f>SUM(F93:F97)</f>
        <v>1.4</v>
      </c>
      <c r="G98" s="63"/>
      <c r="H98" s="63"/>
      <c r="I98" s="63"/>
      <c r="J98" s="63">
        <f>SUM(J93:J97)</f>
        <v>30</v>
      </c>
      <c r="K98" s="63"/>
      <c r="L98" s="63"/>
      <c r="M98" s="63"/>
      <c r="N98" s="63"/>
      <c r="O98" s="63"/>
      <c r="P98" s="63"/>
      <c r="Q98" s="70"/>
    </row>
    <row r="99" spans="1:17" ht="20.149999999999999" customHeight="1" thickBot="1">
      <c r="A99" s="239" t="s">
        <v>27</v>
      </c>
      <c r="B99" s="240"/>
      <c r="C99" s="64">
        <v>9</v>
      </c>
      <c r="D99" s="64">
        <f>SUM(D97)</f>
        <v>2.9</v>
      </c>
      <c r="E99" s="64">
        <f>SUM(E97)</f>
        <v>6.1000000000000005</v>
      </c>
      <c r="F99" s="64"/>
      <c r="G99" s="65" t="s">
        <v>25</v>
      </c>
      <c r="H99" s="65" t="s">
        <v>25</v>
      </c>
      <c r="I99" s="65">
        <f>SUM(I97)</f>
        <v>225</v>
      </c>
      <c r="J99" s="65"/>
      <c r="K99" s="65">
        <f>SUM(K97)</f>
        <v>84</v>
      </c>
      <c r="L99" s="65">
        <v>150</v>
      </c>
      <c r="M99" s="65">
        <v>60</v>
      </c>
      <c r="N99" s="65">
        <v>90</v>
      </c>
      <c r="O99" s="65">
        <f>SUM(O97)</f>
        <v>4</v>
      </c>
      <c r="P99" s="65">
        <v>141</v>
      </c>
      <c r="Q99" s="92"/>
    </row>
    <row r="100" spans="1:17" ht="20.149999999999999" customHeight="1">
      <c r="A100" s="352" t="s">
        <v>63</v>
      </c>
      <c r="B100" s="353"/>
      <c r="C100" s="93">
        <f>SUM(C76,C82,C89,C97)</f>
        <v>30</v>
      </c>
      <c r="D100" s="93">
        <f>SUM(D76,D82,D89,D97)</f>
        <v>10.299999999999999</v>
      </c>
      <c r="E100" s="93">
        <f>SUM(E76,E82,E89,E97)</f>
        <v>19.7</v>
      </c>
      <c r="F100" s="93">
        <f>SUM(F83,F90,F98,)</f>
        <v>4.8000000000000007</v>
      </c>
      <c r="G100" s="94" t="s">
        <v>25</v>
      </c>
      <c r="H100" s="94" t="s">
        <v>25</v>
      </c>
      <c r="I100" s="94">
        <f>SUM(I76,I82,I89,I97,)</f>
        <v>751</v>
      </c>
      <c r="J100" s="94">
        <f>SUM(J77,J83,J90,J98,)</f>
        <v>118</v>
      </c>
      <c r="K100" s="94">
        <f>SUM(K76,K82,K89,K97,)</f>
        <v>268</v>
      </c>
      <c r="L100" s="94">
        <f>SUM(L76,L82,L89,L97)</f>
        <v>254</v>
      </c>
      <c r="M100" s="94">
        <f>SUM(M76,M82,M89,M97)</f>
        <v>96</v>
      </c>
      <c r="N100" s="94">
        <f>SUM(N76,N82,N89,N97)</f>
        <v>158</v>
      </c>
      <c r="O100" s="94">
        <f>SUM(O76,O82,O89,O97,)</f>
        <v>14</v>
      </c>
      <c r="P100" s="94">
        <v>483</v>
      </c>
      <c r="Q100" s="95"/>
    </row>
    <row r="101" spans="1:17" ht="20.149999999999999" customHeight="1">
      <c r="A101" s="270" t="s">
        <v>64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3"/>
    </row>
    <row r="102" spans="1:17" ht="20.149999999999999" customHeight="1">
      <c r="A102" s="212" t="s">
        <v>13</v>
      </c>
      <c r="B102" s="263" t="s">
        <v>14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5"/>
    </row>
    <row r="103" spans="1:17" ht="20.149999999999999" customHeight="1">
      <c r="A103" s="72" t="s">
        <v>15</v>
      </c>
      <c r="B103" s="39" t="s">
        <v>16</v>
      </c>
      <c r="C103" s="38">
        <v>2</v>
      </c>
      <c r="D103" s="76">
        <v>1.2</v>
      </c>
      <c r="E103" s="76">
        <v>0.8</v>
      </c>
      <c r="F103" s="76"/>
      <c r="G103" s="26" t="s">
        <v>182</v>
      </c>
      <c r="H103" s="215" t="s">
        <v>18</v>
      </c>
      <c r="I103" s="183">
        <v>50</v>
      </c>
      <c r="J103" s="183"/>
      <c r="K103" s="183">
        <v>30</v>
      </c>
      <c r="L103" s="183">
        <v>30</v>
      </c>
      <c r="M103" s="183"/>
      <c r="N103" s="183">
        <v>30</v>
      </c>
      <c r="O103" s="183"/>
      <c r="P103" s="183">
        <f t="shared" ref="P103:P104" si="30">+(Q103*C103)-K103</f>
        <v>20</v>
      </c>
      <c r="Q103" s="382">
        <f t="shared" ref="Q103:Q104" si="31">+I103/C103</f>
        <v>25</v>
      </c>
    </row>
    <row r="104" spans="1:17" ht="20.149999999999999" customHeight="1" thickBot="1">
      <c r="A104" s="88" t="s">
        <v>19</v>
      </c>
      <c r="B104" s="33" t="s">
        <v>20</v>
      </c>
      <c r="C104" s="42">
        <v>1</v>
      </c>
      <c r="D104" s="55">
        <v>0.3</v>
      </c>
      <c r="E104" s="55">
        <v>0.7</v>
      </c>
      <c r="F104" s="55">
        <v>0.3</v>
      </c>
      <c r="G104" s="30" t="s">
        <v>182</v>
      </c>
      <c r="H104" s="56" t="s">
        <v>18</v>
      </c>
      <c r="I104" s="50">
        <v>30</v>
      </c>
      <c r="J104" s="50">
        <v>10</v>
      </c>
      <c r="K104" s="50">
        <v>10</v>
      </c>
      <c r="L104" s="50">
        <v>10</v>
      </c>
      <c r="M104" s="50"/>
      <c r="N104" s="50">
        <v>10</v>
      </c>
      <c r="O104" s="50"/>
      <c r="P104" s="183">
        <f t="shared" si="30"/>
        <v>20</v>
      </c>
      <c r="Q104" s="382">
        <f t="shared" si="31"/>
        <v>30</v>
      </c>
    </row>
    <row r="105" spans="1:17" ht="20.149999999999999" customHeight="1">
      <c r="A105" s="259" t="s">
        <v>24</v>
      </c>
      <c r="B105" s="260"/>
      <c r="C105" s="60">
        <f>SUM(C103:C104)</f>
        <v>3</v>
      </c>
      <c r="D105" s="60">
        <f>SUM(D103:D104)</f>
        <v>1.5</v>
      </c>
      <c r="E105" s="60">
        <f>SUM(E103:E104)</f>
        <v>1.5</v>
      </c>
      <c r="F105" s="60"/>
      <c r="G105" s="61"/>
      <c r="H105" s="61" t="s">
        <v>25</v>
      </c>
      <c r="I105" s="61">
        <f>SUM(I103:I104)</f>
        <v>80</v>
      </c>
      <c r="J105" s="61"/>
      <c r="K105" s="61">
        <f>SUM(K103:K104)</f>
        <v>40</v>
      </c>
      <c r="L105" s="61">
        <f>SUM(L103:L104)</f>
        <v>40</v>
      </c>
      <c r="M105" s="61"/>
      <c r="N105" s="61">
        <f>SUM(N103:N104)</f>
        <v>40</v>
      </c>
      <c r="O105" s="61"/>
      <c r="P105" s="61">
        <v>40</v>
      </c>
      <c r="Q105" s="91"/>
    </row>
    <row r="106" spans="1:17" ht="20.149999999999999" customHeight="1">
      <c r="A106" s="251" t="s">
        <v>26</v>
      </c>
      <c r="B106" s="252"/>
      <c r="C106" s="62"/>
      <c r="D106" s="62"/>
      <c r="E106" s="62"/>
      <c r="F106" s="62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70"/>
    </row>
    <row r="107" spans="1:17" ht="20.149999999999999" customHeight="1" thickBot="1">
      <c r="A107" s="239" t="s">
        <v>27</v>
      </c>
      <c r="B107" s="240"/>
      <c r="C107" s="64">
        <v>3</v>
      </c>
      <c r="D107" s="64">
        <v>1.5</v>
      </c>
      <c r="E107" s="64">
        <v>1.5</v>
      </c>
      <c r="F107" s="64"/>
      <c r="G107" s="65" t="s">
        <v>25</v>
      </c>
      <c r="H107" s="65" t="s">
        <v>25</v>
      </c>
      <c r="I107" s="65">
        <f>SUM(I105)</f>
        <v>80</v>
      </c>
      <c r="J107" s="65"/>
      <c r="K107" s="65">
        <f>SUM(K105)</f>
        <v>40</v>
      </c>
      <c r="L107" s="65">
        <f>SUM(K107)</f>
        <v>40</v>
      </c>
      <c r="M107" s="65"/>
      <c r="N107" s="65">
        <f>SUM(N105)</f>
        <v>40</v>
      </c>
      <c r="O107" s="65"/>
      <c r="P107" s="65">
        <v>20</v>
      </c>
      <c r="Q107" s="92"/>
    </row>
    <row r="108" spans="1:17" ht="20.149999999999999" customHeight="1">
      <c r="A108" s="168" t="s">
        <v>28</v>
      </c>
      <c r="B108" s="253" t="s">
        <v>34</v>
      </c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5"/>
    </row>
    <row r="109" spans="1:17" ht="20.149999999999999" customHeight="1">
      <c r="A109" s="72" t="s">
        <v>15</v>
      </c>
      <c r="B109" s="51" t="s">
        <v>83</v>
      </c>
      <c r="C109" s="38">
        <v>3.5</v>
      </c>
      <c r="D109" s="76">
        <v>1.4</v>
      </c>
      <c r="E109" s="76">
        <v>2.1</v>
      </c>
      <c r="F109" s="76">
        <v>1.6</v>
      </c>
      <c r="G109" s="215" t="s">
        <v>31</v>
      </c>
      <c r="H109" s="215" t="s">
        <v>21</v>
      </c>
      <c r="I109" s="215">
        <v>88</v>
      </c>
      <c r="J109" s="215">
        <v>40</v>
      </c>
      <c r="K109" s="215">
        <v>33</v>
      </c>
      <c r="L109" s="215">
        <v>32</v>
      </c>
      <c r="M109" s="215">
        <v>8</v>
      </c>
      <c r="N109" s="215">
        <v>24</v>
      </c>
      <c r="O109" s="215">
        <v>1</v>
      </c>
      <c r="P109" s="183">
        <f t="shared" ref="P109:P114" si="32">+(Q109*C109)-K109</f>
        <v>55</v>
      </c>
      <c r="Q109" s="382">
        <f t="shared" ref="Q109:Q114" si="33">+I109/C109</f>
        <v>25.142857142857142</v>
      </c>
    </row>
    <row r="110" spans="1:17" ht="20.149999999999999" customHeight="1">
      <c r="A110" s="72" t="s">
        <v>19</v>
      </c>
      <c r="B110" s="39" t="s">
        <v>66</v>
      </c>
      <c r="C110" s="38">
        <v>3.5</v>
      </c>
      <c r="D110" s="76">
        <v>1.2</v>
      </c>
      <c r="E110" s="76">
        <v>2.4</v>
      </c>
      <c r="F110" s="76">
        <v>0.8</v>
      </c>
      <c r="G110" s="215" t="s">
        <v>31</v>
      </c>
      <c r="H110" s="215" t="s">
        <v>21</v>
      </c>
      <c r="I110" s="215">
        <v>88</v>
      </c>
      <c r="J110" s="215">
        <v>20</v>
      </c>
      <c r="K110" s="215">
        <v>31</v>
      </c>
      <c r="L110" s="215">
        <v>28</v>
      </c>
      <c r="M110" s="215">
        <v>8</v>
      </c>
      <c r="N110" s="215">
        <v>20</v>
      </c>
      <c r="O110" s="215">
        <v>3</v>
      </c>
      <c r="P110" s="183">
        <f t="shared" si="32"/>
        <v>57</v>
      </c>
      <c r="Q110" s="382">
        <f t="shared" si="33"/>
        <v>25.142857142857142</v>
      </c>
    </row>
    <row r="111" spans="1:17" ht="20.149999999999999" customHeight="1">
      <c r="A111" s="72" t="s">
        <v>22</v>
      </c>
      <c r="B111" s="39" t="s">
        <v>67</v>
      </c>
      <c r="C111" s="38">
        <v>3.5</v>
      </c>
      <c r="D111" s="76">
        <v>1.6</v>
      </c>
      <c r="E111" s="76">
        <v>1.9</v>
      </c>
      <c r="F111" s="76">
        <v>1.2</v>
      </c>
      <c r="G111" s="26" t="s">
        <v>182</v>
      </c>
      <c r="H111" s="215" t="s">
        <v>21</v>
      </c>
      <c r="I111" s="215">
        <v>88</v>
      </c>
      <c r="J111" s="215">
        <v>25</v>
      </c>
      <c r="K111" s="215">
        <v>39</v>
      </c>
      <c r="L111" s="215">
        <v>36</v>
      </c>
      <c r="M111" s="215">
        <v>16</v>
      </c>
      <c r="N111" s="215">
        <v>20</v>
      </c>
      <c r="O111" s="215">
        <v>3</v>
      </c>
      <c r="P111" s="183">
        <f t="shared" si="32"/>
        <v>49</v>
      </c>
      <c r="Q111" s="382">
        <f t="shared" si="33"/>
        <v>25.142857142857142</v>
      </c>
    </row>
    <row r="112" spans="1:17" ht="20.149999999999999" customHeight="1">
      <c r="A112" s="72" t="s">
        <v>23</v>
      </c>
      <c r="B112" s="39" t="s">
        <v>68</v>
      </c>
      <c r="C112" s="38">
        <v>5</v>
      </c>
      <c r="D112" s="76">
        <v>2</v>
      </c>
      <c r="E112" s="76">
        <v>3</v>
      </c>
      <c r="F112" s="76">
        <v>2</v>
      </c>
      <c r="G112" s="215" t="s">
        <v>31</v>
      </c>
      <c r="H112" s="215" t="s">
        <v>21</v>
      </c>
      <c r="I112" s="215">
        <v>125</v>
      </c>
      <c r="J112" s="215">
        <v>50</v>
      </c>
      <c r="K112" s="215">
        <v>51</v>
      </c>
      <c r="L112" s="215">
        <v>48</v>
      </c>
      <c r="M112" s="215">
        <v>16</v>
      </c>
      <c r="N112" s="215">
        <v>32</v>
      </c>
      <c r="O112" s="215">
        <v>3</v>
      </c>
      <c r="P112" s="183">
        <f t="shared" si="32"/>
        <v>74</v>
      </c>
      <c r="Q112" s="382">
        <f t="shared" si="33"/>
        <v>25</v>
      </c>
    </row>
    <row r="113" spans="1:17" ht="20.149999999999999" customHeight="1">
      <c r="A113" s="72" t="s">
        <v>61</v>
      </c>
      <c r="B113" s="39" t="s">
        <v>165</v>
      </c>
      <c r="C113" s="38">
        <v>5</v>
      </c>
      <c r="D113" s="76">
        <v>2.4</v>
      </c>
      <c r="E113" s="76">
        <v>2.6</v>
      </c>
      <c r="F113" s="76">
        <v>1.3</v>
      </c>
      <c r="G113" s="26" t="s">
        <v>182</v>
      </c>
      <c r="H113" s="215" t="s">
        <v>21</v>
      </c>
      <c r="I113" s="215">
        <v>125</v>
      </c>
      <c r="J113" s="215">
        <v>32</v>
      </c>
      <c r="K113" s="215">
        <v>59</v>
      </c>
      <c r="L113" s="215">
        <v>56</v>
      </c>
      <c r="M113" s="215">
        <v>24</v>
      </c>
      <c r="N113" s="215">
        <v>32</v>
      </c>
      <c r="O113" s="215">
        <v>3</v>
      </c>
      <c r="P113" s="183">
        <f t="shared" si="32"/>
        <v>66</v>
      </c>
      <c r="Q113" s="382">
        <f t="shared" si="33"/>
        <v>25</v>
      </c>
    </row>
    <row r="114" spans="1:17" ht="20.149999999999999" customHeight="1" thickBot="1">
      <c r="A114" s="100" t="s">
        <v>107</v>
      </c>
      <c r="B114" s="46" t="s">
        <v>65</v>
      </c>
      <c r="C114" s="42">
        <v>4.5</v>
      </c>
      <c r="D114" s="55">
        <v>1.6</v>
      </c>
      <c r="E114" s="55">
        <v>2.9</v>
      </c>
      <c r="F114" s="55">
        <v>1.6</v>
      </c>
      <c r="G114" s="56" t="s">
        <v>31</v>
      </c>
      <c r="H114" s="56" t="s">
        <v>21</v>
      </c>
      <c r="I114" s="56">
        <v>113</v>
      </c>
      <c r="J114" s="56">
        <v>40</v>
      </c>
      <c r="K114" s="56">
        <v>39</v>
      </c>
      <c r="L114" s="56">
        <v>36</v>
      </c>
      <c r="M114" s="56">
        <v>12</v>
      </c>
      <c r="N114" s="56">
        <v>24</v>
      </c>
      <c r="O114" s="56">
        <v>3</v>
      </c>
      <c r="P114" s="183">
        <f t="shared" si="32"/>
        <v>74</v>
      </c>
      <c r="Q114" s="382">
        <f t="shared" si="33"/>
        <v>25.111111111111111</v>
      </c>
    </row>
    <row r="115" spans="1:17" ht="20.149999999999999" customHeight="1">
      <c r="A115" s="259" t="s">
        <v>24</v>
      </c>
      <c r="B115" s="260"/>
      <c r="C115" s="60">
        <f>SUM(C109:C114)</f>
        <v>25</v>
      </c>
      <c r="D115" s="60">
        <f>SUM(D109:D114)</f>
        <v>10.199999999999999</v>
      </c>
      <c r="E115" s="60">
        <f>SUM(E109:E114)</f>
        <v>14.9</v>
      </c>
      <c r="F115" s="60"/>
      <c r="G115" s="61" t="s">
        <v>25</v>
      </c>
      <c r="H115" s="61" t="s">
        <v>25</v>
      </c>
      <c r="I115" s="61">
        <f>SUM(I109:I114)</f>
        <v>627</v>
      </c>
      <c r="J115" s="61"/>
      <c r="K115" s="61">
        <f t="shared" ref="K115:Q115" si="34">SUM(K109:K114)</f>
        <v>252</v>
      </c>
      <c r="L115" s="61">
        <f t="shared" si="34"/>
        <v>236</v>
      </c>
      <c r="M115" s="61">
        <f t="shared" si="34"/>
        <v>84</v>
      </c>
      <c r="N115" s="61">
        <f t="shared" si="34"/>
        <v>152</v>
      </c>
      <c r="O115" s="61">
        <f t="shared" ref="O115" si="35">SUM(O109:O114)</f>
        <v>16</v>
      </c>
      <c r="P115" s="61">
        <v>375</v>
      </c>
      <c r="Q115" s="91"/>
    </row>
    <row r="116" spans="1:17" ht="20.149999999999999" customHeight="1">
      <c r="A116" s="251" t="s">
        <v>26</v>
      </c>
      <c r="B116" s="252"/>
      <c r="C116" s="62"/>
      <c r="D116" s="62"/>
      <c r="E116" s="62"/>
      <c r="F116" s="62">
        <f>SUM(F109:F115)</f>
        <v>8.5</v>
      </c>
      <c r="G116" s="63"/>
      <c r="H116" s="63"/>
      <c r="I116" s="63"/>
      <c r="J116" s="63">
        <f>SUM(J109:J115)</f>
        <v>207</v>
      </c>
      <c r="K116" s="63"/>
      <c r="L116" s="63"/>
      <c r="M116" s="63"/>
      <c r="N116" s="63"/>
      <c r="O116" s="63"/>
      <c r="P116" s="63"/>
      <c r="Q116" s="70"/>
    </row>
    <row r="117" spans="1:17" ht="20.149999999999999" customHeight="1" thickBot="1">
      <c r="A117" s="239" t="s">
        <v>27</v>
      </c>
      <c r="B117" s="240"/>
      <c r="C117" s="64"/>
      <c r="D117" s="64"/>
      <c r="E117" s="64"/>
      <c r="F117" s="64"/>
      <c r="G117" s="65" t="s">
        <v>25</v>
      </c>
      <c r="H117" s="65" t="s">
        <v>25</v>
      </c>
      <c r="I117" s="65"/>
      <c r="J117" s="65"/>
      <c r="K117" s="65"/>
      <c r="L117" s="65"/>
      <c r="M117" s="65"/>
      <c r="N117" s="65"/>
      <c r="O117" s="65"/>
      <c r="P117" s="65"/>
      <c r="Q117" s="92"/>
    </row>
    <row r="118" spans="1:17" ht="20.149999999999999" customHeight="1">
      <c r="A118" s="168" t="s">
        <v>33</v>
      </c>
      <c r="B118" s="253" t="s">
        <v>51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5"/>
    </row>
    <row r="119" spans="1:17" ht="20.149999999999999" customHeight="1" thickBot="1">
      <c r="A119" s="100" t="s">
        <v>15</v>
      </c>
      <c r="B119" s="41" t="s">
        <v>169</v>
      </c>
      <c r="C119" s="42">
        <v>2</v>
      </c>
      <c r="D119" s="55">
        <v>0.7</v>
      </c>
      <c r="E119" s="55">
        <v>1.3</v>
      </c>
      <c r="F119" s="55">
        <v>0.8</v>
      </c>
      <c r="G119" s="30" t="s">
        <v>182</v>
      </c>
      <c r="H119" s="56" t="s">
        <v>18</v>
      </c>
      <c r="I119" s="56">
        <v>50</v>
      </c>
      <c r="J119" s="56">
        <v>20</v>
      </c>
      <c r="K119" s="56">
        <v>17</v>
      </c>
      <c r="L119" s="56">
        <v>16</v>
      </c>
      <c r="M119" s="56">
        <v>8</v>
      </c>
      <c r="N119" s="56">
        <v>8</v>
      </c>
      <c r="O119" s="56">
        <v>1</v>
      </c>
      <c r="P119" s="183">
        <f>+(Q119*C119)-K119</f>
        <v>33</v>
      </c>
      <c r="Q119" s="382">
        <f>+I119/C119</f>
        <v>25</v>
      </c>
    </row>
    <row r="120" spans="1:17" ht="20.149999999999999" customHeight="1">
      <c r="A120" s="259" t="s">
        <v>24</v>
      </c>
      <c r="B120" s="260"/>
      <c r="C120" s="60">
        <f>SUM(C119)</f>
        <v>2</v>
      </c>
      <c r="D120" s="60">
        <f>SUM(D119)</f>
        <v>0.7</v>
      </c>
      <c r="E120" s="60">
        <f>SUM(E119)</f>
        <v>1.3</v>
      </c>
      <c r="F120" s="60"/>
      <c r="G120" s="61" t="s">
        <v>25</v>
      </c>
      <c r="H120" s="61" t="s">
        <v>25</v>
      </c>
      <c r="I120" s="61">
        <v>50</v>
      </c>
      <c r="J120" s="61"/>
      <c r="K120" s="61">
        <v>17</v>
      </c>
      <c r="L120" s="61">
        <v>16</v>
      </c>
      <c r="M120" s="61">
        <v>8</v>
      </c>
      <c r="N120" s="61">
        <v>8</v>
      </c>
      <c r="O120" s="61">
        <v>1</v>
      </c>
      <c r="P120" s="61">
        <v>33</v>
      </c>
      <c r="Q120" s="91"/>
    </row>
    <row r="121" spans="1:17" ht="20.149999999999999" customHeight="1">
      <c r="A121" s="251" t="s">
        <v>26</v>
      </c>
      <c r="B121" s="252"/>
      <c r="C121" s="62"/>
      <c r="D121" s="62"/>
      <c r="E121" s="62"/>
      <c r="F121" s="62">
        <f>SUM(F119:F120)</f>
        <v>0.8</v>
      </c>
      <c r="G121" s="63"/>
      <c r="H121" s="63"/>
      <c r="I121" s="63"/>
      <c r="J121" s="63">
        <v>20</v>
      </c>
      <c r="K121" s="63"/>
      <c r="L121" s="63"/>
      <c r="M121" s="63"/>
      <c r="N121" s="63"/>
      <c r="O121" s="63"/>
      <c r="P121" s="63"/>
      <c r="Q121" s="70"/>
    </row>
    <row r="122" spans="1:17" ht="20.149999999999999" customHeight="1" thickBot="1">
      <c r="A122" s="239" t="s">
        <v>27</v>
      </c>
      <c r="B122" s="240"/>
      <c r="C122" s="64">
        <v>2</v>
      </c>
      <c r="D122" s="64">
        <v>0.7</v>
      </c>
      <c r="E122" s="64">
        <v>1.3</v>
      </c>
      <c r="F122" s="64"/>
      <c r="G122" s="65" t="s">
        <v>25</v>
      </c>
      <c r="H122" s="65" t="s">
        <v>25</v>
      </c>
      <c r="I122" s="65">
        <v>50</v>
      </c>
      <c r="J122" s="65"/>
      <c r="K122" s="65">
        <v>17</v>
      </c>
      <c r="L122" s="65">
        <v>16</v>
      </c>
      <c r="M122" s="65">
        <v>8</v>
      </c>
      <c r="N122" s="65">
        <v>8</v>
      </c>
      <c r="O122" s="65">
        <v>1</v>
      </c>
      <c r="P122" s="65">
        <v>33</v>
      </c>
      <c r="Q122" s="92"/>
    </row>
    <row r="123" spans="1:17" ht="20.149999999999999" customHeight="1">
      <c r="A123" s="241" t="s">
        <v>70</v>
      </c>
      <c r="B123" s="242"/>
      <c r="C123" s="101">
        <f>SUM(C105,C115,C120)</f>
        <v>30</v>
      </c>
      <c r="D123" s="101">
        <f>SUM(D105,D115,D120,)</f>
        <v>12.399999999999999</v>
      </c>
      <c r="E123" s="101">
        <f>SUM(E105,E115,E120,)</f>
        <v>17.7</v>
      </c>
      <c r="F123" s="101">
        <f>SUM(F106,F116,F121,)</f>
        <v>9.3000000000000007</v>
      </c>
      <c r="G123" s="102" t="s">
        <v>25</v>
      </c>
      <c r="H123" s="102" t="s">
        <v>25</v>
      </c>
      <c r="I123" s="102">
        <f>SUM(I105,I115,I120,)</f>
        <v>757</v>
      </c>
      <c r="J123" s="102">
        <f>SUM(J106,J116,J121,)</f>
        <v>227</v>
      </c>
      <c r="K123" s="102">
        <f>SUM(K105,K115,K120,)</f>
        <v>309</v>
      </c>
      <c r="L123" s="102">
        <f>SUM(L105,L115,L120)</f>
        <v>292</v>
      </c>
      <c r="M123" s="102">
        <f>SUM(M115,M120)</f>
        <v>92</v>
      </c>
      <c r="N123" s="102">
        <f>SUM(N105,N115,N120)</f>
        <v>200</v>
      </c>
      <c r="O123" s="102">
        <f>SUM(O105,O115,O120,)</f>
        <v>17</v>
      </c>
      <c r="P123" s="102">
        <v>448</v>
      </c>
      <c r="Q123" s="103"/>
    </row>
    <row r="124" spans="1:17" ht="20.149999999999999" customHeight="1" thickBot="1">
      <c r="A124" s="286" t="s">
        <v>71</v>
      </c>
      <c r="B124" s="287"/>
      <c r="C124" s="111">
        <v>60</v>
      </c>
      <c r="D124" s="111">
        <v>32.4</v>
      </c>
      <c r="E124" s="111">
        <v>27.6</v>
      </c>
      <c r="F124" s="86">
        <f>SUM(F100,F123,)</f>
        <v>14.100000000000001</v>
      </c>
      <c r="G124" s="112" t="s">
        <v>25</v>
      </c>
      <c r="H124" s="112" t="s">
        <v>25</v>
      </c>
      <c r="I124" s="112">
        <f>SUM(I100,I123,)</f>
        <v>1508</v>
      </c>
      <c r="J124" s="112">
        <f>SUM(J100,J123,)</f>
        <v>345</v>
      </c>
      <c r="K124" s="112">
        <f>SUM(K100,K123,)</f>
        <v>577</v>
      </c>
      <c r="L124" s="112">
        <f>SUM(L100,L123)</f>
        <v>546</v>
      </c>
      <c r="M124" s="112">
        <f>SUM(M100,M123)</f>
        <v>188</v>
      </c>
      <c r="N124" s="112">
        <f>SUM(N100,N123)</f>
        <v>358</v>
      </c>
      <c r="O124" s="112">
        <f>SUM(O100,O123,)</f>
        <v>31</v>
      </c>
      <c r="P124" s="112">
        <v>931</v>
      </c>
      <c r="Q124" s="113"/>
    </row>
    <row r="125" spans="1:17" ht="20.149999999999999" customHeight="1">
      <c r="A125" s="266" t="s">
        <v>72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9"/>
    </row>
    <row r="126" spans="1:17" ht="20.149999999999999" customHeight="1">
      <c r="A126" s="270" t="s">
        <v>73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3"/>
    </row>
    <row r="127" spans="1:17" ht="20.149999999999999" customHeight="1">
      <c r="A127" s="75" t="s">
        <v>13</v>
      </c>
      <c r="B127" s="283" t="s">
        <v>14</v>
      </c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5"/>
    </row>
    <row r="128" spans="1:17" ht="20.149999999999999" customHeight="1" thickBot="1">
      <c r="A128" s="114" t="s">
        <v>15</v>
      </c>
      <c r="B128" s="54" t="s">
        <v>16</v>
      </c>
      <c r="C128" s="55">
        <v>2</v>
      </c>
      <c r="D128" s="55">
        <v>1.2</v>
      </c>
      <c r="E128" s="55">
        <v>0.8</v>
      </c>
      <c r="F128" s="55"/>
      <c r="G128" s="56" t="s">
        <v>31</v>
      </c>
      <c r="H128" s="56" t="s">
        <v>18</v>
      </c>
      <c r="I128" s="50">
        <v>50</v>
      </c>
      <c r="J128" s="50"/>
      <c r="K128" s="50">
        <v>30</v>
      </c>
      <c r="L128" s="50">
        <v>30</v>
      </c>
      <c r="M128" s="50"/>
      <c r="N128" s="50">
        <v>30</v>
      </c>
      <c r="O128" s="50"/>
      <c r="P128" s="183">
        <f>+(Q128*C128)-K128</f>
        <v>20</v>
      </c>
      <c r="Q128" s="382">
        <f>+I128/C128</f>
        <v>25</v>
      </c>
    </row>
    <row r="129" spans="1:17" ht="20.149999999999999" customHeight="1">
      <c r="A129" s="259" t="s">
        <v>24</v>
      </c>
      <c r="B129" s="260"/>
      <c r="C129" s="60">
        <f>SUM(C128)</f>
        <v>2</v>
      </c>
      <c r="D129" s="60">
        <v>1.2</v>
      </c>
      <c r="E129" s="60">
        <v>0.8</v>
      </c>
      <c r="F129" s="60"/>
      <c r="G129" s="61"/>
      <c r="H129" s="61" t="s">
        <v>25</v>
      </c>
      <c r="I129" s="61">
        <v>50</v>
      </c>
      <c r="J129" s="61"/>
      <c r="K129" s="61">
        <v>30</v>
      </c>
      <c r="L129" s="61">
        <v>30</v>
      </c>
      <c r="M129" s="61"/>
      <c r="N129" s="61">
        <v>30</v>
      </c>
      <c r="O129" s="61"/>
      <c r="P129" s="61">
        <v>20</v>
      </c>
      <c r="Q129" s="91"/>
    </row>
    <row r="130" spans="1:17" ht="20.149999999999999" customHeight="1">
      <c r="A130" s="251" t="s">
        <v>26</v>
      </c>
      <c r="B130" s="252"/>
      <c r="C130" s="62"/>
      <c r="D130" s="62"/>
      <c r="E130" s="62"/>
      <c r="F130" s="62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70"/>
    </row>
    <row r="131" spans="1:17" ht="20.149999999999999" customHeight="1" thickBot="1">
      <c r="A131" s="239" t="s">
        <v>27</v>
      </c>
      <c r="B131" s="240"/>
      <c r="C131" s="64">
        <v>2</v>
      </c>
      <c r="D131" s="64">
        <v>1.2</v>
      </c>
      <c r="E131" s="64">
        <v>0.8</v>
      </c>
      <c r="F131" s="64"/>
      <c r="G131" s="65" t="s">
        <v>25</v>
      </c>
      <c r="H131" s="65" t="s">
        <v>25</v>
      </c>
      <c r="I131" s="65">
        <v>50</v>
      </c>
      <c r="J131" s="65"/>
      <c r="K131" s="65">
        <v>30</v>
      </c>
      <c r="L131" s="65">
        <v>30</v>
      </c>
      <c r="M131" s="65"/>
      <c r="N131" s="65">
        <v>30</v>
      </c>
      <c r="O131" s="65"/>
      <c r="P131" s="65">
        <v>20</v>
      </c>
      <c r="Q131" s="92"/>
    </row>
    <row r="132" spans="1:17" ht="20.149999999999999" customHeight="1">
      <c r="A132" s="168" t="s">
        <v>13</v>
      </c>
      <c r="B132" s="253" t="s">
        <v>34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5"/>
    </row>
    <row r="133" spans="1:17" ht="20.149999999999999" customHeight="1">
      <c r="A133" s="72" t="s">
        <v>15</v>
      </c>
      <c r="B133" s="39" t="s">
        <v>164</v>
      </c>
      <c r="C133" s="38">
        <v>2</v>
      </c>
      <c r="D133" s="76">
        <v>0.7</v>
      </c>
      <c r="E133" s="76">
        <v>1.3</v>
      </c>
      <c r="F133" s="76">
        <v>0.3</v>
      </c>
      <c r="G133" s="26" t="s">
        <v>182</v>
      </c>
      <c r="H133" s="215" t="s">
        <v>21</v>
      </c>
      <c r="I133" s="215">
        <v>50</v>
      </c>
      <c r="J133" s="215">
        <v>8</v>
      </c>
      <c r="K133" s="215">
        <v>17</v>
      </c>
      <c r="L133" s="215">
        <v>16</v>
      </c>
      <c r="M133" s="215">
        <v>8</v>
      </c>
      <c r="N133" s="215">
        <v>8</v>
      </c>
      <c r="O133" s="215">
        <v>1</v>
      </c>
      <c r="P133" s="183">
        <f t="shared" ref="P133:P137" si="36">+(Q133*C133)-K133</f>
        <v>33</v>
      </c>
      <c r="Q133" s="382">
        <f t="shared" ref="Q133:Q137" si="37">+I133/C133</f>
        <v>25</v>
      </c>
    </row>
    <row r="134" spans="1:17" ht="20.149999999999999" customHeight="1">
      <c r="A134" s="72" t="s">
        <v>19</v>
      </c>
      <c r="B134" s="37" t="s">
        <v>76</v>
      </c>
      <c r="C134" s="38">
        <v>4.5</v>
      </c>
      <c r="D134" s="76">
        <v>1.6</v>
      </c>
      <c r="E134" s="76">
        <v>2.9</v>
      </c>
      <c r="F134" s="76">
        <v>1.4</v>
      </c>
      <c r="G134" s="215" t="s">
        <v>31</v>
      </c>
      <c r="H134" s="215" t="s">
        <v>21</v>
      </c>
      <c r="I134" s="215">
        <v>113</v>
      </c>
      <c r="J134" s="215">
        <v>36</v>
      </c>
      <c r="K134" s="215">
        <v>39</v>
      </c>
      <c r="L134" s="215">
        <v>36</v>
      </c>
      <c r="M134" s="215">
        <v>12</v>
      </c>
      <c r="N134" s="215">
        <v>24</v>
      </c>
      <c r="O134" s="215">
        <v>3</v>
      </c>
      <c r="P134" s="183">
        <f t="shared" si="36"/>
        <v>74</v>
      </c>
      <c r="Q134" s="382">
        <f t="shared" si="37"/>
        <v>25.111111111111111</v>
      </c>
    </row>
    <row r="135" spans="1:17" ht="20.149999999999999" customHeight="1">
      <c r="A135" s="72" t="s">
        <v>22</v>
      </c>
      <c r="B135" s="37" t="s">
        <v>77</v>
      </c>
      <c r="C135" s="38">
        <v>3.5</v>
      </c>
      <c r="D135" s="76">
        <v>1.5</v>
      </c>
      <c r="E135" s="76">
        <v>2</v>
      </c>
      <c r="F135" s="76">
        <v>1</v>
      </c>
      <c r="G135" s="26" t="s">
        <v>182</v>
      </c>
      <c r="H135" s="215" t="s">
        <v>21</v>
      </c>
      <c r="I135" s="215">
        <v>105</v>
      </c>
      <c r="J135" s="215">
        <v>30</v>
      </c>
      <c r="K135" s="215">
        <v>38</v>
      </c>
      <c r="L135" s="215">
        <v>36</v>
      </c>
      <c r="M135" s="215">
        <v>16</v>
      </c>
      <c r="N135" s="215">
        <v>20</v>
      </c>
      <c r="O135" s="215">
        <v>2</v>
      </c>
      <c r="P135" s="183">
        <f t="shared" si="36"/>
        <v>67</v>
      </c>
      <c r="Q135" s="382">
        <f t="shared" si="37"/>
        <v>30</v>
      </c>
    </row>
    <row r="136" spans="1:17" ht="20.149999999999999" customHeight="1">
      <c r="A136" s="72" t="s">
        <v>23</v>
      </c>
      <c r="B136" s="37" t="s">
        <v>74</v>
      </c>
      <c r="C136" s="38">
        <v>3.5</v>
      </c>
      <c r="D136" s="76">
        <v>1.2</v>
      </c>
      <c r="E136" s="76">
        <v>2.2999999999999998</v>
      </c>
      <c r="F136" s="76">
        <v>1.2</v>
      </c>
      <c r="G136" s="215" t="s">
        <v>31</v>
      </c>
      <c r="H136" s="215" t="s">
        <v>21</v>
      </c>
      <c r="I136" s="215">
        <v>88</v>
      </c>
      <c r="J136" s="215">
        <v>30</v>
      </c>
      <c r="K136" s="215">
        <v>29</v>
      </c>
      <c r="L136" s="215">
        <v>28</v>
      </c>
      <c r="M136" s="215">
        <v>8</v>
      </c>
      <c r="N136" s="215">
        <v>20</v>
      </c>
      <c r="O136" s="215">
        <v>1</v>
      </c>
      <c r="P136" s="183">
        <f t="shared" si="36"/>
        <v>59</v>
      </c>
      <c r="Q136" s="382">
        <f t="shared" si="37"/>
        <v>25.142857142857142</v>
      </c>
    </row>
    <row r="137" spans="1:17" ht="20.149999999999999" customHeight="1" thickBot="1">
      <c r="A137" s="100" t="s">
        <v>61</v>
      </c>
      <c r="B137" s="41" t="s">
        <v>75</v>
      </c>
      <c r="C137" s="42">
        <v>3.5</v>
      </c>
      <c r="D137" s="55">
        <v>1</v>
      </c>
      <c r="E137" s="55">
        <v>2.5</v>
      </c>
      <c r="F137" s="55">
        <v>1.6</v>
      </c>
      <c r="G137" s="56" t="s">
        <v>31</v>
      </c>
      <c r="H137" s="56" t="s">
        <v>21</v>
      </c>
      <c r="I137" s="56">
        <v>88</v>
      </c>
      <c r="J137" s="56">
        <v>40</v>
      </c>
      <c r="K137" s="56">
        <v>25</v>
      </c>
      <c r="L137" s="56">
        <v>24</v>
      </c>
      <c r="M137" s="56">
        <v>8</v>
      </c>
      <c r="N137" s="56">
        <v>16</v>
      </c>
      <c r="O137" s="56">
        <v>1</v>
      </c>
      <c r="P137" s="183">
        <f t="shared" si="36"/>
        <v>63</v>
      </c>
      <c r="Q137" s="382">
        <f t="shared" si="37"/>
        <v>25.142857142857142</v>
      </c>
    </row>
    <row r="138" spans="1:17" ht="20.149999999999999" customHeight="1">
      <c r="A138" s="259" t="s">
        <v>24</v>
      </c>
      <c r="B138" s="260"/>
      <c r="C138" s="60">
        <f>SUM(C133:C137)</f>
        <v>17</v>
      </c>
      <c r="D138" s="60">
        <f>SUM(D133:D137)</f>
        <v>6</v>
      </c>
      <c r="E138" s="60">
        <f>SUM(E133:E137)</f>
        <v>11</v>
      </c>
      <c r="F138" s="60"/>
      <c r="G138" s="61" t="s">
        <v>25</v>
      </c>
      <c r="H138" s="61" t="s">
        <v>25</v>
      </c>
      <c r="I138" s="61">
        <f>SUM(I133:I137)</f>
        <v>444</v>
      </c>
      <c r="J138" s="61"/>
      <c r="K138" s="61">
        <f t="shared" ref="K138:Q138" si="38">SUM(K133:K137)</f>
        <v>148</v>
      </c>
      <c r="L138" s="61">
        <f t="shared" si="38"/>
        <v>140</v>
      </c>
      <c r="M138" s="61">
        <f t="shared" si="38"/>
        <v>52</v>
      </c>
      <c r="N138" s="61">
        <f t="shared" si="38"/>
        <v>88</v>
      </c>
      <c r="O138" s="61">
        <f t="shared" ref="O138" si="39">SUM(O133:O137)</f>
        <v>8</v>
      </c>
      <c r="P138" s="61">
        <v>296</v>
      </c>
      <c r="Q138" s="91"/>
    </row>
    <row r="139" spans="1:17" ht="20.149999999999999" customHeight="1">
      <c r="A139" s="251" t="s">
        <v>26</v>
      </c>
      <c r="B139" s="252"/>
      <c r="C139" s="62"/>
      <c r="D139" s="62"/>
      <c r="E139" s="62"/>
      <c r="F139" s="62">
        <f>SUM(F133:F138)</f>
        <v>5.5</v>
      </c>
      <c r="G139" s="63"/>
      <c r="H139" s="63"/>
      <c r="I139" s="63"/>
      <c r="J139" s="63">
        <f>SUM(J133:J138)</f>
        <v>144</v>
      </c>
      <c r="K139" s="63"/>
      <c r="L139" s="63"/>
      <c r="M139" s="63"/>
      <c r="N139" s="63"/>
      <c r="O139" s="63"/>
      <c r="P139" s="63"/>
      <c r="Q139" s="70"/>
    </row>
    <row r="140" spans="1:17" ht="20.149999999999999" customHeight="1" thickBot="1">
      <c r="A140" s="239" t="s">
        <v>27</v>
      </c>
      <c r="B140" s="240"/>
      <c r="C140" s="64"/>
      <c r="D140" s="64"/>
      <c r="E140" s="64"/>
      <c r="F140" s="64"/>
      <c r="G140" s="65" t="s">
        <v>25</v>
      </c>
      <c r="H140" s="65" t="s">
        <v>25</v>
      </c>
      <c r="I140" s="65"/>
      <c r="J140" s="65"/>
      <c r="K140" s="65"/>
      <c r="L140" s="65"/>
      <c r="M140" s="65"/>
      <c r="N140" s="65"/>
      <c r="O140" s="65"/>
      <c r="P140" s="65"/>
      <c r="Q140" s="92"/>
    </row>
    <row r="141" spans="1:17" ht="20.149999999999999" customHeight="1">
      <c r="A141" s="168" t="s">
        <v>28</v>
      </c>
      <c r="B141" s="236" t="s">
        <v>51</v>
      </c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8"/>
    </row>
    <row r="142" spans="1:17" ht="20.149999999999999" customHeight="1">
      <c r="A142" s="72" t="s">
        <v>15</v>
      </c>
      <c r="B142" s="48" t="s">
        <v>170</v>
      </c>
      <c r="C142" s="38">
        <v>4</v>
      </c>
      <c r="D142" s="76">
        <v>1.3</v>
      </c>
      <c r="E142" s="76">
        <v>2.7</v>
      </c>
      <c r="F142" s="76">
        <v>0.6</v>
      </c>
      <c r="G142" s="26" t="s">
        <v>182</v>
      </c>
      <c r="H142" s="215" t="s">
        <v>18</v>
      </c>
      <c r="I142" s="215">
        <v>100</v>
      </c>
      <c r="J142" s="215">
        <v>30</v>
      </c>
      <c r="K142" s="215">
        <v>33</v>
      </c>
      <c r="L142" s="215">
        <v>32</v>
      </c>
      <c r="M142" s="215">
        <v>12</v>
      </c>
      <c r="N142" s="215">
        <v>20</v>
      </c>
      <c r="O142" s="215">
        <v>1</v>
      </c>
      <c r="P142" s="183">
        <f t="shared" ref="P142:P145" si="40">+(Q142*C142)-K142</f>
        <v>67</v>
      </c>
      <c r="Q142" s="382">
        <f t="shared" ref="Q142:Q145" si="41">+I142/C142</f>
        <v>25</v>
      </c>
    </row>
    <row r="143" spans="1:17" ht="20.149999999999999" customHeight="1">
      <c r="A143" s="72" t="s">
        <v>19</v>
      </c>
      <c r="B143" s="48" t="s">
        <v>171</v>
      </c>
      <c r="C143" s="38">
        <v>2</v>
      </c>
      <c r="D143" s="76">
        <v>0.7</v>
      </c>
      <c r="E143" s="76">
        <v>1.3</v>
      </c>
      <c r="F143" s="76">
        <v>0.5</v>
      </c>
      <c r="G143" s="26" t="s">
        <v>182</v>
      </c>
      <c r="H143" s="215" t="s">
        <v>18</v>
      </c>
      <c r="I143" s="215">
        <v>50</v>
      </c>
      <c r="J143" s="215">
        <v>12</v>
      </c>
      <c r="K143" s="215">
        <v>17</v>
      </c>
      <c r="L143" s="215">
        <v>16</v>
      </c>
      <c r="M143" s="215">
        <v>8</v>
      </c>
      <c r="N143" s="215">
        <v>8</v>
      </c>
      <c r="O143" s="215">
        <v>1</v>
      </c>
      <c r="P143" s="183">
        <f t="shared" si="40"/>
        <v>33</v>
      </c>
      <c r="Q143" s="382">
        <f t="shared" si="41"/>
        <v>25</v>
      </c>
    </row>
    <row r="144" spans="1:17" ht="20.149999999999999" customHeight="1">
      <c r="A144" s="72" t="s">
        <v>22</v>
      </c>
      <c r="B144" s="48" t="s">
        <v>172</v>
      </c>
      <c r="C144" s="38">
        <v>2</v>
      </c>
      <c r="D144" s="76">
        <v>0.7</v>
      </c>
      <c r="E144" s="76">
        <v>1.3</v>
      </c>
      <c r="F144" s="76">
        <v>0.3</v>
      </c>
      <c r="G144" s="26" t="s">
        <v>182</v>
      </c>
      <c r="H144" s="215" t="s">
        <v>18</v>
      </c>
      <c r="I144" s="215">
        <v>50</v>
      </c>
      <c r="J144" s="215">
        <v>6</v>
      </c>
      <c r="K144" s="215">
        <v>17</v>
      </c>
      <c r="L144" s="215">
        <v>16</v>
      </c>
      <c r="M144" s="215">
        <v>8</v>
      </c>
      <c r="N144" s="215">
        <v>8</v>
      </c>
      <c r="O144" s="215">
        <v>1</v>
      </c>
      <c r="P144" s="183">
        <f t="shared" si="40"/>
        <v>33</v>
      </c>
      <c r="Q144" s="382">
        <f t="shared" si="41"/>
        <v>25</v>
      </c>
    </row>
    <row r="145" spans="1:17" ht="20.149999999999999" customHeight="1" thickBot="1">
      <c r="A145" s="100" t="s">
        <v>23</v>
      </c>
      <c r="B145" s="49" t="s">
        <v>173</v>
      </c>
      <c r="C145" s="42">
        <v>3</v>
      </c>
      <c r="D145" s="55">
        <v>1</v>
      </c>
      <c r="E145" s="55">
        <v>2</v>
      </c>
      <c r="F145" s="55">
        <v>1.7</v>
      </c>
      <c r="G145" s="30" t="s">
        <v>182</v>
      </c>
      <c r="H145" s="56" t="s">
        <v>18</v>
      </c>
      <c r="I145" s="56">
        <v>75</v>
      </c>
      <c r="J145" s="56">
        <v>25</v>
      </c>
      <c r="K145" s="56">
        <v>26</v>
      </c>
      <c r="L145" s="56">
        <v>24</v>
      </c>
      <c r="M145" s="56"/>
      <c r="N145" s="56">
        <v>24</v>
      </c>
      <c r="O145" s="56">
        <v>2</v>
      </c>
      <c r="P145" s="183">
        <f t="shared" si="40"/>
        <v>49</v>
      </c>
      <c r="Q145" s="382">
        <f t="shared" si="41"/>
        <v>25</v>
      </c>
    </row>
    <row r="146" spans="1:17" ht="20.149999999999999" customHeight="1">
      <c r="A146" s="259" t="s">
        <v>24</v>
      </c>
      <c r="B146" s="260"/>
      <c r="C146" s="60">
        <f>SUM(C142:C145)</f>
        <v>11</v>
      </c>
      <c r="D146" s="60">
        <f>SUM(D142:D145)</f>
        <v>3.7</v>
      </c>
      <c r="E146" s="60">
        <f>SUM(E142:E145)</f>
        <v>7.3</v>
      </c>
      <c r="F146" s="60"/>
      <c r="G146" s="61" t="s">
        <v>25</v>
      </c>
      <c r="H146" s="61" t="s">
        <v>25</v>
      </c>
      <c r="I146" s="61">
        <f>SUM(I142:I145)</f>
        <v>275</v>
      </c>
      <c r="J146" s="61"/>
      <c r="K146" s="61">
        <f t="shared" ref="K146:Q146" si="42">SUM(K142:K145)</f>
        <v>93</v>
      </c>
      <c r="L146" s="61">
        <f t="shared" si="42"/>
        <v>88</v>
      </c>
      <c r="M146" s="61">
        <f t="shared" si="42"/>
        <v>28</v>
      </c>
      <c r="N146" s="61">
        <f>SUM(N142:N145)</f>
        <v>60</v>
      </c>
      <c r="O146" s="61">
        <f t="shared" ref="O146" si="43">SUM(O142:O145)</f>
        <v>5</v>
      </c>
      <c r="P146" s="61">
        <v>182</v>
      </c>
      <c r="Q146" s="91"/>
    </row>
    <row r="147" spans="1:17" ht="20.149999999999999" customHeight="1">
      <c r="A147" s="251" t="s">
        <v>26</v>
      </c>
      <c r="B147" s="252"/>
      <c r="C147" s="62"/>
      <c r="D147" s="62"/>
      <c r="E147" s="62"/>
      <c r="F147" s="62">
        <f>SUM(F142:F146)</f>
        <v>3.1</v>
      </c>
      <c r="G147" s="63"/>
      <c r="H147" s="63"/>
      <c r="I147" s="63"/>
      <c r="J147" s="63">
        <f>SUM(J142:J146)</f>
        <v>73</v>
      </c>
      <c r="K147" s="63"/>
      <c r="L147" s="63"/>
      <c r="M147" s="63"/>
      <c r="N147" s="63"/>
      <c r="O147" s="63"/>
      <c r="P147" s="63"/>
      <c r="Q147" s="70"/>
    </row>
    <row r="148" spans="1:17" ht="20.149999999999999" customHeight="1" thickBot="1">
      <c r="A148" s="239" t="s">
        <v>27</v>
      </c>
      <c r="B148" s="240"/>
      <c r="C148" s="64">
        <v>11</v>
      </c>
      <c r="D148" s="64">
        <f>SUM(D146)</f>
        <v>3.7</v>
      </c>
      <c r="E148" s="64">
        <f>SUM(E146)</f>
        <v>7.3</v>
      </c>
      <c r="F148" s="64"/>
      <c r="G148" s="65" t="s">
        <v>25</v>
      </c>
      <c r="H148" s="65" t="s">
        <v>25</v>
      </c>
      <c r="I148" s="65">
        <v>275</v>
      </c>
      <c r="J148" s="65"/>
      <c r="K148" s="65">
        <v>165</v>
      </c>
      <c r="L148" s="65">
        <v>160</v>
      </c>
      <c r="M148" s="65">
        <v>50</v>
      </c>
      <c r="N148" s="65">
        <f>SUM(N146)</f>
        <v>60</v>
      </c>
      <c r="O148" s="65">
        <v>5</v>
      </c>
      <c r="P148" s="65">
        <v>110</v>
      </c>
      <c r="Q148" s="92"/>
    </row>
    <row r="149" spans="1:17" ht="20.149999999999999" customHeight="1" thickBot="1">
      <c r="A149" s="274" t="s">
        <v>79</v>
      </c>
      <c r="B149" s="275"/>
      <c r="C149" s="97">
        <f>SUM(C129,C138,C146)</f>
        <v>30</v>
      </c>
      <c r="D149" s="97">
        <f>SUM(D129,D138,D146,)</f>
        <v>10.9</v>
      </c>
      <c r="E149" s="97">
        <f>SUM(E129,E138,E146,)</f>
        <v>19.100000000000001</v>
      </c>
      <c r="F149" s="97">
        <f>SUM(F130,F139,F147,)</f>
        <v>8.6</v>
      </c>
      <c r="G149" s="98" t="s">
        <v>25</v>
      </c>
      <c r="H149" s="98" t="s">
        <v>25</v>
      </c>
      <c r="I149" s="98">
        <f>SUM(I129,I138,I146,)</f>
        <v>769</v>
      </c>
      <c r="J149" s="98">
        <f>SUM(J130,J139,J147,)</f>
        <v>217</v>
      </c>
      <c r="K149" s="98">
        <f>SUM(K129,K138,K146,)</f>
        <v>271</v>
      </c>
      <c r="L149" s="98">
        <f>SUM(L129,L138,L146)</f>
        <v>258</v>
      </c>
      <c r="M149" s="98">
        <f>SUM(M129,M138,M146,)</f>
        <v>80</v>
      </c>
      <c r="N149" s="98">
        <f>SUM(N129,N138,N146)</f>
        <v>178</v>
      </c>
      <c r="O149" s="98">
        <f>SUM(O129,O138,O146,)</f>
        <v>13</v>
      </c>
      <c r="P149" s="98">
        <v>498</v>
      </c>
      <c r="Q149" s="99"/>
    </row>
    <row r="150" spans="1:17" ht="20.149999999999999" customHeight="1">
      <c r="A150" s="279" t="s">
        <v>80</v>
      </c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2"/>
    </row>
    <row r="151" spans="1:17" ht="20.149999999999999" customHeight="1">
      <c r="A151" s="73" t="s">
        <v>13</v>
      </c>
      <c r="B151" s="276" t="s">
        <v>34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8"/>
    </row>
    <row r="152" spans="1:17" ht="20.149999999999999" customHeight="1">
      <c r="A152" s="72" t="s">
        <v>15</v>
      </c>
      <c r="B152" s="37" t="s">
        <v>81</v>
      </c>
      <c r="C152" s="38">
        <v>4.5</v>
      </c>
      <c r="D152" s="76">
        <v>1.4</v>
      </c>
      <c r="E152" s="76">
        <v>3.1</v>
      </c>
      <c r="F152" s="76">
        <v>1.2</v>
      </c>
      <c r="G152" s="215" t="s">
        <v>31</v>
      </c>
      <c r="H152" s="215" t="s">
        <v>21</v>
      </c>
      <c r="I152" s="215">
        <v>113</v>
      </c>
      <c r="J152" s="215">
        <v>30</v>
      </c>
      <c r="K152" s="215">
        <v>34</v>
      </c>
      <c r="L152" s="215">
        <v>32</v>
      </c>
      <c r="M152" s="215">
        <v>12</v>
      </c>
      <c r="N152" s="215">
        <v>20</v>
      </c>
      <c r="O152" s="215">
        <v>2</v>
      </c>
      <c r="P152" s="183">
        <f t="shared" ref="P152:P155" si="44">+(Q152*C152)-K152</f>
        <v>79</v>
      </c>
      <c r="Q152" s="382">
        <f t="shared" ref="Q152:Q155" si="45">+I152/C152</f>
        <v>25.111111111111111</v>
      </c>
    </row>
    <row r="153" spans="1:17" ht="20.149999999999999" customHeight="1">
      <c r="A153" s="72" t="s">
        <v>19</v>
      </c>
      <c r="B153" s="37" t="s">
        <v>82</v>
      </c>
      <c r="C153" s="38">
        <v>2</v>
      </c>
      <c r="D153" s="76">
        <v>0.7</v>
      </c>
      <c r="E153" s="76">
        <v>1.3</v>
      </c>
      <c r="F153" s="76">
        <v>1.3</v>
      </c>
      <c r="G153" s="26" t="s">
        <v>182</v>
      </c>
      <c r="H153" s="215" t="s">
        <v>21</v>
      </c>
      <c r="I153" s="215">
        <v>50</v>
      </c>
      <c r="J153" s="215">
        <v>32</v>
      </c>
      <c r="K153" s="215">
        <v>18</v>
      </c>
      <c r="L153" s="215">
        <v>16</v>
      </c>
      <c r="M153" s="215"/>
      <c r="N153" s="215">
        <v>16</v>
      </c>
      <c r="O153" s="215">
        <v>2</v>
      </c>
      <c r="P153" s="183">
        <f t="shared" si="44"/>
        <v>32</v>
      </c>
      <c r="Q153" s="382">
        <f t="shared" si="45"/>
        <v>25</v>
      </c>
    </row>
    <row r="154" spans="1:17" ht="20.149999999999999" customHeight="1">
      <c r="A154" s="72" t="s">
        <v>22</v>
      </c>
      <c r="B154" s="51" t="s">
        <v>78</v>
      </c>
      <c r="C154" s="38">
        <v>3.5</v>
      </c>
      <c r="D154" s="76">
        <v>1.4</v>
      </c>
      <c r="E154" s="76">
        <v>2.1</v>
      </c>
      <c r="F154" s="76">
        <v>0.8</v>
      </c>
      <c r="G154" s="215" t="s">
        <v>31</v>
      </c>
      <c r="H154" s="215" t="s">
        <v>21</v>
      </c>
      <c r="I154" s="215">
        <v>88</v>
      </c>
      <c r="J154" s="215">
        <v>20</v>
      </c>
      <c r="K154" s="215">
        <v>35</v>
      </c>
      <c r="L154" s="215">
        <v>32</v>
      </c>
      <c r="M154" s="215">
        <v>12</v>
      </c>
      <c r="N154" s="215">
        <v>20</v>
      </c>
      <c r="O154" s="215">
        <v>3</v>
      </c>
      <c r="P154" s="183">
        <f t="shared" si="44"/>
        <v>53</v>
      </c>
      <c r="Q154" s="382">
        <f t="shared" si="45"/>
        <v>25.142857142857142</v>
      </c>
    </row>
    <row r="155" spans="1:17" ht="20.149999999999999" customHeight="1" thickBot="1">
      <c r="A155" s="100" t="s">
        <v>23</v>
      </c>
      <c r="B155" s="57" t="s">
        <v>85</v>
      </c>
      <c r="C155" s="42">
        <v>2</v>
      </c>
      <c r="D155" s="55">
        <v>0.7</v>
      </c>
      <c r="E155" s="55">
        <v>1.3</v>
      </c>
      <c r="F155" s="55">
        <v>0.3</v>
      </c>
      <c r="G155" s="30" t="s">
        <v>182</v>
      </c>
      <c r="H155" s="56" t="s">
        <v>21</v>
      </c>
      <c r="I155" s="56">
        <v>50</v>
      </c>
      <c r="J155" s="56">
        <v>8</v>
      </c>
      <c r="K155" s="56">
        <v>17</v>
      </c>
      <c r="L155" s="56">
        <v>16</v>
      </c>
      <c r="M155" s="56">
        <v>8</v>
      </c>
      <c r="N155" s="56">
        <v>8</v>
      </c>
      <c r="O155" s="56">
        <v>1</v>
      </c>
      <c r="P155" s="183">
        <f t="shared" si="44"/>
        <v>33</v>
      </c>
      <c r="Q155" s="382">
        <f t="shared" si="45"/>
        <v>25</v>
      </c>
    </row>
    <row r="156" spans="1:17" ht="20.149999999999999" customHeight="1">
      <c r="A156" s="259" t="s">
        <v>24</v>
      </c>
      <c r="B156" s="260"/>
      <c r="C156" s="60">
        <f>SUM(C152:C155)</f>
        <v>12</v>
      </c>
      <c r="D156" s="60">
        <f>SUM(D152:D155)</f>
        <v>4.1999999999999993</v>
      </c>
      <c r="E156" s="60">
        <f>SUM(E152:E155)</f>
        <v>7.8</v>
      </c>
      <c r="F156" s="60"/>
      <c r="G156" s="61" t="s">
        <v>25</v>
      </c>
      <c r="H156" s="61" t="s">
        <v>25</v>
      </c>
      <c r="I156" s="61">
        <f>SUM(I152:I155)</f>
        <v>301</v>
      </c>
      <c r="J156" s="61"/>
      <c r="K156" s="61">
        <f t="shared" ref="K156:Q156" si="46">SUM(K152:K155)</f>
        <v>104</v>
      </c>
      <c r="L156" s="61">
        <f t="shared" si="46"/>
        <v>96</v>
      </c>
      <c r="M156" s="61">
        <f t="shared" si="46"/>
        <v>32</v>
      </c>
      <c r="N156" s="61">
        <f t="shared" si="46"/>
        <v>64</v>
      </c>
      <c r="O156" s="61">
        <f t="shared" ref="O156" si="47">SUM(O152:O155)</f>
        <v>8</v>
      </c>
      <c r="P156" s="61">
        <v>197</v>
      </c>
      <c r="Q156" s="91"/>
    </row>
    <row r="157" spans="1:17" ht="20.149999999999999" customHeight="1">
      <c r="A157" s="251" t="s">
        <v>26</v>
      </c>
      <c r="B157" s="252"/>
      <c r="C157" s="62"/>
      <c r="D157" s="62"/>
      <c r="E157" s="62"/>
      <c r="F157" s="62">
        <f>SUM(F152:F156)</f>
        <v>3.5999999999999996</v>
      </c>
      <c r="G157" s="63"/>
      <c r="H157" s="63"/>
      <c r="I157" s="63"/>
      <c r="J157" s="63">
        <f>SUM(J152:J156)</f>
        <v>90</v>
      </c>
      <c r="K157" s="63"/>
      <c r="L157" s="63"/>
      <c r="M157" s="63"/>
      <c r="N157" s="63"/>
      <c r="O157" s="63"/>
      <c r="P157" s="63"/>
      <c r="Q157" s="70"/>
    </row>
    <row r="158" spans="1:17" ht="20.149999999999999" customHeight="1" thickBot="1">
      <c r="A158" s="239" t="s">
        <v>27</v>
      </c>
      <c r="B158" s="240"/>
      <c r="C158" s="64"/>
      <c r="D158" s="64"/>
      <c r="E158" s="64"/>
      <c r="F158" s="64"/>
      <c r="G158" s="65" t="s">
        <v>25</v>
      </c>
      <c r="H158" s="65" t="s">
        <v>25</v>
      </c>
      <c r="I158" s="65"/>
      <c r="J158" s="65"/>
      <c r="K158" s="65"/>
      <c r="L158" s="65"/>
      <c r="M158" s="65"/>
      <c r="N158" s="65"/>
      <c r="O158" s="65"/>
      <c r="P158" s="65"/>
      <c r="Q158" s="92"/>
    </row>
    <row r="159" spans="1:17" ht="20.149999999999999" customHeight="1">
      <c r="A159" s="168" t="s">
        <v>28</v>
      </c>
      <c r="B159" s="253" t="s">
        <v>51</v>
      </c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5"/>
    </row>
    <row r="160" spans="1:17" ht="20.149999999999999" customHeight="1">
      <c r="A160" s="72" t="s">
        <v>15</v>
      </c>
      <c r="B160" s="31" t="s">
        <v>174</v>
      </c>
      <c r="C160" s="76">
        <v>2</v>
      </c>
      <c r="D160" s="76">
        <v>0.7</v>
      </c>
      <c r="E160" s="76">
        <v>1.3</v>
      </c>
      <c r="F160" s="76">
        <v>0.5</v>
      </c>
      <c r="G160" s="26" t="s">
        <v>182</v>
      </c>
      <c r="H160" s="215" t="s">
        <v>18</v>
      </c>
      <c r="I160" s="215">
        <v>50</v>
      </c>
      <c r="J160" s="215">
        <v>20</v>
      </c>
      <c r="K160" s="215">
        <v>17</v>
      </c>
      <c r="L160" s="215">
        <v>16</v>
      </c>
      <c r="M160" s="215">
        <v>8</v>
      </c>
      <c r="N160" s="215">
        <v>8</v>
      </c>
      <c r="O160" s="215">
        <v>1</v>
      </c>
      <c r="P160" s="183">
        <f t="shared" ref="P160:P163" si="48">+(Q160*C160)-K160</f>
        <v>33</v>
      </c>
      <c r="Q160" s="382">
        <f t="shared" ref="Q160:Q163" si="49">+I160/C160</f>
        <v>25</v>
      </c>
    </row>
    <row r="161" spans="1:17" ht="20.149999999999999" customHeight="1">
      <c r="A161" s="72" t="s">
        <v>19</v>
      </c>
      <c r="B161" s="31" t="s">
        <v>175</v>
      </c>
      <c r="C161" s="76">
        <v>3</v>
      </c>
      <c r="D161" s="76">
        <v>1.2</v>
      </c>
      <c r="E161" s="76">
        <v>1.8</v>
      </c>
      <c r="F161" s="76">
        <v>1.3</v>
      </c>
      <c r="G161" s="26" t="s">
        <v>182</v>
      </c>
      <c r="H161" s="215" t="s">
        <v>18</v>
      </c>
      <c r="I161" s="215">
        <v>75</v>
      </c>
      <c r="J161" s="215">
        <v>30</v>
      </c>
      <c r="K161" s="215">
        <v>25</v>
      </c>
      <c r="L161" s="215">
        <v>24</v>
      </c>
      <c r="M161" s="215">
        <v>8</v>
      </c>
      <c r="N161" s="215">
        <v>16</v>
      </c>
      <c r="O161" s="215">
        <v>1</v>
      </c>
      <c r="P161" s="183">
        <f t="shared" si="48"/>
        <v>50</v>
      </c>
      <c r="Q161" s="382">
        <f t="shared" si="49"/>
        <v>25</v>
      </c>
    </row>
    <row r="162" spans="1:17" ht="20.149999999999999" customHeight="1">
      <c r="A162" s="72" t="s">
        <v>22</v>
      </c>
      <c r="B162" s="31" t="s">
        <v>176</v>
      </c>
      <c r="C162" s="76">
        <v>1</v>
      </c>
      <c r="D162" s="76">
        <v>0.2</v>
      </c>
      <c r="E162" s="76">
        <v>0.8</v>
      </c>
      <c r="F162" s="76">
        <v>0.5</v>
      </c>
      <c r="G162" s="26" t="s">
        <v>182</v>
      </c>
      <c r="H162" s="215" t="s">
        <v>18</v>
      </c>
      <c r="I162" s="215">
        <v>25</v>
      </c>
      <c r="J162" s="215">
        <v>10</v>
      </c>
      <c r="K162" s="215">
        <v>9</v>
      </c>
      <c r="L162" s="215">
        <v>8</v>
      </c>
      <c r="M162" s="215"/>
      <c r="N162" s="215">
        <v>8</v>
      </c>
      <c r="O162" s="215">
        <v>1</v>
      </c>
      <c r="P162" s="183">
        <f t="shared" si="48"/>
        <v>16</v>
      </c>
      <c r="Q162" s="382">
        <f t="shared" si="49"/>
        <v>25</v>
      </c>
    </row>
    <row r="163" spans="1:17" ht="20.149999999999999" customHeight="1">
      <c r="A163" s="72" t="s">
        <v>23</v>
      </c>
      <c r="B163" s="31" t="s">
        <v>177</v>
      </c>
      <c r="C163" s="76">
        <v>2</v>
      </c>
      <c r="D163" s="76">
        <v>0.7</v>
      </c>
      <c r="E163" s="76">
        <v>1.3</v>
      </c>
      <c r="F163" s="76">
        <v>0.5</v>
      </c>
      <c r="G163" s="26" t="s">
        <v>182</v>
      </c>
      <c r="H163" s="215" t="s">
        <v>18</v>
      </c>
      <c r="I163" s="215">
        <v>50</v>
      </c>
      <c r="J163" s="215">
        <v>12</v>
      </c>
      <c r="K163" s="215">
        <v>13</v>
      </c>
      <c r="L163" s="215">
        <v>12</v>
      </c>
      <c r="M163" s="215"/>
      <c r="N163" s="215">
        <v>12</v>
      </c>
      <c r="O163" s="215">
        <v>1</v>
      </c>
      <c r="P163" s="183">
        <f t="shared" si="48"/>
        <v>37</v>
      </c>
      <c r="Q163" s="382">
        <f t="shared" si="49"/>
        <v>25</v>
      </c>
    </row>
    <row r="164" spans="1:17" ht="20.149999999999999" customHeight="1">
      <c r="A164" s="72">
        <v>5</v>
      </c>
      <c r="B164" s="39" t="s">
        <v>126</v>
      </c>
      <c r="C164" s="38">
        <v>2</v>
      </c>
      <c r="D164" s="76">
        <v>0.5</v>
      </c>
      <c r="E164" s="76">
        <v>1.5</v>
      </c>
      <c r="F164" s="76">
        <v>2</v>
      </c>
      <c r="G164" s="215" t="s">
        <v>17</v>
      </c>
      <c r="H164" s="215" t="s">
        <v>18</v>
      </c>
      <c r="I164" s="348" t="s">
        <v>141</v>
      </c>
      <c r="J164" s="348"/>
      <c r="K164" s="348"/>
      <c r="L164" s="348"/>
      <c r="M164" s="348"/>
      <c r="N164" s="348"/>
      <c r="O164" s="348"/>
      <c r="P164" s="348"/>
      <c r="Q164" s="349"/>
    </row>
    <row r="165" spans="1:17" ht="20.149999999999999" customHeight="1" thickBot="1">
      <c r="A165" s="100" t="s">
        <v>107</v>
      </c>
      <c r="B165" s="41" t="s">
        <v>125</v>
      </c>
      <c r="C165" s="42">
        <v>2</v>
      </c>
      <c r="D165" s="55">
        <v>0.6</v>
      </c>
      <c r="E165" s="55">
        <v>1.4</v>
      </c>
      <c r="F165" s="55"/>
      <c r="G165" s="30" t="s">
        <v>182</v>
      </c>
      <c r="H165" s="56" t="s">
        <v>18</v>
      </c>
      <c r="I165" s="56">
        <v>50</v>
      </c>
      <c r="J165" s="56"/>
      <c r="K165" s="56">
        <v>16</v>
      </c>
      <c r="L165" s="56">
        <v>16</v>
      </c>
      <c r="M165" s="56"/>
      <c r="N165" s="56">
        <v>16</v>
      </c>
      <c r="O165" s="56"/>
      <c r="P165" s="183">
        <f>+(Q165*C165)-K165</f>
        <v>34</v>
      </c>
      <c r="Q165" s="382">
        <f>+I165/C165</f>
        <v>25</v>
      </c>
    </row>
    <row r="166" spans="1:17" ht="20.149999999999999" customHeight="1">
      <c r="A166" s="259" t="s">
        <v>24</v>
      </c>
      <c r="B166" s="260"/>
      <c r="C166" s="60">
        <f>SUM(C160:C165)</f>
        <v>12</v>
      </c>
      <c r="D166" s="60">
        <f>SUM(D160:D165)</f>
        <v>3.9</v>
      </c>
      <c r="E166" s="60">
        <f>SUM(E160:E165)</f>
        <v>8.1</v>
      </c>
      <c r="F166" s="60"/>
      <c r="G166" s="61" t="s">
        <v>25</v>
      </c>
      <c r="H166" s="61" t="s">
        <v>25</v>
      </c>
      <c r="I166" s="61">
        <f>SUM(I160:I165)</f>
        <v>250</v>
      </c>
      <c r="J166" s="61"/>
      <c r="K166" s="61">
        <f t="shared" ref="K166:Q166" si="50">SUM(K160:K165)</f>
        <v>80</v>
      </c>
      <c r="L166" s="61">
        <f t="shared" si="50"/>
        <v>76</v>
      </c>
      <c r="M166" s="61">
        <f t="shared" si="50"/>
        <v>16</v>
      </c>
      <c r="N166" s="61">
        <f t="shared" si="50"/>
        <v>60</v>
      </c>
      <c r="O166" s="61">
        <f t="shared" ref="O166" si="51">SUM(O160:O165)</f>
        <v>4</v>
      </c>
      <c r="P166" s="61">
        <v>170</v>
      </c>
      <c r="Q166" s="91"/>
    </row>
    <row r="167" spans="1:17" ht="20.149999999999999" customHeight="1">
      <c r="A167" s="251" t="s">
        <v>26</v>
      </c>
      <c r="B167" s="252"/>
      <c r="C167" s="62"/>
      <c r="D167" s="62"/>
      <c r="E167" s="62"/>
      <c r="F167" s="62">
        <f>SUM(F160:F166)</f>
        <v>4.8</v>
      </c>
      <c r="G167" s="63"/>
      <c r="H167" s="63"/>
      <c r="I167" s="63"/>
      <c r="J167" s="63">
        <f>SUM(J160:J166)</f>
        <v>72</v>
      </c>
      <c r="K167" s="63"/>
      <c r="L167" s="63"/>
      <c r="M167" s="63"/>
      <c r="N167" s="63"/>
      <c r="O167" s="63"/>
      <c r="P167" s="63"/>
      <c r="Q167" s="70"/>
    </row>
    <row r="168" spans="1:17" ht="20.149999999999999" customHeight="1" thickBot="1">
      <c r="A168" s="239" t="s">
        <v>27</v>
      </c>
      <c r="B168" s="240"/>
      <c r="C168" s="64">
        <v>12</v>
      </c>
      <c r="D168" s="64">
        <v>6.5</v>
      </c>
      <c r="E168" s="64">
        <v>5.5</v>
      </c>
      <c r="F168" s="64"/>
      <c r="G168" s="65" t="s">
        <v>25</v>
      </c>
      <c r="H168" s="65" t="s">
        <v>25</v>
      </c>
      <c r="I168" s="65">
        <f>SUM(I166)</f>
        <v>250</v>
      </c>
      <c r="J168" s="65"/>
      <c r="K168" s="65">
        <f t="shared" ref="K168:Q168" si="52">SUM(K166)</f>
        <v>80</v>
      </c>
      <c r="L168" s="65">
        <f t="shared" si="52"/>
        <v>76</v>
      </c>
      <c r="M168" s="65">
        <f t="shared" si="52"/>
        <v>16</v>
      </c>
      <c r="N168" s="65">
        <f t="shared" si="52"/>
        <v>60</v>
      </c>
      <c r="O168" s="65">
        <f t="shared" ref="O168" si="53">SUM(O166)</f>
        <v>4</v>
      </c>
      <c r="P168" s="65">
        <v>170</v>
      </c>
      <c r="Q168" s="92"/>
    </row>
    <row r="169" spans="1:17" ht="20.149999999999999" customHeight="1">
      <c r="A169" s="168" t="s">
        <v>86</v>
      </c>
      <c r="B169" s="58"/>
      <c r="C169" s="350"/>
      <c r="D169" s="350"/>
      <c r="E169" s="350"/>
      <c r="F169" s="350"/>
      <c r="G169" s="350"/>
      <c r="H169" s="350"/>
      <c r="I169" s="350"/>
      <c r="J169" s="350"/>
      <c r="K169" s="350"/>
      <c r="L169" s="350"/>
      <c r="M169" s="350"/>
      <c r="N169" s="350"/>
      <c r="O169" s="350"/>
      <c r="P169" s="350"/>
      <c r="Q169" s="351"/>
    </row>
    <row r="170" spans="1:17" ht="20.149999999999999" customHeight="1" thickBot="1">
      <c r="A170" s="100" t="s">
        <v>15</v>
      </c>
      <c r="B170" s="41" t="s">
        <v>87</v>
      </c>
      <c r="C170" s="42">
        <v>6</v>
      </c>
      <c r="D170" s="55">
        <v>2</v>
      </c>
      <c r="E170" s="55">
        <v>4</v>
      </c>
      <c r="F170" s="55">
        <v>6</v>
      </c>
      <c r="G170" s="56" t="s">
        <v>17</v>
      </c>
      <c r="H170" s="56" t="s">
        <v>18</v>
      </c>
      <c r="I170" s="56"/>
      <c r="J170" s="56"/>
      <c r="K170" s="56"/>
      <c r="L170" s="53" t="s">
        <v>88</v>
      </c>
      <c r="M170" s="56"/>
      <c r="N170" s="56"/>
      <c r="O170" s="56"/>
      <c r="P170" s="183"/>
      <c r="Q170" s="382"/>
    </row>
    <row r="171" spans="1:17" ht="20.149999999999999" customHeight="1">
      <c r="A171" s="241" t="s">
        <v>89</v>
      </c>
      <c r="B171" s="242"/>
      <c r="C171" s="101">
        <f>SUM(C156,C166,C170)</f>
        <v>30</v>
      </c>
      <c r="D171" s="101">
        <f>SUM(D156,D166,D170)</f>
        <v>10.1</v>
      </c>
      <c r="E171" s="101">
        <f>SUM(E156,E166,E170)</f>
        <v>19.899999999999999</v>
      </c>
      <c r="F171" s="101">
        <f>SUM(F157,F167,F170,)</f>
        <v>14.399999999999999</v>
      </c>
      <c r="G171" s="102" t="s">
        <v>25</v>
      </c>
      <c r="H171" s="102" t="s">
        <v>25</v>
      </c>
      <c r="I171" s="102">
        <f>SUM(I156,I166,)</f>
        <v>551</v>
      </c>
      <c r="J171" s="102">
        <f>SUM(J157,J167,)</f>
        <v>162</v>
      </c>
      <c r="K171" s="102">
        <f>SUM(K156,K166,)</f>
        <v>184</v>
      </c>
      <c r="L171" s="102">
        <f>SUM(L156,L166,)</f>
        <v>172</v>
      </c>
      <c r="M171" s="102">
        <f>SUM(M156,M166,)</f>
        <v>48</v>
      </c>
      <c r="N171" s="102">
        <f>SUM(N156,N166)</f>
        <v>124</v>
      </c>
      <c r="O171" s="102">
        <f>SUM(O156,O166,)</f>
        <v>12</v>
      </c>
      <c r="P171" s="102">
        <v>367</v>
      </c>
      <c r="Q171" s="103"/>
    </row>
    <row r="172" spans="1:17" ht="20.149999999999999" customHeight="1" thickBot="1">
      <c r="A172" s="261" t="s">
        <v>90</v>
      </c>
      <c r="B172" s="262"/>
      <c r="C172" s="104">
        <v>60</v>
      </c>
      <c r="D172" s="104">
        <v>31.4</v>
      </c>
      <c r="E172" s="104">
        <v>28.6</v>
      </c>
      <c r="F172" s="105">
        <f>SUM(F149,F171,)</f>
        <v>23</v>
      </c>
      <c r="G172" s="106" t="s">
        <v>25</v>
      </c>
      <c r="H172" s="106" t="s">
        <v>25</v>
      </c>
      <c r="I172" s="106">
        <f>SUM(I149,I171,)</f>
        <v>1320</v>
      </c>
      <c r="J172" s="106">
        <f>SUM(J149,J171,)</f>
        <v>379</v>
      </c>
      <c r="K172" s="106">
        <f>SUM(K149,K171,)</f>
        <v>455</v>
      </c>
      <c r="L172" s="106">
        <f>SUM(L149,L171,)</f>
        <v>430</v>
      </c>
      <c r="M172" s="106">
        <f>SUM(M149,M171)</f>
        <v>128</v>
      </c>
      <c r="N172" s="106">
        <f>SUM(N149,N171,)</f>
        <v>302</v>
      </c>
      <c r="O172" s="106">
        <f>SUM(O149,O171,)</f>
        <v>25</v>
      </c>
      <c r="P172" s="106">
        <v>865</v>
      </c>
      <c r="Q172" s="107"/>
    </row>
    <row r="173" spans="1:17" ht="20.149999999999999" customHeight="1">
      <c r="A173" s="266" t="s">
        <v>91</v>
      </c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9"/>
    </row>
    <row r="174" spans="1:17" ht="20.149999999999999" customHeight="1">
      <c r="A174" s="270" t="s">
        <v>92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3"/>
    </row>
    <row r="175" spans="1:17" ht="20.149999999999999" customHeight="1">
      <c r="A175" s="212" t="s">
        <v>13</v>
      </c>
      <c r="B175" s="263" t="s">
        <v>34</v>
      </c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5"/>
    </row>
    <row r="176" spans="1:17" ht="20.149999999999999" customHeight="1">
      <c r="A176" s="68" t="s">
        <v>15</v>
      </c>
      <c r="B176" s="48" t="s">
        <v>93</v>
      </c>
      <c r="C176" s="25">
        <v>2</v>
      </c>
      <c r="D176" s="182">
        <v>0.7</v>
      </c>
      <c r="E176" s="182">
        <v>1.3</v>
      </c>
      <c r="F176" s="182">
        <v>1.2</v>
      </c>
      <c r="G176" s="26" t="s">
        <v>182</v>
      </c>
      <c r="H176" s="183" t="s">
        <v>21</v>
      </c>
      <c r="I176" s="183">
        <v>50</v>
      </c>
      <c r="J176" s="183">
        <v>30</v>
      </c>
      <c r="K176" s="183">
        <v>17</v>
      </c>
      <c r="L176" s="183">
        <v>16</v>
      </c>
      <c r="M176" s="183">
        <v>8</v>
      </c>
      <c r="N176" s="183">
        <v>8</v>
      </c>
      <c r="O176" s="183">
        <v>1</v>
      </c>
      <c r="P176" s="183">
        <f t="shared" ref="P176:P179" si="54">+(Q176*C176)-K176</f>
        <v>33</v>
      </c>
      <c r="Q176" s="382">
        <f t="shared" ref="Q176:Q179" si="55">+I176/C176</f>
        <v>25</v>
      </c>
    </row>
    <row r="177" spans="1:17" ht="20.149999999999999" customHeight="1">
      <c r="A177" s="68" t="s">
        <v>19</v>
      </c>
      <c r="B177" s="48" t="s">
        <v>94</v>
      </c>
      <c r="C177" s="25">
        <v>3</v>
      </c>
      <c r="D177" s="182">
        <v>1.1000000000000001</v>
      </c>
      <c r="E177" s="182">
        <v>1.9</v>
      </c>
      <c r="F177" s="182">
        <v>0.6</v>
      </c>
      <c r="G177" s="26" t="s">
        <v>182</v>
      </c>
      <c r="H177" s="183" t="s">
        <v>21</v>
      </c>
      <c r="I177" s="183">
        <v>75</v>
      </c>
      <c r="J177" s="183">
        <v>16</v>
      </c>
      <c r="K177" s="183">
        <v>28</v>
      </c>
      <c r="L177" s="183">
        <v>24</v>
      </c>
      <c r="M177" s="183">
        <v>8</v>
      </c>
      <c r="N177" s="183">
        <v>16</v>
      </c>
      <c r="O177" s="183">
        <v>4</v>
      </c>
      <c r="P177" s="183">
        <f t="shared" si="54"/>
        <v>47</v>
      </c>
      <c r="Q177" s="382">
        <f t="shared" si="55"/>
        <v>25</v>
      </c>
    </row>
    <row r="178" spans="1:17" ht="20.149999999999999" customHeight="1">
      <c r="A178" s="72" t="s">
        <v>22</v>
      </c>
      <c r="B178" s="37" t="s">
        <v>95</v>
      </c>
      <c r="C178" s="38">
        <v>3</v>
      </c>
      <c r="D178" s="76">
        <v>1.1000000000000001</v>
      </c>
      <c r="E178" s="76">
        <v>1.9</v>
      </c>
      <c r="F178" s="76">
        <v>1</v>
      </c>
      <c r="G178" s="26" t="s">
        <v>182</v>
      </c>
      <c r="H178" s="215" t="s">
        <v>21</v>
      </c>
      <c r="I178" s="215">
        <v>75</v>
      </c>
      <c r="J178" s="215">
        <v>24</v>
      </c>
      <c r="K178" s="215">
        <v>27</v>
      </c>
      <c r="L178" s="215">
        <v>24</v>
      </c>
      <c r="M178" s="215">
        <v>8</v>
      </c>
      <c r="N178" s="215">
        <v>16</v>
      </c>
      <c r="O178" s="215">
        <v>3</v>
      </c>
      <c r="P178" s="183">
        <f t="shared" si="54"/>
        <v>48</v>
      </c>
      <c r="Q178" s="382">
        <f t="shared" si="55"/>
        <v>25</v>
      </c>
    </row>
    <row r="179" spans="1:17" ht="20.149999999999999" customHeight="1" thickBot="1">
      <c r="A179" s="100" t="s">
        <v>23</v>
      </c>
      <c r="B179" s="49" t="s">
        <v>160</v>
      </c>
      <c r="C179" s="42">
        <v>1</v>
      </c>
      <c r="D179" s="55">
        <v>0.4</v>
      </c>
      <c r="E179" s="55">
        <v>0.6</v>
      </c>
      <c r="F179" s="55"/>
      <c r="G179" s="30" t="s">
        <v>182</v>
      </c>
      <c r="H179" s="56" t="s">
        <v>18</v>
      </c>
      <c r="I179" s="56">
        <v>25</v>
      </c>
      <c r="J179" s="56"/>
      <c r="K179" s="56">
        <v>9</v>
      </c>
      <c r="L179" s="56">
        <v>8</v>
      </c>
      <c r="M179" s="56">
        <v>8</v>
      </c>
      <c r="N179" s="56"/>
      <c r="O179" s="56">
        <v>1</v>
      </c>
      <c r="P179" s="183">
        <f t="shared" si="54"/>
        <v>16</v>
      </c>
      <c r="Q179" s="382">
        <f t="shared" si="55"/>
        <v>25</v>
      </c>
    </row>
    <row r="180" spans="1:17" ht="20.149999999999999" customHeight="1">
      <c r="A180" s="259" t="s">
        <v>24</v>
      </c>
      <c r="B180" s="260"/>
      <c r="C180" s="60">
        <f>SUM(C176:C179)</f>
        <v>9</v>
      </c>
      <c r="D180" s="60">
        <f>SUM(D176:D179)</f>
        <v>3.3000000000000003</v>
      </c>
      <c r="E180" s="60">
        <f>SUM(E176:E179)</f>
        <v>5.6999999999999993</v>
      </c>
      <c r="F180" s="60"/>
      <c r="G180" s="61" t="s">
        <v>25</v>
      </c>
      <c r="H180" s="61" t="s">
        <v>25</v>
      </c>
      <c r="I180" s="61">
        <f>SUM(I176:I179)</f>
        <v>225</v>
      </c>
      <c r="J180" s="61"/>
      <c r="K180" s="61">
        <f t="shared" ref="K180:Q180" si="56">SUM(K176:K179)</f>
        <v>81</v>
      </c>
      <c r="L180" s="61">
        <f t="shared" si="56"/>
        <v>72</v>
      </c>
      <c r="M180" s="61">
        <f t="shared" si="56"/>
        <v>32</v>
      </c>
      <c r="N180" s="61">
        <f t="shared" si="56"/>
        <v>40</v>
      </c>
      <c r="O180" s="61">
        <f t="shared" ref="O180" si="57">SUM(O176:O179)</f>
        <v>9</v>
      </c>
      <c r="P180" s="61">
        <v>144</v>
      </c>
      <c r="Q180" s="91"/>
    </row>
    <row r="181" spans="1:17" ht="20.149999999999999" customHeight="1">
      <c r="A181" s="251" t="s">
        <v>26</v>
      </c>
      <c r="B181" s="252"/>
      <c r="C181" s="62"/>
      <c r="D181" s="62"/>
      <c r="E181" s="62"/>
      <c r="F181" s="62">
        <f>SUM(F176:F180)</f>
        <v>2.8</v>
      </c>
      <c r="G181" s="63"/>
      <c r="H181" s="63"/>
      <c r="I181" s="63"/>
      <c r="J181" s="63">
        <f>SUM(J176:J180)</f>
        <v>70</v>
      </c>
      <c r="K181" s="63"/>
      <c r="L181" s="63"/>
      <c r="M181" s="63"/>
      <c r="N181" s="63"/>
      <c r="O181" s="63"/>
      <c r="P181" s="63"/>
      <c r="Q181" s="70"/>
    </row>
    <row r="182" spans="1:17" ht="20.149999999999999" customHeight="1" thickBot="1">
      <c r="A182" s="239" t="s">
        <v>27</v>
      </c>
      <c r="B182" s="240"/>
      <c r="C182" s="64">
        <v>1</v>
      </c>
      <c r="D182" s="64">
        <v>0.4</v>
      </c>
      <c r="E182" s="64">
        <v>0.6</v>
      </c>
      <c r="F182" s="64"/>
      <c r="G182" s="65" t="s">
        <v>25</v>
      </c>
      <c r="H182" s="65" t="s">
        <v>25</v>
      </c>
      <c r="I182" s="65">
        <f>SUM(I179)</f>
        <v>25</v>
      </c>
      <c r="J182" s="65"/>
      <c r="K182" s="65">
        <v>9</v>
      </c>
      <c r="L182" s="65">
        <v>8</v>
      </c>
      <c r="M182" s="65">
        <v>8</v>
      </c>
      <c r="N182" s="65"/>
      <c r="O182" s="65">
        <v>1</v>
      </c>
      <c r="P182" s="65">
        <v>9</v>
      </c>
      <c r="Q182" s="92"/>
    </row>
    <row r="183" spans="1:17" ht="20.149999999999999" customHeight="1">
      <c r="A183" s="168" t="s">
        <v>28</v>
      </c>
      <c r="B183" s="253" t="s">
        <v>51</v>
      </c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5"/>
    </row>
    <row r="184" spans="1:17" ht="20.149999999999999" customHeight="1">
      <c r="A184" s="72" t="s">
        <v>15</v>
      </c>
      <c r="B184" s="59" t="s">
        <v>178</v>
      </c>
      <c r="C184" s="38">
        <v>2</v>
      </c>
      <c r="D184" s="76">
        <v>0.9</v>
      </c>
      <c r="E184" s="76">
        <v>1.1000000000000001</v>
      </c>
      <c r="F184" s="76">
        <v>0.5</v>
      </c>
      <c r="G184" s="26" t="s">
        <v>182</v>
      </c>
      <c r="H184" s="215" t="s">
        <v>18</v>
      </c>
      <c r="I184" s="215">
        <v>55</v>
      </c>
      <c r="J184" s="215">
        <v>12</v>
      </c>
      <c r="K184" s="183">
        <v>17</v>
      </c>
      <c r="L184" s="183">
        <v>16</v>
      </c>
      <c r="M184" s="183">
        <v>8</v>
      </c>
      <c r="N184" s="183">
        <v>8</v>
      </c>
      <c r="O184" s="183">
        <v>1</v>
      </c>
      <c r="P184" s="183">
        <f t="shared" ref="P184:P186" si="58">+(Q184*C184)-K184</f>
        <v>38</v>
      </c>
      <c r="Q184" s="382">
        <f t="shared" ref="Q184:Q186" si="59">+I184/C184</f>
        <v>27.5</v>
      </c>
    </row>
    <row r="185" spans="1:17" ht="20.149999999999999" customHeight="1">
      <c r="A185" s="72" t="s">
        <v>19</v>
      </c>
      <c r="B185" s="59" t="s">
        <v>179</v>
      </c>
      <c r="C185" s="38">
        <v>2</v>
      </c>
      <c r="D185" s="76">
        <v>0.8</v>
      </c>
      <c r="E185" s="76">
        <v>1.2</v>
      </c>
      <c r="F185" s="76">
        <v>0.5</v>
      </c>
      <c r="G185" s="26" t="s">
        <v>182</v>
      </c>
      <c r="H185" s="215" t="s">
        <v>18</v>
      </c>
      <c r="I185" s="215">
        <v>45</v>
      </c>
      <c r="J185" s="215">
        <v>12</v>
      </c>
      <c r="K185" s="215">
        <v>14</v>
      </c>
      <c r="L185" s="215">
        <v>12</v>
      </c>
      <c r="M185" s="215"/>
      <c r="N185" s="215">
        <v>12</v>
      </c>
      <c r="O185" s="215">
        <v>2</v>
      </c>
      <c r="P185" s="183">
        <f t="shared" si="58"/>
        <v>31</v>
      </c>
      <c r="Q185" s="382">
        <f t="shared" si="59"/>
        <v>22.5</v>
      </c>
    </row>
    <row r="186" spans="1:17" ht="20.149999999999999" customHeight="1">
      <c r="A186" s="72" t="s">
        <v>22</v>
      </c>
      <c r="B186" s="23" t="s">
        <v>180</v>
      </c>
      <c r="C186" s="38">
        <v>2</v>
      </c>
      <c r="D186" s="76">
        <v>0.9</v>
      </c>
      <c r="E186" s="76">
        <v>1.1000000000000001</v>
      </c>
      <c r="F186" s="76">
        <v>0.5</v>
      </c>
      <c r="G186" s="26" t="s">
        <v>182</v>
      </c>
      <c r="H186" s="215" t="s">
        <v>18</v>
      </c>
      <c r="I186" s="215">
        <v>55</v>
      </c>
      <c r="J186" s="215">
        <v>12</v>
      </c>
      <c r="K186" s="183">
        <v>17</v>
      </c>
      <c r="L186" s="183">
        <v>16</v>
      </c>
      <c r="M186" s="183">
        <v>8</v>
      </c>
      <c r="N186" s="183">
        <v>8</v>
      </c>
      <c r="O186" s="183">
        <v>1</v>
      </c>
      <c r="P186" s="183">
        <f t="shared" si="58"/>
        <v>38</v>
      </c>
      <c r="Q186" s="382">
        <f t="shared" si="59"/>
        <v>27.5</v>
      </c>
    </row>
    <row r="187" spans="1:17" ht="20.149999999999999" customHeight="1">
      <c r="A187" s="72" t="s">
        <v>23</v>
      </c>
      <c r="B187" s="39" t="s">
        <v>126</v>
      </c>
      <c r="C187" s="38">
        <v>13</v>
      </c>
      <c r="D187" s="76">
        <v>3</v>
      </c>
      <c r="E187" s="76">
        <v>10</v>
      </c>
      <c r="F187" s="76">
        <v>13</v>
      </c>
      <c r="G187" s="215" t="s">
        <v>17</v>
      </c>
      <c r="H187" s="215" t="s">
        <v>18</v>
      </c>
      <c r="I187" s="348" t="s">
        <v>141</v>
      </c>
      <c r="J187" s="348"/>
      <c r="K187" s="348"/>
      <c r="L187" s="348"/>
      <c r="M187" s="348"/>
      <c r="N187" s="348"/>
      <c r="O187" s="348"/>
      <c r="P187" s="348"/>
      <c r="Q187" s="349"/>
    </row>
    <row r="188" spans="1:17" ht="20.149999999999999" customHeight="1" thickBot="1">
      <c r="A188" s="100" t="s">
        <v>61</v>
      </c>
      <c r="B188" s="41" t="s">
        <v>125</v>
      </c>
      <c r="C188" s="42">
        <v>2</v>
      </c>
      <c r="D188" s="55">
        <v>0.6</v>
      </c>
      <c r="E188" s="55">
        <v>1.4</v>
      </c>
      <c r="F188" s="55"/>
      <c r="G188" s="30" t="s">
        <v>182</v>
      </c>
      <c r="H188" s="56" t="s">
        <v>18</v>
      </c>
      <c r="I188" s="56">
        <v>50</v>
      </c>
      <c r="J188" s="56"/>
      <c r="K188" s="56">
        <v>16</v>
      </c>
      <c r="L188" s="56">
        <v>16</v>
      </c>
      <c r="M188" s="56"/>
      <c r="N188" s="56">
        <v>16</v>
      </c>
      <c r="O188" s="56"/>
      <c r="P188" s="183">
        <f>+(Q188*C188)-K188</f>
        <v>34</v>
      </c>
      <c r="Q188" s="382">
        <f>+I188/C188</f>
        <v>25</v>
      </c>
    </row>
    <row r="189" spans="1:17" ht="20.149999999999999" customHeight="1">
      <c r="A189" s="259" t="s">
        <v>24</v>
      </c>
      <c r="B189" s="260"/>
      <c r="C189" s="60">
        <f>SUM(C184:C188)</f>
        <v>21</v>
      </c>
      <c r="D189" s="60">
        <f>SUM(D184:D188)</f>
        <v>6.1999999999999993</v>
      </c>
      <c r="E189" s="60">
        <f>SUM(E184:E188)</f>
        <v>14.8</v>
      </c>
      <c r="F189" s="60"/>
      <c r="G189" s="61" t="s">
        <v>25</v>
      </c>
      <c r="H189" s="61" t="s">
        <v>25</v>
      </c>
      <c r="I189" s="61">
        <f>SUM(I184:I188)</f>
        <v>205</v>
      </c>
      <c r="J189" s="61"/>
      <c r="K189" s="61">
        <f t="shared" ref="K189:Q189" si="60">SUM(K184:K188)</f>
        <v>64</v>
      </c>
      <c r="L189" s="61">
        <f>SUM(L184,L185,L186,L188,)</f>
        <v>60</v>
      </c>
      <c r="M189" s="61">
        <f t="shared" si="60"/>
        <v>16</v>
      </c>
      <c r="N189" s="61">
        <f t="shared" si="60"/>
        <v>44</v>
      </c>
      <c r="O189" s="61">
        <f t="shared" ref="O189" si="61">SUM(O184:O188)</f>
        <v>4</v>
      </c>
      <c r="P189" s="61">
        <v>131</v>
      </c>
      <c r="Q189" s="91"/>
    </row>
    <row r="190" spans="1:17" ht="20.149999999999999" customHeight="1">
      <c r="A190" s="251" t="s">
        <v>26</v>
      </c>
      <c r="B190" s="252"/>
      <c r="C190" s="62"/>
      <c r="D190" s="62"/>
      <c r="E190" s="62"/>
      <c r="F190" s="62">
        <f>SUM(F184:F189)</f>
        <v>14.5</v>
      </c>
      <c r="G190" s="63"/>
      <c r="H190" s="63"/>
      <c r="I190" s="63"/>
      <c r="J190" s="63">
        <f>SUM(J184:J189)</f>
        <v>36</v>
      </c>
      <c r="K190" s="63"/>
      <c r="L190" s="63"/>
      <c r="M190" s="63"/>
      <c r="N190" s="63"/>
      <c r="O190" s="63"/>
      <c r="P190" s="63"/>
      <c r="Q190" s="70"/>
    </row>
    <row r="191" spans="1:17" ht="20.149999999999999" customHeight="1" thickBot="1">
      <c r="A191" s="239" t="s">
        <v>27</v>
      </c>
      <c r="B191" s="240"/>
      <c r="C191" s="64">
        <v>21</v>
      </c>
      <c r="D191" s="64">
        <f>SUM(D189)</f>
        <v>6.1999999999999993</v>
      </c>
      <c r="E191" s="64">
        <f>SUM(E189)</f>
        <v>14.8</v>
      </c>
      <c r="F191" s="64"/>
      <c r="G191" s="65" t="s">
        <v>25</v>
      </c>
      <c r="H191" s="65" t="s">
        <v>25</v>
      </c>
      <c r="I191" s="65">
        <f>SUM(I189)</f>
        <v>205</v>
      </c>
      <c r="J191" s="65"/>
      <c r="K191" s="65">
        <f>SUM(K189)</f>
        <v>64</v>
      </c>
      <c r="L191" s="65">
        <f>SUM(L189)</f>
        <v>60</v>
      </c>
      <c r="M191" s="65">
        <v>16</v>
      </c>
      <c r="N191" s="65">
        <f>SUM(N189)</f>
        <v>44</v>
      </c>
      <c r="O191" s="65">
        <f>SUM(O189)</f>
        <v>4</v>
      </c>
      <c r="P191" s="65">
        <v>131</v>
      </c>
      <c r="Q191" s="92"/>
    </row>
    <row r="192" spans="1:17" ht="20.149999999999999" customHeight="1">
      <c r="A192" s="241" t="s">
        <v>96</v>
      </c>
      <c r="B192" s="242"/>
      <c r="C192" s="101">
        <f>SUM(C180,C189)</f>
        <v>30</v>
      </c>
      <c r="D192" s="101">
        <f>SUM(D180,D189,)</f>
        <v>9.5</v>
      </c>
      <c r="E192" s="101">
        <f>SUM(E180,E189)</f>
        <v>20.5</v>
      </c>
      <c r="F192" s="101">
        <f>SUM(F181,F190,)</f>
        <v>17.3</v>
      </c>
      <c r="G192" s="102" t="s">
        <v>25</v>
      </c>
      <c r="H192" s="102" t="s">
        <v>25</v>
      </c>
      <c r="I192" s="102">
        <f>SUM(I180,I189,)</f>
        <v>430</v>
      </c>
      <c r="J192" s="102">
        <f>SUM(J181,J190,)</f>
        <v>106</v>
      </c>
      <c r="K192" s="102">
        <f>SUM(K180,K189,)</f>
        <v>145</v>
      </c>
      <c r="L192" s="102">
        <f>SUM(L180,L189,)</f>
        <v>132</v>
      </c>
      <c r="M192" s="102">
        <f>SUM(M180,M189,)</f>
        <v>48</v>
      </c>
      <c r="N192" s="102">
        <f>SUM(N180,N189)</f>
        <v>84</v>
      </c>
      <c r="O192" s="102">
        <f>SUM(O180,O189,)</f>
        <v>13</v>
      </c>
      <c r="P192" s="102">
        <v>275</v>
      </c>
      <c r="Q192" s="103"/>
    </row>
    <row r="193" spans="1:17" ht="20.149999999999999" customHeight="1">
      <c r="A193" s="243" t="s">
        <v>97</v>
      </c>
      <c r="B193" s="244"/>
      <c r="C193" s="83">
        <v>30</v>
      </c>
      <c r="D193" s="83">
        <f>SUM(D192)</f>
        <v>9.5</v>
      </c>
      <c r="E193" s="83">
        <f>SUM(E192)</f>
        <v>20.5</v>
      </c>
      <c r="F193" s="81">
        <f>SUM(F192)</f>
        <v>17.3</v>
      </c>
      <c r="G193" s="84" t="s">
        <v>25</v>
      </c>
      <c r="H193" s="84" t="s">
        <v>25</v>
      </c>
      <c r="I193" s="84">
        <f t="shared" ref="I193:Q193" si="62">SUM(I192)</f>
        <v>430</v>
      </c>
      <c r="J193" s="84">
        <f t="shared" si="62"/>
        <v>106</v>
      </c>
      <c r="K193" s="84">
        <f t="shared" si="62"/>
        <v>145</v>
      </c>
      <c r="L193" s="82">
        <f t="shared" si="62"/>
        <v>132</v>
      </c>
      <c r="M193" s="84">
        <f t="shared" si="62"/>
        <v>48</v>
      </c>
      <c r="N193" s="84">
        <f t="shared" si="62"/>
        <v>84</v>
      </c>
      <c r="O193" s="84">
        <f t="shared" ref="O193" si="63">SUM(O192)</f>
        <v>13</v>
      </c>
      <c r="P193" s="84">
        <v>275</v>
      </c>
      <c r="Q193" s="85"/>
    </row>
    <row r="194" spans="1:17" ht="20.149999999999999" customHeight="1">
      <c r="A194" s="243" t="s">
        <v>98</v>
      </c>
      <c r="B194" s="244"/>
      <c r="C194" s="83">
        <f>SUM(C46,C70,C100,C123,C149,C171,C192,)</f>
        <v>210</v>
      </c>
      <c r="D194" s="83">
        <f>SUM(D71,D124,D172,D193,)</f>
        <v>106.69999999999999</v>
      </c>
      <c r="E194" s="83">
        <f>SUM(E71,E124,E172,E193,)</f>
        <v>103.30000000000001</v>
      </c>
      <c r="F194" s="81">
        <f>SUM(F71,F124,F172,F193,)</f>
        <v>72.2</v>
      </c>
      <c r="G194" s="84" t="s">
        <v>25</v>
      </c>
      <c r="H194" s="84" t="s">
        <v>25</v>
      </c>
      <c r="I194" s="84">
        <f>SUM(I71,I124,I172,I193,)</f>
        <v>4726</v>
      </c>
      <c r="J194" s="84">
        <f>SUM(J71,J124,J172,J193,)</f>
        <v>1220</v>
      </c>
      <c r="K194" s="84">
        <f>SUM(K71,K124,K172,K193,)</f>
        <v>1681</v>
      </c>
      <c r="L194" s="82">
        <f>SUM(L71,L124,L172,L193,)</f>
        <v>1582</v>
      </c>
      <c r="M194" s="84">
        <f>SUM(M71,M124,M172,M192)</f>
        <v>548</v>
      </c>
      <c r="N194" s="84">
        <f>SUM(N71,N124,N172,N193,)</f>
        <v>1034</v>
      </c>
      <c r="O194" s="84">
        <f>SUM(O71,O124,O172,O193,)</f>
        <v>99</v>
      </c>
      <c r="P194" s="84">
        <v>3035</v>
      </c>
      <c r="Q194" s="85"/>
    </row>
    <row r="195" spans="1:17" ht="20.149999999999999" customHeight="1">
      <c r="A195" s="251" t="s">
        <v>26</v>
      </c>
      <c r="B195" s="252"/>
      <c r="C195" s="62"/>
      <c r="D195" s="62"/>
      <c r="E195" s="62"/>
      <c r="F195" s="62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70"/>
    </row>
    <row r="196" spans="1:17" ht="43.5" customHeight="1" thickBot="1">
      <c r="A196" s="379" t="s">
        <v>99</v>
      </c>
      <c r="B196" s="380"/>
      <c r="C196" s="86">
        <f>SUM(C22,C29,C38,C53,C61,C69,C78,C84,C91,C99,C107,C117,C122,C131,C140,C148,C158,C168,C170,C182,C191,)</f>
        <v>76</v>
      </c>
      <c r="D196" s="86">
        <f>SUM(D22,D29,D38,D53,D61,D69,D78,D84,D91,D99,D107,D117,D122,D131,D140,D148,D158,D168,D170,D182,D191,)</f>
        <v>28.799999999999997</v>
      </c>
      <c r="E196" s="86">
        <f>SUM(E22,E29,E38,E53,E61,E69,E78,E84,E91,E99,E107,E117,E122,E131,E140,E148,E158,E168,E170,E182,E191,)</f>
        <v>47.2</v>
      </c>
      <c r="F196" s="86"/>
      <c r="G196" s="87" t="s">
        <v>25</v>
      </c>
      <c r="H196" s="87" t="s">
        <v>25</v>
      </c>
      <c r="I196" s="87">
        <f>SUM(I22,I29,I38,I53,I61,I69,I78,I84,I91,I99,I107,I117,I122,I131,I140,I148,I158,I168,I182,I191)</f>
        <v>1385</v>
      </c>
      <c r="J196" s="87"/>
      <c r="K196" s="87">
        <f t="shared" ref="K196:Q196" si="64">SUM(K22,K29,K38,K53,K61,K69,K78,K84,K91,K99,K107,K117,K122,K131,K140,K148,K158,K168,K182,K191,)</f>
        <v>581</v>
      </c>
      <c r="L196" s="87">
        <f t="shared" si="64"/>
        <v>632</v>
      </c>
      <c r="M196" s="87">
        <f t="shared" si="64"/>
        <v>190</v>
      </c>
      <c r="N196" s="87">
        <f t="shared" si="64"/>
        <v>392</v>
      </c>
      <c r="O196" s="87">
        <f t="shared" ref="O196" si="65">SUM(O22,O29,O38,O53,O61,O69,O78,O84,O91,O99,O107,O117,O122,O131,O140,O148,O158,O168,O182,O191,)</f>
        <v>19</v>
      </c>
      <c r="P196" s="87">
        <v>767</v>
      </c>
      <c r="Q196" s="381"/>
    </row>
    <row r="197" spans="1:17">
      <c r="A197" s="1"/>
      <c r="C197" s="4"/>
      <c r="D197" s="12"/>
      <c r="E197" s="12"/>
      <c r="F197" s="12"/>
    </row>
  </sheetData>
  <mergeCells count="133">
    <mergeCell ref="Q9:Q13"/>
    <mergeCell ref="A1:Q1"/>
    <mergeCell ref="A15:Q15"/>
    <mergeCell ref="A16:Q16"/>
    <mergeCell ref="A47:Q47"/>
    <mergeCell ref="A72:Q72"/>
    <mergeCell ref="A73:Q73"/>
    <mergeCell ref="A101:Q101"/>
    <mergeCell ref="A125:Q125"/>
    <mergeCell ref="A126:Q126"/>
    <mergeCell ref="B17:Q17"/>
    <mergeCell ref="A20:B20"/>
    <mergeCell ref="A21:B21"/>
    <mergeCell ref="A22:B22"/>
    <mergeCell ref="B23:Q23"/>
    <mergeCell ref="A27:B27"/>
    <mergeCell ref="A14:Q14"/>
    <mergeCell ref="B39:Q39"/>
    <mergeCell ref="A45:B45"/>
    <mergeCell ref="A46:B46"/>
    <mergeCell ref="B48:Q48"/>
    <mergeCell ref="A51:B51"/>
    <mergeCell ref="A28:B28"/>
    <mergeCell ref="A29:B29"/>
    <mergeCell ref="B30:Q30"/>
    <mergeCell ref="A9:A13"/>
    <mergeCell ref="B9:B13"/>
    <mergeCell ref="C9:F9"/>
    <mergeCell ref="G9:G13"/>
    <mergeCell ref="H9:H13"/>
    <mergeCell ref="L11:N11"/>
    <mergeCell ref="L12:L13"/>
    <mergeCell ref="M12:M13"/>
    <mergeCell ref="N12:N13"/>
    <mergeCell ref="C10:C13"/>
    <mergeCell ref="D10:D13"/>
    <mergeCell ref="E10:E13"/>
    <mergeCell ref="F10:F13"/>
    <mergeCell ref="I10:I13"/>
    <mergeCell ref="J10:J13"/>
    <mergeCell ref="K11:K13"/>
    <mergeCell ref="O11:O13"/>
    <mergeCell ref="K10:O10"/>
    <mergeCell ref="I9:O9"/>
    <mergeCell ref="P9:P13"/>
    <mergeCell ref="B74:Q74"/>
    <mergeCell ref="A76:B76"/>
    <mergeCell ref="A77:B77"/>
    <mergeCell ref="A78:B78"/>
    <mergeCell ref="A36:B36"/>
    <mergeCell ref="A37:B37"/>
    <mergeCell ref="A38:B38"/>
    <mergeCell ref="B62:Q62"/>
    <mergeCell ref="A67:B67"/>
    <mergeCell ref="A68:B68"/>
    <mergeCell ref="A69:B69"/>
    <mergeCell ref="A70:B70"/>
    <mergeCell ref="A71:B71"/>
    <mergeCell ref="A52:B52"/>
    <mergeCell ref="A53:B53"/>
    <mergeCell ref="B54:Q54"/>
    <mergeCell ref="A59:B59"/>
    <mergeCell ref="A60:B60"/>
    <mergeCell ref="A61:B61"/>
    <mergeCell ref="A90:B90"/>
    <mergeCell ref="A91:B91"/>
    <mergeCell ref="B92:Q92"/>
    <mergeCell ref="A97:B97"/>
    <mergeCell ref="A98:B98"/>
    <mergeCell ref="A99:B99"/>
    <mergeCell ref="B79:Q79"/>
    <mergeCell ref="A82:B82"/>
    <mergeCell ref="A83:B83"/>
    <mergeCell ref="A84:B84"/>
    <mergeCell ref="B85:Q85"/>
    <mergeCell ref="A89:B89"/>
    <mergeCell ref="B108:Q108"/>
    <mergeCell ref="A115:B115"/>
    <mergeCell ref="A116:B116"/>
    <mergeCell ref="A117:B117"/>
    <mergeCell ref="B118:Q118"/>
    <mergeCell ref="A120:B120"/>
    <mergeCell ref="A100:B100"/>
    <mergeCell ref="B102:Q102"/>
    <mergeCell ref="A105:B105"/>
    <mergeCell ref="A106:B106"/>
    <mergeCell ref="A107:B107"/>
    <mergeCell ref="B127:Q127"/>
    <mergeCell ref="A129:B129"/>
    <mergeCell ref="A130:B130"/>
    <mergeCell ref="A131:B131"/>
    <mergeCell ref="B132:Q132"/>
    <mergeCell ref="A138:B138"/>
    <mergeCell ref="A121:B121"/>
    <mergeCell ref="A122:B122"/>
    <mergeCell ref="A123:B123"/>
    <mergeCell ref="A124:B124"/>
    <mergeCell ref="A149:B149"/>
    <mergeCell ref="B151:Q151"/>
    <mergeCell ref="A156:B156"/>
    <mergeCell ref="A157:B157"/>
    <mergeCell ref="A158:B158"/>
    <mergeCell ref="A150:Q150"/>
    <mergeCell ref="A139:B139"/>
    <mergeCell ref="A140:B140"/>
    <mergeCell ref="B141:Q141"/>
    <mergeCell ref="A146:B146"/>
    <mergeCell ref="A147:B147"/>
    <mergeCell ref="A148:B148"/>
    <mergeCell ref="A171:B171"/>
    <mergeCell ref="A172:B172"/>
    <mergeCell ref="B175:Q175"/>
    <mergeCell ref="A180:B180"/>
    <mergeCell ref="A173:Q173"/>
    <mergeCell ref="A174:Q174"/>
    <mergeCell ref="B159:Q159"/>
    <mergeCell ref="I164:Q164"/>
    <mergeCell ref="A166:B166"/>
    <mergeCell ref="A167:B167"/>
    <mergeCell ref="A168:B168"/>
    <mergeCell ref="C169:Q169"/>
    <mergeCell ref="A191:B191"/>
    <mergeCell ref="A192:B192"/>
    <mergeCell ref="A193:B193"/>
    <mergeCell ref="A194:B194"/>
    <mergeCell ref="A195:B195"/>
    <mergeCell ref="A196:B196"/>
    <mergeCell ref="A181:B181"/>
    <mergeCell ref="A182:B182"/>
    <mergeCell ref="B183:Q183"/>
    <mergeCell ref="I187:Q187"/>
    <mergeCell ref="A189:B189"/>
    <mergeCell ref="A190:B190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rowBreaks count="6" manualBreakCount="6">
    <brk id="46" max="16" man="1"/>
    <brk id="71" max="16" man="1"/>
    <brk id="100" max="16" man="1"/>
    <brk id="124" max="16" man="1"/>
    <brk id="149" max="16" man="1"/>
    <brk id="17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10"/>
  <sheetViews>
    <sheetView view="pageBreakPreview" zoomScale="150" zoomScaleNormal="100" zoomScaleSheetLayoutView="150" workbookViewId="0">
      <selection activeCell="B9" sqref="B9:C9"/>
    </sheetView>
  </sheetViews>
  <sheetFormatPr defaultColWidth="8.81640625" defaultRowHeight="14.5"/>
  <cols>
    <col min="1" max="1" width="6.1796875" style="15" customWidth="1"/>
    <col min="2" max="2" width="37.453125" style="15" customWidth="1"/>
    <col min="3" max="16384" width="8.81640625" style="15"/>
  </cols>
  <sheetData>
    <row r="1" spans="1:3" ht="42" customHeight="1">
      <c r="A1" s="372" t="s">
        <v>184</v>
      </c>
      <c r="B1" s="373"/>
      <c r="C1" s="373"/>
    </row>
    <row r="2" spans="1:3" ht="15" thickBot="1">
      <c r="A2" s="16"/>
      <c r="B2" s="16"/>
      <c r="C2" s="16"/>
    </row>
    <row r="3" spans="1:3" ht="15" thickBot="1">
      <c r="A3" s="374" t="s">
        <v>161</v>
      </c>
      <c r="B3" s="375"/>
      <c r="C3" s="376"/>
    </row>
    <row r="4" spans="1:3">
      <c r="A4" s="17" t="s">
        <v>15</v>
      </c>
      <c r="B4" s="377" t="s">
        <v>135</v>
      </c>
      <c r="C4" s="378"/>
    </row>
    <row r="5" spans="1:3">
      <c r="A5" s="18" t="s">
        <v>19</v>
      </c>
      <c r="B5" s="367" t="s">
        <v>136</v>
      </c>
      <c r="C5" s="368"/>
    </row>
    <row r="6" spans="1:3">
      <c r="A6" s="18" t="s">
        <v>22</v>
      </c>
      <c r="B6" s="367" t="s">
        <v>137</v>
      </c>
      <c r="C6" s="368"/>
    </row>
    <row r="7" spans="1:3">
      <c r="A7" s="18" t="s">
        <v>23</v>
      </c>
      <c r="B7" s="367" t="s">
        <v>138</v>
      </c>
      <c r="C7" s="368"/>
    </row>
    <row r="8" spans="1:3">
      <c r="A8" s="18" t="s">
        <v>61</v>
      </c>
      <c r="B8" s="367" t="s">
        <v>139</v>
      </c>
      <c r="C8" s="368"/>
    </row>
    <row r="9" spans="1:3">
      <c r="A9" s="18" t="s">
        <v>107</v>
      </c>
      <c r="B9" s="367" t="s">
        <v>140</v>
      </c>
      <c r="C9" s="369"/>
    </row>
    <row r="10" spans="1:3" ht="15" thickBot="1">
      <c r="A10" s="19" t="s">
        <v>122</v>
      </c>
      <c r="B10" s="370" t="s">
        <v>163</v>
      </c>
      <c r="C10" s="371"/>
    </row>
  </sheetData>
  <mergeCells count="9">
    <mergeCell ref="B8:C8"/>
    <mergeCell ref="B9:C9"/>
    <mergeCell ref="B10:C10"/>
    <mergeCell ref="A1:C1"/>
    <mergeCell ref="A3:C3"/>
    <mergeCell ref="B4:C4"/>
    <mergeCell ref="B5:C5"/>
    <mergeCell ref="B6:C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Rol_Agrobiznes_I</vt:lpstr>
      <vt:lpstr>Rol_Produkcja rolnicza_I</vt:lpstr>
      <vt:lpstr>Rol_Rolnictwo precyzyjne_I</vt:lpstr>
      <vt:lpstr>Moduły_I</vt:lpstr>
      <vt:lpstr>Rol_Agrobiznes_I!Obszar_wydruku</vt:lpstr>
      <vt:lpstr>'Rol_Produkcja rolnicza_I'!Obszar_wydruku</vt:lpstr>
      <vt:lpstr>'Rol_Rolnictwo precyzyjne_I'!Obszar_wydruku</vt:lpstr>
      <vt:lpstr>Rol_Agrobiznes_I!Print_Area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K. Jankowski</cp:lastModifiedBy>
  <cp:lastPrinted>2016-11-17T17:00:22Z</cp:lastPrinted>
  <dcterms:created xsi:type="dcterms:W3CDTF">2012-07-18T08:35:00Z</dcterms:created>
  <dcterms:modified xsi:type="dcterms:W3CDTF">2016-12-11T12:49:23Z</dcterms:modified>
</cp:coreProperties>
</file>