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WM\Dziekanat\Programy studiów\Stacjonarne\I stopień\K_Architektura krajobrazu\"/>
    </mc:Choice>
  </mc:AlternateContent>
  <bookViews>
    <workbookView xWindow="0" yWindow="0" windowWidth="20490" windowHeight="7530"/>
  </bookViews>
  <sheets>
    <sheet name="Architektura kraj_I stopień" sheetId="3" r:id="rId1"/>
    <sheet name="Moduły I stopń" sheetId="16" r:id="rId2"/>
  </sheets>
  <definedNames>
    <definedName name="_xlnm.Print_Area" localSheetId="0">'Architektura kraj_I stopień'!$A$1:$R$161</definedName>
  </definedNames>
  <calcPr calcId="171027" concurrentCalc="0"/>
</workbook>
</file>

<file path=xl/calcChain.xml><?xml version="1.0" encoding="utf-8"?>
<calcChain xmlns="http://schemas.openxmlformats.org/spreadsheetml/2006/main">
  <c r="J152" i="3" l="1"/>
  <c r="O152" i="3"/>
  <c r="F152" i="3"/>
  <c r="F156" i="3"/>
  <c r="E152" i="3"/>
  <c r="E156" i="3"/>
  <c r="D156" i="3"/>
  <c r="J151" i="3"/>
  <c r="O151" i="3"/>
  <c r="F151" i="3"/>
  <c r="J149" i="3"/>
  <c r="O149" i="3"/>
  <c r="F149" i="3"/>
  <c r="J150" i="3"/>
  <c r="O150" i="3"/>
  <c r="F150" i="3"/>
  <c r="J148" i="3"/>
  <c r="O148" i="3"/>
  <c r="F148" i="3"/>
  <c r="F154" i="3"/>
  <c r="E151" i="3"/>
  <c r="E149" i="3"/>
  <c r="E150" i="3"/>
  <c r="E148" i="3"/>
  <c r="E154" i="3"/>
  <c r="N61" i="16"/>
  <c r="N63" i="16"/>
  <c r="M61" i="16"/>
  <c r="M63" i="16"/>
  <c r="L61" i="16"/>
  <c r="L63" i="16"/>
  <c r="J56" i="16"/>
  <c r="J61" i="16"/>
  <c r="J63" i="16"/>
  <c r="J60" i="16"/>
  <c r="O60" i="16"/>
  <c r="J59" i="16"/>
  <c r="O59" i="16"/>
  <c r="J58" i="16"/>
  <c r="O58" i="16"/>
  <c r="J57" i="16"/>
  <c r="O57" i="16"/>
  <c r="O56" i="16"/>
  <c r="N52" i="16"/>
  <c r="N54" i="16"/>
  <c r="M52" i="16"/>
  <c r="M54" i="16"/>
  <c r="L52" i="16"/>
  <c r="L54" i="16"/>
  <c r="J47" i="16"/>
  <c r="J52" i="16"/>
  <c r="J54" i="16"/>
  <c r="J51" i="16"/>
  <c r="O51" i="16"/>
  <c r="J50" i="16"/>
  <c r="O50" i="16"/>
  <c r="J49" i="16"/>
  <c r="O49" i="16"/>
  <c r="J48" i="16"/>
  <c r="O48" i="16"/>
  <c r="O47" i="16"/>
  <c r="F60" i="16"/>
  <c r="E60" i="16"/>
  <c r="F59" i="16"/>
  <c r="E59" i="16"/>
  <c r="F58" i="16"/>
  <c r="E58" i="16"/>
  <c r="F57" i="16"/>
  <c r="E57" i="16"/>
  <c r="F56" i="16"/>
  <c r="E56" i="16"/>
  <c r="F51" i="16"/>
  <c r="E51" i="16"/>
  <c r="F50" i="16"/>
  <c r="E50" i="16"/>
  <c r="F49" i="16"/>
  <c r="E49" i="16"/>
  <c r="F48" i="16"/>
  <c r="E48" i="16"/>
  <c r="F47" i="16"/>
  <c r="E47" i="16"/>
  <c r="N43" i="16"/>
  <c r="N45" i="16"/>
  <c r="M43" i="16"/>
  <c r="M45" i="16"/>
  <c r="L43" i="16"/>
  <c r="L45" i="16"/>
  <c r="J38" i="16"/>
  <c r="J43" i="16"/>
  <c r="J45" i="16"/>
  <c r="J42" i="16"/>
  <c r="O42" i="16"/>
  <c r="J41" i="16"/>
  <c r="O41" i="16"/>
  <c r="J40" i="16"/>
  <c r="O40" i="16"/>
  <c r="J39" i="16"/>
  <c r="O39" i="16"/>
  <c r="F42" i="16"/>
  <c r="E42" i="16"/>
  <c r="F41" i="16"/>
  <c r="E41" i="16"/>
  <c r="F40" i="16"/>
  <c r="E40" i="16"/>
  <c r="F39" i="16"/>
  <c r="E39" i="16"/>
  <c r="O38" i="16"/>
  <c r="F38" i="16"/>
  <c r="E38" i="16"/>
  <c r="N34" i="16"/>
  <c r="N36" i="16"/>
  <c r="M34" i="16"/>
  <c r="M36" i="16"/>
  <c r="L34" i="16"/>
  <c r="L36" i="16"/>
  <c r="J29" i="16"/>
  <c r="J34" i="16"/>
  <c r="J36" i="16"/>
  <c r="J33" i="16"/>
  <c r="O33" i="16"/>
  <c r="J32" i="16"/>
  <c r="O32" i="16"/>
  <c r="J31" i="16"/>
  <c r="O31" i="16"/>
  <c r="J30" i="16"/>
  <c r="O30" i="16"/>
  <c r="O29" i="16"/>
  <c r="F33" i="16"/>
  <c r="E33" i="16"/>
  <c r="F32" i="16"/>
  <c r="E32" i="16"/>
  <c r="F31" i="16"/>
  <c r="E31" i="16"/>
  <c r="F30" i="16"/>
  <c r="E30" i="16"/>
  <c r="F29" i="16"/>
  <c r="E29" i="16"/>
  <c r="N25" i="16"/>
  <c r="N27" i="16"/>
  <c r="M25" i="16"/>
  <c r="M27" i="16"/>
  <c r="L25" i="16"/>
  <c r="L27" i="16"/>
  <c r="J20" i="16"/>
  <c r="J25" i="16"/>
  <c r="J27" i="16"/>
  <c r="J24" i="16"/>
  <c r="O24" i="16"/>
  <c r="J23" i="16"/>
  <c r="O23" i="16"/>
  <c r="J22" i="16"/>
  <c r="O22" i="16"/>
  <c r="J21" i="16"/>
  <c r="O21" i="16"/>
  <c r="O20" i="16"/>
  <c r="F24" i="16"/>
  <c r="E24" i="16"/>
  <c r="F23" i="16"/>
  <c r="E23" i="16"/>
  <c r="F22" i="16"/>
  <c r="E22" i="16"/>
  <c r="F21" i="16"/>
  <c r="E21" i="16"/>
  <c r="F20" i="16"/>
  <c r="E20" i="16"/>
  <c r="J15" i="16"/>
  <c r="O15" i="16"/>
  <c r="F15" i="16"/>
  <c r="E15" i="16"/>
  <c r="J14" i="16"/>
  <c r="O14" i="16"/>
  <c r="F14" i="16"/>
  <c r="E14" i="16"/>
  <c r="J13" i="16"/>
  <c r="O13" i="16"/>
  <c r="F13" i="16"/>
  <c r="E13" i="16"/>
  <c r="J12" i="16"/>
  <c r="O12" i="16"/>
  <c r="F12" i="16"/>
  <c r="E12" i="16"/>
  <c r="J11" i="16"/>
  <c r="O11" i="16"/>
  <c r="F11" i="16"/>
  <c r="E11" i="16"/>
  <c r="N16" i="16"/>
  <c r="N18" i="16"/>
  <c r="M16" i="16"/>
  <c r="M18" i="16"/>
  <c r="L16" i="16"/>
  <c r="L18" i="16"/>
  <c r="J16" i="16"/>
  <c r="J18" i="16"/>
  <c r="J143" i="3"/>
  <c r="O143" i="3"/>
  <c r="F143" i="3"/>
  <c r="E143" i="3"/>
  <c r="J137" i="3"/>
  <c r="O137" i="3"/>
  <c r="F137" i="3"/>
  <c r="E137" i="3"/>
  <c r="J132" i="3"/>
  <c r="O132" i="3"/>
  <c r="F132" i="3"/>
  <c r="E132" i="3"/>
  <c r="J131" i="3"/>
  <c r="O131" i="3"/>
  <c r="F131" i="3"/>
  <c r="E131" i="3"/>
  <c r="J130" i="3"/>
  <c r="O130" i="3"/>
  <c r="F130" i="3"/>
  <c r="E130" i="3"/>
  <c r="J129" i="3"/>
  <c r="O129" i="3"/>
  <c r="F129" i="3"/>
  <c r="E129" i="3"/>
  <c r="J128" i="3"/>
  <c r="O128" i="3"/>
  <c r="F128" i="3"/>
  <c r="E128" i="3"/>
  <c r="J127" i="3"/>
  <c r="O127" i="3"/>
  <c r="F127" i="3"/>
  <c r="E127" i="3"/>
  <c r="J123" i="3"/>
  <c r="O123" i="3"/>
  <c r="F123" i="3"/>
  <c r="E123" i="3"/>
  <c r="J119" i="3"/>
  <c r="O119" i="3"/>
  <c r="F119" i="3"/>
  <c r="E119" i="3"/>
  <c r="J118" i="3"/>
  <c r="O118" i="3"/>
  <c r="F118" i="3"/>
  <c r="E118" i="3"/>
  <c r="J117" i="3"/>
  <c r="O117" i="3"/>
  <c r="F117" i="3"/>
  <c r="E117" i="3"/>
  <c r="J116" i="3"/>
  <c r="O116" i="3"/>
  <c r="F116" i="3"/>
  <c r="E116" i="3"/>
  <c r="J115" i="3"/>
  <c r="O115" i="3"/>
  <c r="F115" i="3"/>
  <c r="E115" i="3"/>
  <c r="J110" i="3"/>
  <c r="O110" i="3"/>
  <c r="F110" i="3"/>
  <c r="E110" i="3"/>
  <c r="J104" i="3"/>
  <c r="O104" i="3"/>
  <c r="F104" i="3"/>
  <c r="E104" i="3"/>
  <c r="J99" i="3"/>
  <c r="O99" i="3"/>
  <c r="F99" i="3"/>
  <c r="E99" i="3"/>
  <c r="J98" i="3"/>
  <c r="O98" i="3"/>
  <c r="F98" i="3"/>
  <c r="E98" i="3"/>
  <c r="J97" i="3"/>
  <c r="O97" i="3"/>
  <c r="F97" i="3"/>
  <c r="E97" i="3"/>
  <c r="J96" i="3"/>
  <c r="O96" i="3"/>
  <c r="F96" i="3"/>
  <c r="E96" i="3"/>
  <c r="J95" i="3"/>
  <c r="O95" i="3"/>
  <c r="F95" i="3"/>
  <c r="E95" i="3"/>
  <c r="J90" i="3"/>
  <c r="O90" i="3"/>
  <c r="F90" i="3"/>
  <c r="E90" i="3"/>
  <c r="J89" i="3"/>
  <c r="O89" i="3"/>
  <c r="F89" i="3"/>
  <c r="E89" i="3"/>
  <c r="J58" i="3"/>
  <c r="O58" i="3"/>
  <c r="F58" i="3"/>
  <c r="E58" i="3"/>
  <c r="J57" i="3"/>
  <c r="O57" i="3"/>
  <c r="F57" i="3"/>
  <c r="E57" i="3"/>
  <c r="J56" i="3"/>
  <c r="O56" i="3"/>
  <c r="F56" i="3"/>
  <c r="E56" i="3"/>
  <c r="J55" i="3"/>
  <c r="O55" i="3"/>
  <c r="F55" i="3"/>
  <c r="E55" i="3"/>
  <c r="J54" i="3"/>
  <c r="O54" i="3"/>
  <c r="F54" i="3"/>
  <c r="E54" i="3"/>
  <c r="J53" i="3"/>
  <c r="O53" i="3"/>
  <c r="F53" i="3"/>
  <c r="E53" i="3"/>
  <c r="J52" i="3"/>
  <c r="O52" i="3"/>
  <c r="F52" i="3"/>
  <c r="E52" i="3"/>
  <c r="J47" i="3"/>
  <c r="O47" i="3"/>
  <c r="F47" i="3"/>
  <c r="J46" i="3"/>
  <c r="O46" i="3"/>
  <c r="F46" i="3"/>
  <c r="F48" i="3"/>
  <c r="E47" i="3"/>
  <c r="E46" i="3"/>
  <c r="E48" i="3"/>
  <c r="J85" i="3"/>
  <c r="O85" i="3"/>
  <c r="F85" i="3"/>
  <c r="E85" i="3"/>
  <c r="J81" i="3"/>
  <c r="O81" i="3"/>
  <c r="F81" i="3"/>
  <c r="E81" i="3"/>
  <c r="J80" i="3"/>
  <c r="O80" i="3"/>
  <c r="F80" i="3"/>
  <c r="E80" i="3"/>
  <c r="J79" i="3"/>
  <c r="O79" i="3"/>
  <c r="F79" i="3"/>
  <c r="E79" i="3"/>
  <c r="J78" i="3"/>
  <c r="O78" i="3"/>
  <c r="F78" i="3"/>
  <c r="E78" i="3"/>
  <c r="J77" i="3"/>
  <c r="O77" i="3"/>
  <c r="F77" i="3"/>
  <c r="E77" i="3"/>
  <c r="J76" i="3"/>
  <c r="O76" i="3"/>
  <c r="F76" i="3"/>
  <c r="E76" i="3"/>
  <c r="J71" i="3"/>
  <c r="O71" i="3"/>
  <c r="F71" i="3"/>
  <c r="E71" i="3"/>
  <c r="J65" i="3"/>
  <c r="O65" i="3"/>
  <c r="F65" i="3"/>
  <c r="E65" i="3"/>
  <c r="N50" i="3"/>
  <c r="M50" i="3"/>
  <c r="K50" i="3"/>
  <c r="J50" i="3"/>
  <c r="F50" i="3"/>
  <c r="E50" i="3"/>
  <c r="D50" i="3"/>
  <c r="J42" i="3"/>
  <c r="O42" i="3"/>
  <c r="F42" i="3"/>
  <c r="E42" i="3"/>
  <c r="J35" i="3"/>
  <c r="O35" i="3"/>
  <c r="F35" i="3"/>
  <c r="E35" i="3"/>
  <c r="J34" i="3"/>
  <c r="O34" i="3"/>
  <c r="F34" i="3"/>
  <c r="E34" i="3"/>
  <c r="J33" i="3"/>
  <c r="O33" i="3"/>
  <c r="F33" i="3"/>
  <c r="E33" i="3"/>
  <c r="J32" i="3"/>
  <c r="O32" i="3"/>
  <c r="F32" i="3"/>
  <c r="E32" i="3"/>
  <c r="J27" i="3"/>
  <c r="O27" i="3"/>
  <c r="F27" i="3"/>
  <c r="E27" i="3"/>
  <c r="J26" i="3"/>
  <c r="O26" i="3"/>
  <c r="F26" i="3"/>
  <c r="E26" i="3"/>
  <c r="J25" i="3"/>
  <c r="O25" i="3"/>
  <c r="F25" i="3"/>
  <c r="E25" i="3"/>
  <c r="J24" i="3"/>
  <c r="O24" i="3"/>
  <c r="F24" i="3"/>
  <c r="E24" i="3"/>
  <c r="N22" i="3"/>
  <c r="M22" i="3"/>
  <c r="K22" i="3"/>
  <c r="J19" i="3"/>
  <c r="J22" i="3"/>
  <c r="O19" i="3"/>
  <c r="F19" i="3"/>
  <c r="F22" i="3"/>
  <c r="D22" i="3"/>
  <c r="E19" i="3"/>
  <c r="E22" i="3"/>
  <c r="J18" i="3"/>
  <c r="O18" i="3"/>
  <c r="F18" i="3"/>
  <c r="E18" i="3"/>
  <c r="J153" i="3"/>
  <c r="J91" i="3"/>
  <c r="J64" i="3"/>
  <c r="J63" i="3"/>
  <c r="J41" i="3"/>
  <c r="J40" i="3"/>
  <c r="N161" i="3"/>
  <c r="N144" i="3"/>
  <c r="N157" i="3"/>
  <c r="N158" i="3"/>
  <c r="N48" i="3"/>
  <c r="N59" i="3"/>
  <c r="N66" i="3"/>
  <c r="N20" i="3"/>
  <c r="N28" i="3"/>
  <c r="N36" i="3"/>
  <c r="N43" i="3"/>
  <c r="N67" i="3"/>
  <c r="N91" i="3"/>
  <c r="N100" i="3"/>
  <c r="N105" i="3"/>
  <c r="N82" i="3"/>
  <c r="N72" i="3"/>
  <c r="N86" i="3"/>
  <c r="N106" i="3"/>
  <c r="N159" i="3"/>
  <c r="N154" i="3"/>
  <c r="M144" i="3"/>
  <c r="K144" i="3"/>
  <c r="J144" i="3"/>
  <c r="F144" i="3"/>
  <c r="E144" i="3"/>
  <c r="D144" i="3"/>
  <c r="N133" i="3"/>
  <c r="N120" i="3"/>
  <c r="N111" i="3"/>
  <c r="N124" i="3"/>
  <c r="M156" i="3"/>
  <c r="M161" i="3"/>
  <c r="M157" i="3"/>
  <c r="M158" i="3"/>
  <c r="M100" i="3"/>
  <c r="M91" i="3"/>
  <c r="M105" i="3"/>
  <c r="M82" i="3"/>
  <c r="M72" i="3"/>
  <c r="M86" i="3"/>
  <c r="M106" i="3"/>
  <c r="M133" i="3"/>
  <c r="M138" i="3"/>
  <c r="M120" i="3"/>
  <c r="M111" i="3"/>
  <c r="M124" i="3"/>
  <c r="M139" i="3"/>
  <c r="M20" i="3"/>
  <c r="M36" i="3"/>
  <c r="M28" i="3"/>
  <c r="M43" i="3"/>
  <c r="M59" i="3"/>
  <c r="M48" i="3"/>
  <c r="M66" i="3"/>
  <c r="M67" i="3"/>
  <c r="M159" i="3"/>
  <c r="L156" i="3"/>
  <c r="L161" i="3"/>
  <c r="L157" i="3"/>
  <c r="L158" i="3"/>
  <c r="L36" i="3"/>
  <c r="L28" i="3"/>
  <c r="L20" i="3"/>
  <c r="L43" i="3"/>
  <c r="L59" i="3"/>
  <c r="L48" i="3"/>
  <c r="L66" i="3"/>
  <c r="L67" i="3"/>
  <c r="L133" i="3"/>
  <c r="L138" i="3"/>
  <c r="L120" i="3"/>
  <c r="L111" i="3"/>
  <c r="L124" i="3"/>
  <c r="L139" i="3"/>
  <c r="L100" i="3"/>
  <c r="L91" i="3"/>
  <c r="L105" i="3"/>
  <c r="L82" i="3"/>
  <c r="L72" i="3"/>
  <c r="L86" i="3"/>
  <c r="L106" i="3"/>
  <c r="L159" i="3"/>
  <c r="K161" i="3"/>
  <c r="K157" i="3"/>
  <c r="K158" i="3"/>
  <c r="K36" i="3"/>
  <c r="K28" i="3"/>
  <c r="K20" i="3"/>
  <c r="K43" i="3"/>
  <c r="K59" i="3"/>
  <c r="K48" i="3"/>
  <c r="K66" i="3"/>
  <c r="K67" i="3"/>
  <c r="K133" i="3"/>
  <c r="K138" i="3"/>
  <c r="K120" i="3"/>
  <c r="K124" i="3"/>
  <c r="K139" i="3"/>
  <c r="K100" i="3"/>
  <c r="K105" i="3"/>
  <c r="K82" i="3"/>
  <c r="K86" i="3"/>
  <c r="K106" i="3"/>
  <c r="K159" i="3"/>
  <c r="J156" i="3"/>
  <c r="J161" i="3"/>
  <c r="J157" i="3"/>
  <c r="J158" i="3"/>
  <c r="J100" i="3"/>
  <c r="J105" i="3"/>
  <c r="J72" i="3"/>
  <c r="J82" i="3"/>
  <c r="J86" i="3"/>
  <c r="J106" i="3"/>
  <c r="J133" i="3"/>
  <c r="J138" i="3"/>
  <c r="J111" i="3"/>
  <c r="J120" i="3"/>
  <c r="J124" i="3"/>
  <c r="J139" i="3"/>
  <c r="J20" i="3"/>
  <c r="J28" i="3"/>
  <c r="J36" i="3"/>
  <c r="J43" i="3"/>
  <c r="J48" i="3"/>
  <c r="J59" i="3"/>
  <c r="J66" i="3"/>
  <c r="J67" i="3"/>
  <c r="J159" i="3"/>
  <c r="F161" i="3"/>
  <c r="F157" i="3"/>
  <c r="F158" i="3"/>
  <c r="F20" i="3"/>
  <c r="F28" i="3"/>
  <c r="F36" i="3"/>
  <c r="F43" i="3"/>
  <c r="F59" i="3"/>
  <c r="F66" i="3"/>
  <c r="F67" i="3"/>
  <c r="F82" i="3"/>
  <c r="F72" i="3"/>
  <c r="F86" i="3"/>
  <c r="F100" i="3"/>
  <c r="F91" i="3"/>
  <c r="F105" i="3"/>
  <c r="F106" i="3"/>
  <c r="F120" i="3"/>
  <c r="F111" i="3"/>
  <c r="F124" i="3"/>
  <c r="F133" i="3"/>
  <c r="F138" i="3"/>
  <c r="F139" i="3"/>
  <c r="F159" i="3"/>
  <c r="E161" i="3"/>
  <c r="E157" i="3"/>
  <c r="E158" i="3"/>
  <c r="E133" i="3"/>
  <c r="E138" i="3"/>
  <c r="E111" i="3"/>
  <c r="E120" i="3"/>
  <c r="E124" i="3"/>
  <c r="E139" i="3"/>
  <c r="E20" i="3"/>
  <c r="E28" i="3"/>
  <c r="E36" i="3"/>
  <c r="E43" i="3"/>
  <c r="E59" i="3"/>
  <c r="E66" i="3"/>
  <c r="E67" i="3"/>
  <c r="E72" i="3"/>
  <c r="E82" i="3"/>
  <c r="E86" i="3"/>
  <c r="E91" i="3"/>
  <c r="E100" i="3"/>
  <c r="E105" i="3"/>
  <c r="E106" i="3"/>
  <c r="E159" i="3"/>
  <c r="D161" i="3"/>
  <c r="D157" i="3"/>
  <c r="D158" i="3"/>
  <c r="D59" i="3"/>
  <c r="D48" i="3"/>
  <c r="D66" i="3"/>
  <c r="D36" i="3"/>
  <c r="D28" i="3"/>
  <c r="D20" i="3"/>
  <c r="D43" i="3"/>
  <c r="D67" i="3"/>
  <c r="D133" i="3"/>
  <c r="D138" i="3"/>
  <c r="D120" i="3"/>
  <c r="D111" i="3"/>
  <c r="D124" i="3"/>
  <c r="D139" i="3"/>
  <c r="D100" i="3"/>
  <c r="D91" i="3"/>
  <c r="D105" i="3"/>
  <c r="D82" i="3"/>
  <c r="D72" i="3"/>
  <c r="D86" i="3"/>
  <c r="D106" i="3"/>
  <c r="D159" i="3"/>
  <c r="M154" i="3"/>
  <c r="L154" i="3"/>
  <c r="K154" i="3"/>
  <c r="J154" i="3"/>
  <c r="D154" i="3"/>
</calcChain>
</file>

<file path=xl/sharedStrings.xml><?xml version="1.0" encoding="utf-8"?>
<sst xmlns="http://schemas.openxmlformats.org/spreadsheetml/2006/main" count="596" uniqueCount="165">
  <si>
    <t>Lp.</t>
  </si>
  <si>
    <t>ogółem</t>
  </si>
  <si>
    <t>Język obcy</t>
  </si>
  <si>
    <t>Wychowanie fizyczne</t>
  </si>
  <si>
    <t>Wymagania ogólne</t>
  </si>
  <si>
    <t>Podstawowych</t>
  </si>
  <si>
    <t>I</t>
  </si>
  <si>
    <t>II</t>
  </si>
  <si>
    <t>Kierunkowych</t>
  </si>
  <si>
    <t>III</t>
  </si>
  <si>
    <t xml:space="preserve">Inne wymagania </t>
  </si>
  <si>
    <t>Nazwa modułu/</t>
  </si>
  <si>
    <t>wykłady</t>
  </si>
  <si>
    <t>o</t>
  </si>
  <si>
    <t>f</t>
  </si>
  <si>
    <t>Grupa treści</t>
  </si>
  <si>
    <t>Semestr</t>
  </si>
  <si>
    <t>Liczba punktów ECTS</t>
  </si>
  <si>
    <t>inne*</t>
  </si>
  <si>
    <t>Liczba godzin dydaktycznych</t>
  </si>
  <si>
    <t>w tym:  zajęcia zorganizowane</t>
  </si>
  <si>
    <t>VI</t>
  </si>
  <si>
    <t>VII Praktyka</t>
  </si>
  <si>
    <t>x</t>
  </si>
  <si>
    <t>ćwiczenia**</t>
  </si>
  <si>
    <t>Liczba pkt ECTS/ godz.dyd.   (ogółem)</t>
  </si>
  <si>
    <t>Semestr 1</t>
  </si>
  <si>
    <t>Liczba pkt ECTS/ godz.dyd.  na I roku studiów</t>
  </si>
  <si>
    <t>Semestr 2</t>
  </si>
  <si>
    <t>Przedmiot kształcenia ogólnego - humanistyczny</t>
  </si>
  <si>
    <t>Semestr 3</t>
  </si>
  <si>
    <t>Semestr 4</t>
  </si>
  <si>
    <t>Semestr 5</t>
  </si>
  <si>
    <t>Semestr 7</t>
  </si>
  <si>
    <t>Liczba pkt ECTS/ godz.dyd.  na IV roku studiów</t>
  </si>
  <si>
    <t>Liczba pkt ECTS/ godz.dyd.  na III roku studiów</t>
  </si>
  <si>
    <t>Liczba pkt ECTS/ godz.dyd.  na II roku studiów</t>
  </si>
  <si>
    <t>E</t>
  </si>
  <si>
    <t>Z</t>
  </si>
  <si>
    <t>Moduł przedmiotów do wyboru</t>
  </si>
  <si>
    <t>Modul przedmiotów do wyboru</t>
  </si>
  <si>
    <t>4 tyg.</t>
  </si>
  <si>
    <t>Liczba godzin ogółem/ ECTS</t>
  </si>
  <si>
    <t>Szacunkowy udział przedmiotu w obszarze nauk</t>
  </si>
  <si>
    <t>rolniczych, leśnych i weteryna-ryjnych</t>
  </si>
  <si>
    <t>technicznych</t>
  </si>
  <si>
    <t>sztuki</t>
  </si>
  <si>
    <t>Semestr 6</t>
  </si>
  <si>
    <t>Rok studiów 1</t>
  </si>
  <si>
    <t>z bezpośrednim udziałem nauczyciela akademickiego</t>
  </si>
  <si>
    <t>samodzielna praca studenta</t>
  </si>
  <si>
    <t>Liczba punktów ECTS za zajęcia praktyczne</t>
  </si>
  <si>
    <t>Forma zaliczenia</t>
  </si>
  <si>
    <t>Status przedmiotu: obligatoryjny lub fakultatywny</t>
  </si>
  <si>
    <t>Rok studiów 2</t>
  </si>
  <si>
    <t>Rok studiów 3</t>
  </si>
  <si>
    <t>Rok studiów 4</t>
  </si>
  <si>
    <t>Nazwa modułu/przedmioty</t>
  </si>
  <si>
    <t>Liczba pkt ECTS/ godz.dyd. (zajęcia praktyczne)</t>
  </si>
  <si>
    <t>Liczba pkt ECTS/ godz.dyd.  (przedmy fakultatywne)</t>
  </si>
  <si>
    <t>Liczba pkt ECTS/ godz.dyd.  w semestrze 1</t>
  </si>
  <si>
    <t>Liczba pkt ECTS/ godz.dyd.  w semestrze 2</t>
  </si>
  <si>
    <t>Liczba pkt ECTS/ godz.dyd.  w semestrze 3</t>
  </si>
  <si>
    <t>Liczba pkt ECTS/ godz.dyd.  w semestrze 4</t>
  </si>
  <si>
    <t>Liczba pkt ECTS/ godz.dyd.  w semestrze 5</t>
  </si>
  <si>
    <t>Liczba pkt ECTS/ godz.dyd.  w semestrze 6</t>
  </si>
  <si>
    <t>Liczba pkt ECTS/ godz.dyd.  w semestrze 7</t>
  </si>
  <si>
    <r>
      <t xml:space="preserve">Profil kształcenia: </t>
    </r>
    <r>
      <rPr>
        <b/>
        <sz val="10"/>
        <rFont val="Calibri"/>
        <family val="2"/>
        <charset val="238"/>
        <scheme val="minor"/>
      </rPr>
      <t>ogólnoakademicki</t>
    </r>
  </si>
  <si>
    <r>
      <t xml:space="preserve">Forma studiów: </t>
    </r>
    <r>
      <rPr>
        <b/>
        <sz val="10"/>
        <rFont val="Calibri"/>
        <family val="2"/>
        <charset val="238"/>
        <scheme val="minor"/>
      </rPr>
      <t>stacjonarne</t>
    </r>
  </si>
  <si>
    <r>
      <t xml:space="preserve">Forma kształcenia/poziom studiów: </t>
    </r>
    <r>
      <rPr>
        <b/>
        <sz val="10"/>
        <rFont val="Calibri"/>
        <family val="2"/>
        <charset val="238"/>
        <scheme val="minor"/>
      </rPr>
      <t>I stopnia</t>
    </r>
  </si>
  <si>
    <r>
      <t xml:space="preserve">Uzyskane kwalifikacje: </t>
    </r>
    <r>
      <rPr>
        <b/>
        <sz val="10"/>
        <rFont val="Calibri"/>
        <family val="2"/>
        <charset val="238"/>
        <scheme val="minor"/>
      </rPr>
      <t>I stopnia</t>
    </r>
  </si>
  <si>
    <r>
      <t xml:space="preserve">Obszar kształcenia: </t>
    </r>
    <r>
      <rPr>
        <b/>
        <sz val="10"/>
        <rFont val="Calibri"/>
        <family val="2"/>
        <charset val="238"/>
        <scheme val="minor"/>
      </rPr>
      <t>w zakresie nauk rolniczych, leśnych i weterynaryjnych, nauk technicznych oraz sztuki</t>
    </r>
  </si>
  <si>
    <t>Z/O</t>
  </si>
  <si>
    <r>
      <rPr>
        <b/>
        <sz val="14"/>
        <color rgb="FFC00000"/>
        <rFont val="Calibri"/>
        <family val="2"/>
        <charset val="238"/>
      </rPr>
      <t>MODUŁY PRZEDMIOTÓW DO WYBORU</t>
    </r>
    <r>
      <rPr>
        <sz val="14"/>
        <color indexed="8"/>
        <rFont val="Calibri"/>
        <family val="2"/>
        <charset val="238"/>
      </rPr>
      <t xml:space="preserve">
Kierunek: </t>
    </r>
    <r>
      <rPr>
        <b/>
        <sz val="14"/>
        <color indexed="8"/>
        <rFont val="Calibri"/>
        <family val="2"/>
        <charset val="238"/>
      </rPr>
      <t xml:space="preserve">Architektura krajobrazu
</t>
    </r>
    <r>
      <rPr>
        <sz val="14"/>
        <color indexed="8"/>
        <rFont val="Calibri"/>
        <family val="2"/>
        <charset val="238"/>
      </rPr>
      <t>Specjalność</t>
    </r>
    <r>
      <rPr>
        <b/>
        <sz val="14"/>
        <color indexed="8"/>
        <rFont val="Calibri"/>
        <family val="2"/>
        <charset val="238"/>
      </rPr>
      <t>: brak</t>
    </r>
  </si>
  <si>
    <t>Liczba pkt ECTS/ godz.dyd. na  I-IV roku studiów</t>
  </si>
  <si>
    <t>Liczba pkt ECTS/ godz.dyd. (przed. fakultatywne) na I-IV roku studiów</t>
  </si>
  <si>
    <t>Samodzielna praca studenta</t>
  </si>
  <si>
    <t>Moduł przedmiotów do wyboru - 1 semestr (wybór 3 przedmiotów)</t>
  </si>
  <si>
    <t>Moduł przedmiotów do wyboru - 2 semestr (wybór 3 przedmiotów)</t>
  </si>
  <si>
    <t>Moduł przedmiotów do wyboru - 3 semestr (wybór 3 przedmiotów)</t>
  </si>
  <si>
    <t>Moduł przedmiotów do wyboru - 4 semestr (wybór 3 przedmiotów)</t>
  </si>
  <si>
    <t>Moduł przedmiotów do wyboru - 5 semestr (wybór 3 przedmiotów)</t>
  </si>
  <si>
    <t>Moduł przedmiotów do wyboru - 6 semestr (wybór 3 przedmiotów)</t>
  </si>
  <si>
    <r>
      <t xml:space="preserve"> Kierunek: Architektura Krajobrazu
</t>
    </r>
    <r>
      <rPr>
        <b/>
        <sz val="20"/>
        <color rgb="FFC00000"/>
        <rFont val="Calibri"/>
        <family val="2"/>
        <charset val="238"/>
        <scheme val="minor"/>
      </rPr>
      <t>Specjalność: brak</t>
    </r>
  </si>
  <si>
    <r>
      <t xml:space="preserve">Technologie informacyjne w architekturze krajobrazu  </t>
    </r>
    <r>
      <rPr>
        <i/>
        <sz val="14"/>
        <rFont val="Calibri"/>
        <family val="2"/>
        <charset val="238"/>
        <scheme val="minor"/>
      </rPr>
      <t>2022S1-TIWAK</t>
    </r>
  </si>
  <si>
    <r>
      <t xml:space="preserve">Matematyka  </t>
    </r>
    <r>
      <rPr>
        <i/>
        <sz val="14"/>
        <rFont val="Calibri"/>
        <family val="2"/>
        <charset val="238"/>
        <scheme val="minor"/>
      </rPr>
      <t>2022S1-MATEM</t>
    </r>
  </si>
  <si>
    <r>
      <t xml:space="preserve">Geometria wykreślna  </t>
    </r>
    <r>
      <rPr>
        <i/>
        <sz val="14"/>
        <rFont val="Calibri"/>
        <family val="2"/>
        <charset val="238"/>
        <scheme val="minor"/>
      </rPr>
      <t>2022S1-GEOMEWYK</t>
    </r>
  </si>
  <si>
    <r>
      <t xml:space="preserve">Biologia roślin  </t>
    </r>
    <r>
      <rPr>
        <i/>
        <sz val="14"/>
        <rFont val="Calibri"/>
        <family val="2"/>
        <charset val="238"/>
        <scheme val="minor"/>
      </rPr>
      <t>2022S1-BIOLOROS</t>
    </r>
  </si>
  <si>
    <r>
      <t xml:space="preserve">Historia sztuki  </t>
    </r>
    <r>
      <rPr>
        <i/>
        <sz val="14"/>
        <rFont val="Calibri"/>
        <family val="2"/>
        <charset val="238"/>
        <scheme val="minor"/>
      </rPr>
      <t>2022S1-HISTSZT</t>
    </r>
  </si>
  <si>
    <r>
      <t xml:space="preserve">Etykieta  </t>
    </r>
    <r>
      <rPr>
        <i/>
        <sz val="14"/>
        <rFont val="Calibri"/>
        <family val="2"/>
        <charset val="238"/>
        <scheme val="minor"/>
      </rPr>
      <t>2000S1-ETYKIETA</t>
    </r>
  </si>
  <si>
    <r>
      <t xml:space="preserve">Bezpieczeństwo i higiena pracy </t>
    </r>
    <r>
      <rPr>
        <i/>
        <sz val="14"/>
        <rFont val="Calibri"/>
        <family val="2"/>
        <charset val="238"/>
        <scheme val="minor"/>
      </rPr>
      <t>2000SX-MK-BHP</t>
    </r>
  </si>
  <si>
    <r>
      <t xml:space="preserve">Fizjografia  </t>
    </r>
    <r>
      <rPr>
        <i/>
        <sz val="16"/>
        <rFont val="Calibri"/>
        <family val="2"/>
        <charset val="238"/>
        <scheme val="minor"/>
      </rPr>
      <t>2022S1-FIZJO</t>
    </r>
  </si>
  <si>
    <r>
      <t xml:space="preserve">Rysunek i rzeźba </t>
    </r>
    <r>
      <rPr>
        <i/>
        <sz val="16"/>
        <rFont val="Calibri"/>
        <family val="2"/>
        <charset val="238"/>
        <scheme val="minor"/>
      </rPr>
      <t>2022S1-RYSUIRZa</t>
    </r>
  </si>
  <si>
    <r>
      <t xml:space="preserve">Podstawy projektowania </t>
    </r>
    <r>
      <rPr>
        <i/>
        <sz val="16"/>
        <rFont val="Calibri"/>
        <family val="2"/>
        <charset val="238"/>
        <scheme val="minor"/>
      </rPr>
      <t>2022S1-PODP</t>
    </r>
  </si>
  <si>
    <r>
      <t xml:space="preserve">Hydrologia </t>
    </r>
    <r>
      <rPr>
        <i/>
        <sz val="16"/>
        <rFont val="Calibri"/>
        <family val="2"/>
        <charset val="238"/>
        <scheme val="minor"/>
      </rPr>
      <t>2022S1-HYDRO</t>
    </r>
  </si>
  <si>
    <r>
      <t xml:space="preserve">Zasady projektowania </t>
    </r>
    <r>
      <rPr>
        <i/>
        <sz val="16"/>
        <rFont val="Calibri"/>
        <family val="2"/>
        <charset val="238"/>
        <scheme val="minor"/>
      </rPr>
      <t>2022S1-ZASADYPRO</t>
    </r>
  </si>
  <si>
    <r>
      <t xml:space="preserve">Uzbrojenie terenu </t>
    </r>
    <r>
      <rPr>
        <i/>
        <sz val="16"/>
        <rFont val="Calibri"/>
        <family val="2"/>
        <charset val="238"/>
        <scheme val="minor"/>
      </rPr>
      <t>2022S1-UZBT</t>
    </r>
  </si>
  <si>
    <r>
      <t xml:space="preserve">Ekologia </t>
    </r>
    <r>
      <rPr>
        <i/>
        <sz val="16"/>
        <rFont val="Calibri"/>
        <family val="2"/>
        <charset val="238"/>
        <scheme val="minor"/>
      </rPr>
      <t>2022S1-EKOLO</t>
    </r>
  </si>
  <si>
    <r>
      <t xml:space="preserve">Dendrologia </t>
    </r>
    <r>
      <rPr>
        <i/>
        <sz val="16"/>
        <rFont val="Calibri"/>
        <family val="2"/>
        <charset val="238"/>
        <scheme val="minor"/>
      </rPr>
      <t>2022S1-DEND</t>
    </r>
  </si>
  <si>
    <r>
      <t xml:space="preserve">Gleboznawstwo </t>
    </r>
    <r>
      <rPr>
        <i/>
        <sz val="16"/>
        <rFont val="Calibri"/>
        <family val="2"/>
        <charset val="238"/>
        <scheme val="minor"/>
      </rPr>
      <t>2022S1-GLEBO</t>
    </r>
  </si>
  <si>
    <r>
      <t xml:space="preserve">Grafika inżynierska </t>
    </r>
    <r>
      <rPr>
        <i/>
        <sz val="16"/>
        <rFont val="Calibri"/>
        <family val="2"/>
        <charset val="238"/>
        <scheme val="minor"/>
      </rPr>
      <t>2022S1-GRAFINZ</t>
    </r>
  </si>
  <si>
    <r>
      <t xml:space="preserve">Ergonomia </t>
    </r>
    <r>
      <rPr>
        <i/>
        <sz val="16"/>
        <rFont val="Calibri"/>
        <family val="2"/>
        <charset val="238"/>
        <scheme val="minor"/>
      </rPr>
      <t>2000SX-MK-ERGON</t>
    </r>
  </si>
  <si>
    <r>
      <t xml:space="preserve">Ochrona  własności intelektualnej </t>
    </r>
    <r>
      <rPr>
        <i/>
        <sz val="16"/>
        <rFont val="Calibri"/>
        <family val="2"/>
        <charset val="238"/>
        <scheme val="minor"/>
      </rPr>
      <t>2000SX-MK-OWI</t>
    </r>
  </si>
  <si>
    <r>
      <t xml:space="preserve">Drzewa i krzewy </t>
    </r>
    <r>
      <rPr>
        <i/>
        <sz val="16"/>
        <rFont val="Calibri"/>
        <family val="2"/>
        <charset val="238"/>
        <scheme val="minor"/>
      </rPr>
      <t>2022S1-DRZEIKRa</t>
    </r>
  </si>
  <si>
    <r>
      <t xml:space="preserve">Kosztorysowanie </t>
    </r>
    <r>
      <rPr>
        <i/>
        <sz val="16"/>
        <rFont val="Calibri"/>
        <family val="2"/>
        <charset val="238"/>
        <scheme val="minor"/>
      </rPr>
      <t>2022S1-KOSZT</t>
    </r>
  </si>
  <si>
    <r>
      <t xml:space="preserve">Materiałoznawstwo </t>
    </r>
    <r>
      <rPr>
        <i/>
        <sz val="16"/>
        <rFont val="Calibri"/>
        <family val="2"/>
        <charset val="238"/>
        <scheme val="minor"/>
      </rPr>
      <t>2022S1-MATER</t>
    </r>
  </si>
  <si>
    <r>
      <t xml:space="preserve">Meteorologia i klimatologia </t>
    </r>
    <r>
      <rPr>
        <i/>
        <sz val="16"/>
        <rFont val="Calibri"/>
        <family val="2"/>
        <charset val="238"/>
        <scheme val="minor"/>
      </rPr>
      <t>2022S1-METEIKL</t>
    </r>
  </si>
  <si>
    <r>
      <t xml:space="preserve">Projektowanie komputerowe </t>
    </r>
    <r>
      <rPr>
        <i/>
        <sz val="16"/>
        <rFont val="Calibri"/>
        <family val="2"/>
        <charset val="238"/>
        <scheme val="minor"/>
      </rPr>
      <t>2022S1-PKOMPk</t>
    </r>
  </si>
  <si>
    <r>
      <t xml:space="preserve">Pomiary geodezyjne w architekturze krajobrazu </t>
    </r>
    <r>
      <rPr>
        <i/>
        <sz val="16"/>
        <rFont val="Calibri"/>
        <family val="2"/>
        <charset val="238"/>
        <scheme val="minor"/>
      </rPr>
      <t>2022S1-PMWAK</t>
    </r>
  </si>
  <si>
    <r>
      <t xml:space="preserve">Projektowanie 1 </t>
    </r>
    <r>
      <rPr>
        <i/>
        <sz val="16"/>
        <rFont val="Calibri"/>
        <family val="2"/>
        <charset val="238"/>
        <scheme val="minor"/>
      </rPr>
      <t>2022S1-PROJ1</t>
    </r>
  </si>
  <si>
    <r>
      <t xml:space="preserve">Projektowanie 2 </t>
    </r>
    <r>
      <rPr>
        <i/>
        <sz val="16"/>
        <rFont val="Calibri"/>
        <family val="2"/>
        <charset val="238"/>
        <scheme val="minor"/>
      </rPr>
      <t>2022S1-PROJ2</t>
    </r>
  </si>
  <si>
    <r>
      <t xml:space="preserve">Projektowanie 3 </t>
    </r>
    <r>
      <rPr>
        <i/>
        <sz val="16"/>
        <rFont val="Calibri"/>
        <family val="2"/>
        <charset val="238"/>
        <scheme val="minor"/>
      </rPr>
      <t>2022S1-PROJ3</t>
    </r>
  </si>
  <si>
    <r>
      <t xml:space="preserve">Zbiorowiska roślinne </t>
    </r>
    <r>
      <rPr>
        <i/>
        <sz val="16"/>
        <rFont val="Calibri"/>
        <family val="2"/>
        <charset val="238"/>
        <scheme val="minor"/>
      </rPr>
      <t>2022S1-ZBIORROS</t>
    </r>
  </si>
  <si>
    <r>
      <t xml:space="preserve">Maszyny i narzedzia stosowane w architekturze krajobrazu </t>
    </r>
    <r>
      <rPr>
        <i/>
        <sz val="16"/>
        <rFont val="Calibri"/>
        <family val="2"/>
        <charset val="238"/>
        <scheme val="minor"/>
      </rPr>
      <t>2022S1-MIN</t>
    </r>
  </si>
  <si>
    <r>
      <t xml:space="preserve">Mała architektura i konstrukcje ogrodowe </t>
    </r>
    <r>
      <rPr>
        <i/>
        <sz val="16"/>
        <rFont val="Calibri"/>
        <family val="2"/>
        <charset val="238"/>
        <scheme val="minor"/>
      </rPr>
      <t>2022S1-MARCH</t>
    </r>
  </si>
  <si>
    <r>
      <t xml:space="preserve">Architektura wodna w krajobrazie </t>
    </r>
    <r>
      <rPr>
        <i/>
        <sz val="16"/>
        <rFont val="Calibri"/>
        <family val="2"/>
        <charset val="238"/>
        <scheme val="minor"/>
      </rPr>
      <t>2022S1-ARCWOWK</t>
    </r>
  </si>
  <si>
    <r>
      <t xml:space="preserve">Praktyka zawodowa </t>
    </r>
    <r>
      <rPr>
        <i/>
        <sz val="16"/>
        <rFont val="Calibri"/>
        <family val="2"/>
        <charset val="238"/>
        <scheme val="minor"/>
      </rPr>
      <t>2022S1-PRAKZAWI</t>
    </r>
  </si>
  <si>
    <r>
      <t xml:space="preserve">Choroby i szkodniki drzew i krzewów ozdobnych </t>
    </r>
    <r>
      <rPr>
        <i/>
        <sz val="16"/>
        <rFont val="Calibri"/>
        <family val="2"/>
        <charset val="238"/>
        <scheme val="minor"/>
      </rPr>
      <t>2022S1-CHSZD</t>
    </r>
  </si>
  <si>
    <r>
      <t xml:space="preserve">Historia sztuki ogrodowej </t>
    </r>
    <r>
      <rPr>
        <i/>
        <sz val="16"/>
        <rFont val="Calibri"/>
        <family val="2"/>
        <charset val="238"/>
        <scheme val="minor"/>
      </rPr>
      <t>2022S1-HISTSZTOG</t>
    </r>
  </si>
  <si>
    <r>
      <t xml:space="preserve">Rozmnażanie i pielęgnacja ozdobnych roślin ogrodniczych </t>
    </r>
    <r>
      <rPr>
        <i/>
        <sz val="16"/>
        <rFont val="Calibri"/>
        <family val="2"/>
        <charset val="238"/>
        <scheme val="minor"/>
      </rPr>
      <t>2022S1-RPOR</t>
    </r>
  </si>
  <si>
    <r>
      <t xml:space="preserve">Rośliny zielne </t>
    </r>
    <r>
      <rPr>
        <i/>
        <sz val="16"/>
        <rFont val="Calibri"/>
        <family val="2"/>
        <charset val="238"/>
        <scheme val="minor"/>
      </rPr>
      <t>2022S1-ROSLIZIE</t>
    </r>
  </si>
  <si>
    <r>
      <t xml:space="preserve">Urządzanie obiektów architektury krajobrazu </t>
    </r>
    <r>
      <rPr>
        <i/>
        <sz val="16"/>
        <rFont val="Calibri"/>
        <family val="2"/>
        <charset val="238"/>
        <scheme val="minor"/>
      </rPr>
      <t>2022S1-UOAK</t>
    </r>
  </si>
  <si>
    <r>
      <t xml:space="preserve">Konserwacja i rewaloryzacja krajobrazu </t>
    </r>
    <r>
      <rPr>
        <i/>
        <sz val="16"/>
        <rFont val="Calibri"/>
        <family val="2"/>
        <charset val="238"/>
        <scheme val="minor"/>
      </rPr>
      <t>2022S1-KONIRK</t>
    </r>
  </si>
  <si>
    <r>
      <t xml:space="preserve">Inżynieria środowiskowa </t>
    </r>
    <r>
      <rPr>
        <i/>
        <sz val="16"/>
        <rFont val="Calibri"/>
        <family val="2"/>
        <charset val="238"/>
        <scheme val="minor"/>
      </rPr>
      <t>2022S1-INZYNSRO</t>
    </r>
  </si>
  <si>
    <r>
      <t xml:space="preserve">Projektowanie i pielęgnacja nawierzchni trawiastych </t>
    </r>
    <r>
      <rPr>
        <i/>
        <sz val="16"/>
        <rFont val="Calibri"/>
        <family val="2"/>
        <charset val="238"/>
        <scheme val="minor"/>
      </rPr>
      <t>2022S1-PIPNT</t>
    </r>
  </si>
  <si>
    <r>
      <t xml:space="preserve">Specjalizacyjne seminarium inżynierskie </t>
    </r>
    <r>
      <rPr>
        <i/>
        <sz val="16"/>
        <rFont val="Calibri"/>
        <family val="2"/>
        <charset val="238"/>
        <scheme val="minor"/>
      </rPr>
      <t>2022S1-MK-SSI</t>
    </r>
  </si>
  <si>
    <r>
      <t xml:space="preserve">Praktyka zawodowa </t>
    </r>
    <r>
      <rPr>
        <i/>
        <sz val="16"/>
        <rFont val="Calibri"/>
        <family val="2"/>
        <charset val="238"/>
        <scheme val="minor"/>
      </rPr>
      <t>2022S1-PZAW</t>
    </r>
  </si>
  <si>
    <r>
      <t xml:space="preserve">Podstawy przedsiebiorczości </t>
    </r>
    <r>
      <rPr>
        <i/>
        <sz val="16"/>
        <rFont val="Calibri"/>
        <family val="2"/>
        <charset val="238"/>
        <scheme val="minor"/>
      </rPr>
      <t>2022S1-PPRZEDS</t>
    </r>
  </si>
  <si>
    <r>
      <t xml:space="preserve">Prawo w architekturze krajobrazu </t>
    </r>
    <r>
      <rPr>
        <i/>
        <sz val="16"/>
        <rFont val="Calibri"/>
        <family val="2"/>
        <charset val="238"/>
        <scheme val="minor"/>
      </rPr>
      <t>2022S1-PRAWAK</t>
    </r>
  </si>
  <si>
    <t>Specjalizacyjne seminarium inżynierskie 2022S1-MK-SSI</t>
  </si>
  <si>
    <r>
      <t xml:space="preserve">Projektowanie zintegrowane </t>
    </r>
    <r>
      <rPr>
        <i/>
        <sz val="16"/>
        <rFont val="Calibri"/>
        <family val="2"/>
        <charset val="238"/>
        <scheme val="minor"/>
      </rPr>
      <t>2022S1-PROJEZIN</t>
    </r>
  </si>
  <si>
    <r>
      <t xml:space="preserve">Komunikacja społeczna </t>
    </r>
    <r>
      <rPr>
        <i/>
        <sz val="16"/>
        <rFont val="Calibri"/>
        <family val="2"/>
        <charset val="238"/>
        <scheme val="minor"/>
      </rPr>
      <t>2022S1-KOMS</t>
    </r>
  </si>
  <si>
    <r>
      <t xml:space="preserve">Dokumentacja i nadzór budowlany </t>
    </r>
    <r>
      <rPr>
        <i/>
        <sz val="16"/>
        <rFont val="Calibri"/>
        <family val="2"/>
        <charset val="238"/>
        <scheme val="minor"/>
      </rPr>
      <t>2022S1-DOKINB</t>
    </r>
  </si>
  <si>
    <r>
      <t xml:space="preserve">Praca inżynierska </t>
    </r>
    <r>
      <rPr>
        <i/>
        <sz val="16"/>
        <rFont val="Calibri"/>
        <family val="2"/>
        <charset val="238"/>
        <scheme val="minor"/>
      </rPr>
      <t>2022S1-PRINZ</t>
    </r>
  </si>
  <si>
    <r>
      <t xml:space="preserve">Forma i funkcja w architekturze krajobrazu </t>
    </r>
    <r>
      <rPr>
        <i/>
        <sz val="16"/>
        <rFont val="Calibri"/>
        <family val="2"/>
        <charset val="238"/>
        <scheme val="minor"/>
      </rPr>
      <t>2022S1-FIF</t>
    </r>
  </si>
  <si>
    <r>
      <t xml:space="preserve">Fotografia </t>
    </r>
    <r>
      <rPr>
        <i/>
        <sz val="16"/>
        <rFont val="Calibri"/>
        <family val="2"/>
        <charset val="238"/>
        <scheme val="minor"/>
      </rPr>
      <t>2022S1-FOTOGR</t>
    </r>
  </si>
  <si>
    <r>
      <t xml:space="preserve">Kompozycja plastyczna </t>
    </r>
    <r>
      <rPr>
        <i/>
        <sz val="16"/>
        <rFont val="Calibri"/>
        <family val="2"/>
        <charset val="238"/>
        <scheme val="minor"/>
      </rPr>
      <t>2022S1-KOMP</t>
    </r>
  </si>
  <si>
    <r>
      <t xml:space="preserve">Komunikacja wizualna </t>
    </r>
    <r>
      <rPr>
        <i/>
        <sz val="16"/>
        <rFont val="Calibri"/>
        <family val="2"/>
        <charset val="238"/>
        <scheme val="minor"/>
      </rPr>
      <t>2022S1-KOMWIZ</t>
    </r>
  </si>
  <si>
    <r>
      <t xml:space="preserve">Pejżaż w malarstwie </t>
    </r>
    <r>
      <rPr>
        <i/>
        <sz val="16"/>
        <rFont val="Calibri"/>
        <family val="2"/>
        <charset val="238"/>
        <scheme val="minor"/>
      </rPr>
      <t>2022S1-PEJM</t>
    </r>
  </si>
  <si>
    <r>
      <t xml:space="preserve">Rośliny energetyczne </t>
    </r>
    <r>
      <rPr>
        <i/>
        <sz val="16"/>
        <rFont val="Calibri"/>
        <family val="2"/>
        <charset val="238"/>
        <scheme val="minor"/>
      </rPr>
      <t>2022S1-RE</t>
    </r>
  </si>
  <si>
    <r>
      <t xml:space="preserve">Rośliny rekultywacyjne </t>
    </r>
    <r>
      <rPr>
        <i/>
        <sz val="16"/>
        <rFont val="Calibri"/>
        <family val="2"/>
        <charset val="238"/>
        <scheme val="minor"/>
      </rPr>
      <t>2022S1-ROSLIREK</t>
    </r>
  </si>
  <si>
    <r>
      <t xml:space="preserve">Rośliny sadownicze i warzywnicze </t>
    </r>
    <r>
      <rPr>
        <i/>
        <sz val="16"/>
        <rFont val="Calibri"/>
        <family val="2"/>
        <charset val="238"/>
        <scheme val="minor"/>
      </rPr>
      <t>2022S1-RSIW</t>
    </r>
  </si>
  <si>
    <r>
      <t xml:space="preserve">Rośliny zielarskie </t>
    </r>
    <r>
      <rPr>
        <i/>
        <sz val="16"/>
        <rFont val="Calibri"/>
        <family val="2"/>
        <charset val="238"/>
        <scheme val="minor"/>
      </rPr>
      <t>2022S1-RZIEL</t>
    </r>
  </si>
  <si>
    <r>
      <t xml:space="preserve">Rośliny uprawne w krajobrazie </t>
    </r>
    <r>
      <rPr>
        <i/>
        <sz val="16"/>
        <rFont val="Calibri"/>
        <family val="2"/>
        <charset val="238"/>
        <scheme val="minor"/>
      </rPr>
      <t>2022S1-RUWK</t>
    </r>
  </si>
  <si>
    <r>
      <t xml:space="preserve">Trwałe użytki zielone w krajobrazie </t>
    </r>
    <r>
      <rPr>
        <i/>
        <sz val="16"/>
        <rFont val="Calibri"/>
        <family val="2"/>
        <charset val="238"/>
        <scheme val="minor"/>
      </rPr>
      <t>2022S1-TUZWK</t>
    </r>
  </si>
  <si>
    <r>
      <t xml:space="preserve">Mikrobiologia materiałowa </t>
    </r>
    <r>
      <rPr>
        <i/>
        <sz val="16"/>
        <rFont val="Calibri"/>
        <family val="2"/>
        <charset val="238"/>
        <scheme val="minor"/>
      </rPr>
      <t>2022S1-MIKROMAT</t>
    </r>
  </si>
  <si>
    <r>
      <t xml:space="preserve">Bioróżnorodność ekosystemów </t>
    </r>
    <r>
      <rPr>
        <i/>
        <sz val="16"/>
        <rFont val="Calibri"/>
        <family val="2"/>
        <charset val="238"/>
        <scheme val="minor"/>
      </rPr>
      <t>2022S1-BEK</t>
    </r>
  </si>
  <si>
    <r>
      <t xml:space="preserve">Biometeorologia i zagrożenia zdrowia </t>
    </r>
    <r>
      <rPr>
        <i/>
        <sz val="16"/>
        <rFont val="Calibri"/>
        <family val="2"/>
        <charset val="238"/>
        <scheme val="minor"/>
      </rPr>
      <t>2022S1-BIZZ</t>
    </r>
  </si>
  <si>
    <r>
      <t xml:space="preserve">Drobnoustroje w architekturze krajobrazu </t>
    </r>
    <r>
      <rPr>
        <i/>
        <sz val="16"/>
        <rFont val="Calibri"/>
        <family val="2"/>
        <charset val="238"/>
        <scheme val="minor"/>
      </rPr>
      <t>2022S1-DROWAK</t>
    </r>
  </si>
  <si>
    <r>
      <t xml:space="preserve">Krajoznawstwo </t>
    </r>
    <r>
      <rPr>
        <i/>
        <sz val="16"/>
        <rFont val="Calibri"/>
        <family val="2"/>
        <charset val="238"/>
        <scheme val="minor"/>
      </rPr>
      <t>2022S1-KRAJ</t>
    </r>
  </si>
  <si>
    <r>
      <t xml:space="preserve">Organizmy inwazyjne w krajobrazie </t>
    </r>
    <r>
      <rPr>
        <i/>
        <sz val="16"/>
        <rFont val="Calibri"/>
        <family val="2"/>
        <charset val="238"/>
        <scheme val="minor"/>
      </rPr>
      <t>2022S1-OIWK</t>
    </r>
  </si>
  <si>
    <r>
      <t xml:space="preserve">Ogrody specjalnego przeznaczenia </t>
    </r>
    <r>
      <rPr>
        <i/>
        <sz val="16"/>
        <rFont val="Calibri"/>
        <family val="2"/>
        <charset val="238"/>
        <scheme val="minor"/>
      </rPr>
      <t>2022S1-OSP</t>
    </r>
  </si>
  <si>
    <r>
      <t xml:space="preserve">Podstawy ekonomiki zasobów środowiska </t>
    </r>
    <r>
      <rPr>
        <i/>
        <sz val="16"/>
        <rFont val="Calibri"/>
        <family val="2"/>
        <charset val="238"/>
        <scheme val="minor"/>
      </rPr>
      <t>2022S1-PEZS</t>
    </r>
  </si>
  <si>
    <r>
      <t xml:space="preserve">Zwierzęta w krajobrazie </t>
    </r>
    <r>
      <rPr>
        <i/>
        <sz val="16"/>
        <rFont val="Calibri"/>
        <family val="2"/>
        <charset val="238"/>
        <scheme val="minor"/>
      </rPr>
      <t>2022S1-ZWK</t>
    </r>
  </si>
  <si>
    <r>
      <t xml:space="preserve">Trawy ozdobne </t>
    </r>
    <r>
      <rPr>
        <i/>
        <sz val="16"/>
        <rFont val="Calibri"/>
        <family val="2"/>
        <charset val="238"/>
        <scheme val="minor"/>
      </rPr>
      <t>2022S1-TOZD</t>
    </r>
  </si>
  <si>
    <r>
      <t xml:space="preserve">Systemy automatycznego nawadniania </t>
    </r>
    <r>
      <rPr>
        <i/>
        <sz val="16"/>
        <rFont val="Calibri"/>
        <family val="2"/>
        <charset val="238"/>
        <scheme val="minor"/>
      </rPr>
      <t>2022S1-SUN</t>
    </r>
  </si>
  <si>
    <r>
      <t xml:space="preserve">Rabaty kwiatowe </t>
    </r>
    <r>
      <rPr>
        <i/>
        <sz val="16"/>
        <rFont val="Calibri"/>
        <family val="2"/>
        <charset val="238"/>
        <scheme val="minor"/>
      </rPr>
      <t>2022S1-RABATYKWI</t>
    </r>
  </si>
  <si>
    <r>
      <t xml:space="preserve">Projektowanie i urządzanie placów zabaw dla dzieci </t>
    </r>
    <r>
      <rPr>
        <i/>
        <sz val="16"/>
        <rFont val="Calibri"/>
        <family val="2"/>
        <charset val="238"/>
        <scheme val="minor"/>
      </rPr>
      <t>2022S1-PIUP</t>
    </r>
  </si>
  <si>
    <r>
      <t xml:space="preserve">Kompozycja i dekoracja w kwiaciarstwie </t>
    </r>
    <r>
      <rPr>
        <i/>
        <sz val="16"/>
        <rFont val="Calibri"/>
        <family val="2"/>
        <charset val="238"/>
        <scheme val="minor"/>
      </rPr>
      <t>2022S1-KIDWK</t>
    </r>
  </si>
  <si>
    <r>
      <t xml:space="preserve">Metody ochrony roślin z herbologią </t>
    </r>
    <r>
      <rPr>
        <i/>
        <sz val="16"/>
        <rFont val="Calibri"/>
        <family val="2"/>
        <charset val="238"/>
        <scheme val="minor"/>
      </rPr>
      <t>2022S1-MORH</t>
    </r>
  </si>
  <si>
    <r>
      <t xml:space="preserve">Toksykologia środowiskowa </t>
    </r>
    <r>
      <rPr>
        <i/>
        <sz val="16"/>
        <rFont val="Calibri"/>
        <family val="2"/>
        <charset val="238"/>
        <scheme val="minor"/>
      </rPr>
      <t>2022S1-TOKSR</t>
    </r>
  </si>
  <si>
    <r>
      <t xml:space="preserve">Choroby i szkodniki drewna </t>
    </r>
    <r>
      <rPr>
        <i/>
        <sz val="16"/>
        <rFont val="Calibri"/>
        <family val="2"/>
        <charset val="238"/>
        <scheme val="minor"/>
      </rPr>
      <t>2022S1-CHISZD</t>
    </r>
  </si>
  <si>
    <r>
      <t xml:space="preserve">Gospodarowanie woda w krajobrazie </t>
    </r>
    <r>
      <rPr>
        <i/>
        <sz val="16"/>
        <rFont val="Calibri"/>
        <family val="2"/>
        <charset val="238"/>
        <scheme val="minor"/>
      </rPr>
      <t>2022S1-GOSWOWK</t>
    </r>
  </si>
  <si>
    <r>
      <t xml:space="preserve">Współczesna problematyka ochrony zabytkowego krajobrazu </t>
    </r>
    <r>
      <rPr>
        <i/>
        <sz val="16"/>
        <rFont val="Calibri"/>
        <family val="2"/>
        <charset val="238"/>
        <scheme val="minor"/>
      </rPr>
      <t>2022S1-WPOZK</t>
    </r>
  </si>
  <si>
    <t xml:space="preserve">Przedmioty kształcenia ogólnego - społeczne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</si>
</sst>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color rgb="FFFF0000"/>
      <name val="Arial"/>
      <family val="2"/>
      <charset val="238"/>
    </font>
    <font>
      <b/>
      <sz val="20"/>
      <color rgb="FF002060"/>
      <name val="Calibri"/>
      <family val="2"/>
      <charset val="238"/>
      <scheme val="minor"/>
    </font>
    <font>
      <b/>
      <sz val="20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FFFFCC"/>
        <bgColor rgb="FF000000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8" borderId="0" applyNumberFormat="0" applyBorder="0" applyAlignment="0" applyProtection="0"/>
  </cellStyleXfs>
  <cellXfs count="28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/>
    <xf numFmtId="0" fontId="5" fillId="0" borderId="0" xfId="0" applyFont="1" applyAlignment="1">
      <alignment horizontal="left"/>
    </xf>
    <xf numFmtId="0" fontId="5" fillId="0" borderId="0" xfId="0" applyFont="1" applyFill="1"/>
    <xf numFmtId="0" fontId="5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Fill="1"/>
    <xf numFmtId="0" fontId="5" fillId="0" borderId="1" xfId="0" applyFont="1" applyBorder="1"/>
    <xf numFmtId="0" fontId="11" fillId="0" borderId="29" xfId="0" applyFont="1" applyBorder="1" applyAlignment="1">
      <alignment horizontal="left"/>
    </xf>
    <xf numFmtId="0" fontId="13" fillId="0" borderId="0" xfId="0" applyFont="1" applyBorder="1"/>
    <xf numFmtId="0" fontId="13" fillId="0" borderId="0" xfId="0" applyFont="1"/>
    <xf numFmtId="0" fontId="13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2" xfId="0" applyFont="1" applyFill="1" applyBorder="1"/>
    <xf numFmtId="0" fontId="11" fillId="3" borderId="2" xfId="0" applyFont="1" applyFill="1" applyBorder="1" applyAlignment="1">
      <alignment horizontal="center"/>
    </xf>
    <xf numFmtId="164" fontId="11" fillId="3" borderId="2" xfId="0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1" fillId="0" borderId="37" xfId="0" applyFont="1" applyFill="1" applyBorder="1"/>
    <xf numFmtId="0" fontId="11" fillId="3" borderId="37" xfId="0" applyFont="1" applyFill="1" applyBorder="1" applyAlignment="1">
      <alignment horizontal="center"/>
    </xf>
    <xf numFmtId="164" fontId="11" fillId="3" borderId="37" xfId="0" applyNumberFormat="1" applyFont="1" applyFill="1" applyBorder="1" applyAlignment="1">
      <alignment horizontal="center"/>
    </xf>
    <xf numFmtId="0" fontId="11" fillId="3" borderId="38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164" fontId="11" fillId="5" borderId="17" xfId="0" applyNumberFormat="1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164" fontId="11" fillId="5" borderId="2" xfId="0" applyNumberFormat="1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164" fontId="11" fillId="5" borderId="8" xfId="0" applyNumberFormat="1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7" xfId="0" applyFont="1" applyFill="1" applyBorder="1"/>
    <xf numFmtId="0" fontId="12" fillId="6" borderId="34" xfId="0" applyFont="1" applyFill="1" applyBorder="1" applyAlignment="1">
      <alignment horizontal="center"/>
    </xf>
    <xf numFmtId="164" fontId="12" fillId="6" borderId="34" xfId="0" applyNumberFormat="1" applyFont="1" applyFill="1" applyBorder="1" applyAlignment="1">
      <alignment horizontal="center"/>
    </xf>
    <xf numFmtId="0" fontId="12" fillId="6" borderId="35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2" fillId="6" borderId="17" xfId="0" applyFont="1" applyFill="1" applyBorder="1" applyAlignment="1">
      <alignment horizontal="center"/>
    </xf>
    <xf numFmtId="164" fontId="12" fillId="6" borderId="17" xfId="0" applyNumberFormat="1" applyFont="1" applyFill="1" applyBorder="1" applyAlignment="1">
      <alignment horizontal="center"/>
    </xf>
    <xf numFmtId="1" fontId="12" fillId="6" borderId="17" xfId="0" applyNumberFormat="1" applyFont="1" applyFill="1" applyBorder="1" applyAlignment="1">
      <alignment horizontal="center"/>
    </xf>
    <xf numFmtId="1" fontId="12" fillId="6" borderId="18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164" fontId="12" fillId="6" borderId="8" xfId="0" applyNumberFormat="1" applyFont="1" applyFill="1" applyBorder="1" applyAlignment="1">
      <alignment horizontal="center"/>
    </xf>
    <xf numFmtId="1" fontId="12" fillId="6" borderId="8" xfId="0" applyNumberFormat="1" applyFont="1" applyFill="1" applyBorder="1" applyAlignment="1">
      <alignment horizontal="center"/>
    </xf>
    <xf numFmtId="1" fontId="12" fillId="6" borderId="9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 horizontal="left"/>
    </xf>
    <xf numFmtId="0" fontId="11" fillId="0" borderId="37" xfId="0" applyFont="1" applyFill="1" applyBorder="1" applyAlignment="1">
      <alignment horizontal="left"/>
    </xf>
    <xf numFmtId="0" fontId="11" fillId="0" borderId="37" xfId="0" applyFont="1" applyFill="1" applyBorder="1" applyAlignment="1">
      <alignment horizontal="center"/>
    </xf>
    <xf numFmtId="164" fontId="11" fillId="0" borderId="37" xfId="0" applyNumberFormat="1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left"/>
    </xf>
    <xf numFmtId="0" fontId="11" fillId="0" borderId="30" xfId="0" applyFont="1" applyFill="1" applyBorder="1" applyAlignment="1">
      <alignment horizontal="center"/>
    </xf>
    <xf numFmtId="164" fontId="11" fillId="0" borderId="30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wrapText="1"/>
    </xf>
    <xf numFmtId="0" fontId="12" fillId="0" borderId="29" xfId="0" applyFont="1" applyFill="1" applyBorder="1" applyAlignment="1">
      <alignment horizontal="left"/>
    </xf>
    <xf numFmtId="0" fontId="11" fillId="0" borderId="31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left"/>
    </xf>
    <xf numFmtId="0" fontId="12" fillId="0" borderId="37" xfId="0" applyFont="1" applyFill="1" applyBorder="1" applyAlignment="1">
      <alignment horizontal="left"/>
    </xf>
    <xf numFmtId="0" fontId="11" fillId="0" borderId="2" xfId="0" applyFont="1" applyBorder="1"/>
    <xf numFmtId="0" fontId="12" fillId="0" borderId="30" xfId="0" applyFont="1" applyFill="1" applyBorder="1"/>
    <xf numFmtId="0" fontId="11" fillId="0" borderId="2" xfId="0" applyFont="1" applyFill="1" applyBorder="1" applyAlignment="1">
      <alignment wrapText="1"/>
    </xf>
    <xf numFmtId="0" fontId="11" fillId="0" borderId="37" xfId="0" applyFont="1" applyFill="1" applyBorder="1" applyAlignment="1">
      <alignment wrapText="1"/>
    </xf>
    <xf numFmtId="0" fontId="11" fillId="0" borderId="11" xfId="0" applyFont="1" applyFill="1" applyBorder="1"/>
    <xf numFmtId="0" fontId="12" fillId="0" borderId="3" xfId="0" applyFont="1" applyFill="1" applyBorder="1" applyAlignment="1">
      <alignment wrapText="1"/>
    </xf>
    <xf numFmtId="1" fontId="12" fillId="6" borderId="34" xfId="0" applyNumberFormat="1" applyFont="1" applyFill="1" applyBorder="1" applyAlignment="1">
      <alignment horizontal="center"/>
    </xf>
    <xf numFmtId="1" fontId="12" fillId="6" borderId="35" xfId="0" applyNumberFormat="1" applyFont="1" applyFill="1" applyBorder="1" applyAlignment="1">
      <alignment horizontal="center"/>
    </xf>
    <xf numFmtId="0" fontId="12" fillId="0" borderId="29" xfId="0" applyFont="1" applyFill="1" applyBorder="1"/>
    <xf numFmtId="0" fontId="12" fillId="0" borderId="25" xfId="0" applyFont="1" applyFill="1" applyBorder="1"/>
    <xf numFmtId="0" fontId="12" fillId="6" borderId="18" xfId="0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164" fontId="11" fillId="0" borderId="37" xfId="0" applyNumberFormat="1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164" fontId="11" fillId="3" borderId="30" xfId="0" applyNumberFormat="1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5" borderId="17" xfId="0" applyFont="1" applyFill="1" applyBorder="1" applyAlignment="1" applyProtection="1">
      <alignment horizontal="center"/>
      <protection locked="0"/>
    </xf>
    <xf numFmtId="164" fontId="11" fillId="5" borderId="17" xfId="0" applyNumberFormat="1" applyFont="1" applyFill="1" applyBorder="1" applyAlignment="1" applyProtection="1">
      <alignment horizontal="center"/>
      <protection locked="0"/>
    </xf>
    <xf numFmtId="0" fontId="11" fillId="5" borderId="18" xfId="0" applyFont="1" applyFill="1" applyBorder="1" applyAlignment="1" applyProtection="1">
      <alignment horizontal="center"/>
      <protection locked="0"/>
    </xf>
    <xf numFmtId="0" fontId="11" fillId="5" borderId="2" xfId="0" applyFont="1" applyFill="1" applyBorder="1" applyAlignment="1" applyProtection="1">
      <alignment horizontal="center"/>
      <protection locked="0"/>
    </xf>
    <xf numFmtId="0" fontId="11" fillId="5" borderId="5" xfId="0" applyFont="1" applyFill="1" applyBorder="1" applyAlignment="1" applyProtection="1">
      <alignment horizontal="center"/>
      <protection locked="0"/>
    </xf>
    <xf numFmtId="0" fontId="11" fillId="5" borderId="8" xfId="0" applyFont="1" applyFill="1" applyBorder="1" applyAlignment="1" applyProtection="1">
      <alignment horizontal="center"/>
      <protection locked="0"/>
    </xf>
    <xf numFmtId="164" fontId="11" fillId="5" borderId="8" xfId="0" applyNumberFormat="1" applyFont="1" applyFill="1" applyBorder="1" applyAlignment="1" applyProtection="1">
      <alignment horizontal="center"/>
      <protection locked="0"/>
    </xf>
    <xf numFmtId="0" fontId="11" fillId="5" borderId="9" xfId="0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7" xfId="0" applyFont="1" applyBorder="1"/>
    <xf numFmtId="0" fontId="11" fillId="0" borderId="2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164" fontId="12" fillId="6" borderId="2" xfId="0" applyNumberFormat="1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164" fontId="12" fillId="9" borderId="2" xfId="2" applyNumberFormat="1" applyFont="1" applyFill="1" applyBorder="1" applyAlignment="1">
      <alignment horizontal="center"/>
    </xf>
    <xf numFmtId="0" fontId="12" fillId="9" borderId="2" xfId="2" applyFont="1" applyFill="1" applyBorder="1" applyAlignment="1">
      <alignment horizontal="center"/>
    </xf>
    <xf numFmtId="0" fontId="12" fillId="9" borderId="5" xfId="2" applyFont="1" applyFill="1" applyBorder="1" applyAlignment="1">
      <alignment horizontal="center"/>
    </xf>
    <xf numFmtId="164" fontId="11" fillId="10" borderId="2" xfId="0" applyNumberFormat="1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/>
    </xf>
    <xf numFmtId="0" fontId="11" fillId="10" borderId="5" xfId="0" applyFont="1" applyFill="1" applyBorder="1" applyAlignment="1">
      <alignment horizontal="center"/>
    </xf>
    <xf numFmtId="164" fontId="12" fillId="9" borderId="8" xfId="0" applyNumberFormat="1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1" fontId="11" fillId="5" borderId="17" xfId="0" applyNumberFormat="1" applyFont="1" applyFill="1" applyBorder="1" applyAlignment="1">
      <alignment horizontal="center"/>
    </xf>
    <xf numFmtId="1" fontId="11" fillId="5" borderId="2" xfId="0" applyNumberFormat="1" applyFont="1" applyFill="1" applyBorder="1" applyAlignment="1">
      <alignment horizontal="center"/>
    </xf>
    <xf numFmtId="1" fontId="11" fillId="5" borderId="8" xfId="0" applyNumberFormat="1" applyFont="1" applyFill="1" applyBorder="1" applyAlignment="1">
      <alignment horizontal="center"/>
    </xf>
    <xf numFmtId="1" fontId="12" fillId="6" borderId="2" xfId="0" applyNumberFormat="1" applyFont="1" applyFill="1" applyBorder="1" applyAlignment="1">
      <alignment horizontal="center"/>
    </xf>
    <xf numFmtId="1" fontId="12" fillId="9" borderId="2" xfId="2" applyNumberFormat="1" applyFont="1" applyFill="1" applyBorder="1" applyAlignment="1">
      <alignment horizontal="center"/>
    </xf>
    <xf numFmtId="1" fontId="11" fillId="10" borderId="2" xfId="0" applyNumberFormat="1" applyFont="1" applyFill="1" applyBorder="1" applyAlignment="1">
      <alignment horizontal="center"/>
    </xf>
    <xf numFmtId="1" fontId="12" fillId="9" borderId="8" xfId="0" applyNumberFormat="1" applyFont="1" applyFill="1" applyBorder="1" applyAlignment="1">
      <alignment horizontal="center" vertical="center"/>
    </xf>
    <xf numFmtId="1" fontId="11" fillId="3" borderId="37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wrapText="1"/>
    </xf>
    <xf numFmtId="0" fontId="11" fillId="0" borderId="37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left"/>
    </xf>
    <xf numFmtId="0" fontId="12" fillId="0" borderId="42" xfId="0" applyFont="1" applyFill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2" fillId="9" borderId="4" xfId="2" applyFont="1" applyFill="1" applyBorder="1" applyAlignment="1">
      <alignment horizontal="left"/>
    </xf>
    <xf numFmtId="0" fontId="12" fillId="9" borderId="2" xfId="2" applyFont="1" applyFill="1" applyBorder="1" applyAlignment="1">
      <alignment horizontal="left"/>
    </xf>
    <xf numFmtId="0" fontId="11" fillId="10" borderId="4" xfId="0" applyFont="1" applyFill="1" applyBorder="1" applyAlignment="1"/>
    <xf numFmtId="0" fontId="11" fillId="10" borderId="2" xfId="0" applyFont="1" applyFill="1" applyBorder="1" applyAlignment="1"/>
    <xf numFmtId="0" fontId="12" fillId="9" borderId="6" xfId="0" applyFont="1" applyFill="1" applyBorder="1" applyAlignment="1">
      <alignment horizontal="left" wrapText="1"/>
    </xf>
    <xf numFmtId="0" fontId="12" fillId="9" borderId="8" xfId="0" applyFont="1" applyFill="1" applyBorder="1" applyAlignment="1">
      <alignment horizontal="left" wrapText="1"/>
    </xf>
    <xf numFmtId="0" fontId="7" fillId="0" borderId="39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12" fillId="0" borderId="20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12" fillId="0" borderId="40" xfId="0" applyFont="1" applyFill="1" applyBorder="1" applyAlignment="1">
      <alignment horizontal="left"/>
    </xf>
    <xf numFmtId="0" fontId="11" fillId="5" borderId="22" xfId="0" applyFont="1" applyFill="1" applyBorder="1" applyAlignment="1">
      <alignment horizontal="left"/>
    </xf>
    <xf numFmtId="0" fontId="11" fillId="5" borderId="27" xfId="0" applyFont="1" applyFill="1" applyBorder="1" applyAlignment="1">
      <alignment horizontal="left"/>
    </xf>
    <xf numFmtId="0" fontId="11" fillId="5" borderId="21" xfId="0" applyFont="1" applyFill="1" applyBorder="1" applyAlignment="1">
      <alignment horizontal="left"/>
    </xf>
    <xf numFmtId="0" fontId="11" fillId="5" borderId="26" xfId="0" applyFont="1" applyFill="1" applyBorder="1" applyAlignment="1">
      <alignment horizontal="left"/>
    </xf>
    <xf numFmtId="0" fontId="11" fillId="5" borderId="19" xfId="0" applyFont="1" applyFill="1" applyBorder="1" applyAlignment="1">
      <alignment horizontal="left"/>
    </xf>
    <xf numFmtId="0" fontId="11" fillId="5" borderId="10" xfId="0" applyFont="1" applyFill="1" applyBorder="1" applyAlignment="1">
      <alignment horizontal="left"/>
    </xf>
    <xf numFmtId="0" fontId="11" fillId="5" borderId="16" xfId="0" applyFont="1" applyFill="1" applyBorder="1" applyAlignment="1">
      <alignment horizontal="left"/>
    </xf>
    <xf numFmtId="0" fontId="11" fillId="5" borderId="17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left"/>
    </xf>
    <xf numFmtId="0" fontId="11" fillId="5" borderId="6" xfId="0" applyFont="1" applyFill="1" applyBorder="1" applyAlignment="1">
      <alignment horizontal="left"/>
    </xf>
    <xf numFmtId="0" fontId="11" fillId="5" borderId="8" xfId="0" applyFont="1" applyFill="1" applyBorder="1" applyAlignment="1">
      <alignment horizontal="left"/>
    </xf>
    <xf numFmtId="0" fontId="12" fillId="6" borderId="33" xfId="0" applyFont="1" applyFill="1" applyBorder="1" applyAlignment="1">
      <alignment horizontal="left"/>
    </xf>
    <xf numFmtId="0" fontId="12" fillId="6" borderId="34" xfId="0" applyFont="1" applyFill="1" applyBorder="1" applyAlignment="1">
      <alignment horizontal="left"/>
    </xf>
    <xf numFmtId="164" fontId="10" fillId="0" borderId="39" xfId="0" applyNumberFormat="1" applyFont="1" applyFill="1" applyBorder="1" applyAlignment="1">
      <alignment horizontal="center" vertical="center" textRotation="90" wrapText="1"/>
    </xf>
    <xf numFmtId="164" fontId="10" fillId="0" borderId="3" xfId="0" applyNumberFormat="1" applyFont="1" applyFill="1" applyBorder="1" applyAlignment="1">
      <alignment horizontal="center" vertical="center" textRotation="90" wrapText="1"/>
    </xf>
    <xf numFmtId="164" fontId="10" fillId="0" borderId="7" xfId="0" applyNumberFormat="1" applyFont="1" applyFill="1" applyBorder="1" applyAlignment="1">
      <alignment horizontal="center" vertical="center" textRotation="90" wrapText="1"/>
    </xf>
    <xf numFmtId="0" fontId="10" fillId="0" borderId="39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38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12" fillId="4" borderId="4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 textRotation="90"/>
    </xf>
    <xf numFmtId="0" fontId="7" fillId="0" borderId="37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12" fillId="2" borderId="29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12" fillId="6" borderId="16" xfId="0" applyFont="1" applyFill="1" applyBorder="1" applyAlignment="1">
      <alignment horizontal="left"/>
    </xf>
    <xf numFmtId="0" fontId="12" fillId="6" borderId="17" xfId="0" applyFont="1" applyFill="1" applyBorder="1" applyAlignment="1">
      <alignment horizontal="left"/>
    </xf>
    <xf numFmtId="0" fontId="12" fillId="6" borderId="6" xfId="0" applyFont="1" applyFill="1" applyBorder="1" applyAlignment="1">
      <alignment horizontal="left"/>
    </xf>
    <xf numFmtId="0" fontId="12" fillId="6" borderId="8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left"/>
    </xf>
    <xf numFmtId="0" fontId="12" fillId="0" borderId="36" xfId="0" applyFont="1" applyFill="1" applyBorder="1" applyAlignment="1">
      <alignment horizontal="left"/>
    </xf>
    <xf numFmtId="0" fontId="12" fillId="0" borderId="43" xfId="0" applyFont="1" applyFill="1" applyBorder="1" applyAlignment="1">
      <alignment horizontal="left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2" fillId="6" borderId="4" xfId="0" applyFont="1" applyFill="1" applyBorder="1" applyAlignment="1">
      <alignment horizontal="left"/>
    </xf>
    <xf numFmtId="0" fontId="12" fillId="6" borderId="2" xfId="0" applyFont="1" applyFill="1" applyBorder="1" applyAlignment="1">
      <alignment horizontal="left"/>
    </xf>
    <xf numFmtId="0" fontId="11" fillId="3" borderId="30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/>
    </xf>
    <xf numFmtId="0" fontId="12" fillId="4" borderId="40" xfId="0" applyFont="1" applyFill="1" applyBorder="1" applyAlignment="1">
      <alignment horizontal="center"/>
    </xf>
    <xf numFmtId="0" fontId="11" fillId="5" borderId="21" xfId="0" applyFont="1" applyFill="1" applyBorder="1" applyAlignment="1" applyProtection="1">
      <alignment horizontal="left"/>
      <protection locked="0"/>
    </xf>
    <xf numFmtId="0" fontId="11" fillId="5" borderId="26" xfId="0" applyFont="1" applyFill="1" applyBorder="1" applyAlignment="1" applyProtection="1">
      <alignment horizontal="left"/>
      <protection locked="0"/>
    </xf>
    <xf numFmtId="0" fontId="11" fillId="5" borderId="19" xfId="0" applyFont="1" applyFill="1" applyBorder="1" applyAlignment="1" applyProtection="1">
      <alignment horizontal="left"/>
      <protection locked="0"/>
    </xf>
    <xf numFmtId="0" fontId="11" fillId="5" borderId="10" xfId="0" applyFont="1" applyFill="1" applyBorder="1" applyAlignment="1" applyProtection="1">
      <alignment horizontal="left"/>
      <protection locked="0"/>
    </xf>
    <xf numFmtId="0" fontId="11" fillId="5" borderId="22" xfId="0" applyFont="1" applyFill="1" applyBorder="1" applyAlignment="1" applyProtection="1">
      <alignment horizontal="left"/>
      <protection locked="0"/>
    </xf>
    <xf numFmtId="0" fontId="11" fillId="5" borderId="27" xfId="0" applyFont="1" applyFill="1" applyBorder="1" applyAlignment="1" applyProtection="1">
      <alignment horizontal="left"/>
      <protection locked="0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textRotation="90"/>
    </xf>
    <xf numFmtId="0" fontId="7" fillId="0" borderId="8" xfId="0" applyFont="1" applyFill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wrapText="1"/>
    </xf>
    <xf numFmtId="164" fontId="10" fillId="0" borderId="17" xfId="0" applyNumberFormat="1" applyFont="1" applyFill="1" applyBorder="1" applyAlignment="1">
      <alignment horizontal="center" vertical="center" textRotation="90" wrapText="1"/>
    </xf>
    <xf numFmtId="164" fontId="10" fillId="0" borderId="2" xfId="0" applyNumberFormat="1" applyFont="1" applyFill="1" applyBorder="1" applyAlignment="1">
      <alignment horizontal="center" vertical="center" textRotation="90" wrapText="1"/>
    </xf>
    <xf numFmtId="164" fontId="10" fillId="0" borderId="8" xfId="0" applyNumberFormat="1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8" xfId="0" applyFont="1" applyFill="1" applyBorder="1" applyAlignment="1">
      <alignment horizontal="center" vertical="center" textRotation="90" wrapText="1"/>
    </xf>
    <xf numFmtId="0" fontId="12" fillId="4" borderId="28" xfId="0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textRotation="90"/>
    </xf>
    <xf numFmtId="0" fontId="7" fillId="0" borderId="9" xfId="0" applyFont="1" applyFill="1" applyBorder="1" applyAlignment="1">
      <alignment horizontal="center" vertical="center" textRotation="90"/>
    </xf>
    <xf numFmtId="0" fontId="7" fillId="0" borderId="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textRotation="90" wrapText="1"/>
    </xf>
    <xf numFmtId="0" fontId="11" fillId="5" borderId="6" xfId="0" applyFont="1" applyFill="1" applyBorder="1" applyAlignment="1" applyProtection="1">
      <alignment horizontal="left"/>
      <protection locked="0"/>
    </xf>
    <xf numFmtId="0" fontId="11" fillId="5" borderId="8" xfId="0" applyFont="1" applyFill="1" applyBorder="1" applyAlignment="1" applyProtection="1">
      <alignment horizontal="left"/>
      <protection locked="0"/>
    </xf>
    <xf numFmtId="0" fontId="8" fillId="7" borderId="0" xfId="0" applyFont="1" applyFill="1" applyAlignment="1">
      <alignment horizontal="left" wrapText="1"/>
    </xf>
    <xf numFmtId="0" fontId="8" fillId="7" borderId="0" xfId="0" applyFont="1" applyFill="1" applyAlignment="1">
      <alignment horizontal="left"/>
    </xf>
    <xf numFmtId="0" fontId="11" fillId="5" borderId="16" xfId="0" applyFont="1" applyFill="1" applyBorder="1" applyAlignment="1" applyProtection="1">
      <alignment horizontal="left"/>
      <protection locked="0"/>
    </xf>
    <xf numFmtId="0" fontId="11" fillId="5" borderId="17" xfId="0" applyFont="1" applyFill="1" applyBorder="1" applyAlignment="1" applyProtection="1">
      <alignment horizontal="left"/>
      <protection locked="0"/>
    </xf>
    <xf numFmtId="0" fontId="11" fillId="5" borderId="4" xfId="0" applyFont="1" applyFill="1" applyBorder="1" applyAlignment="1" applyProtection="1">
      <alignment horizontal="left"/>
      <protection locked="0"/>
    </xf>
    <xf numFmtId="0" fontId="11" fillId="5" borderId="2" xfId="0" applyFont="1" applyFill="1" applyBorder="1" applyAlignment="1" applyProtection="1">
      <alignment horizontal="left"/>
      <protection locked="0"/>
    </xf>
  </cellXfs>
  <cellStyles count="3">
    <cellStyle name="Akcent 1" xfId="2" builtinId="29"/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90"/>
  <sheetViews>
    <sheetView showGridLines="0" tabSelected="1" zoomScale="70" zoomScaleNormal="70" zoomScaleSheetLayoutView="70" workbookViewId="0">
      <selection activeCell="B17" sqref="B17:R17"/>
    </sheetView>
  </sheetViews>
  <sheetFormatPr defaultColWidth="0" defaultRowHeight="12.5" zeroHeight="1" x14ac:dyDescent="0.25"/>
  <cols>
    <col min="1" max="1" width="3.26953125" style="4" customWidth="1"/>
    <col min="2" max="2" width="63.26953125" style="10" customWidth="1"/>
    <col min="3" max="3" width="5.26953125" customWidth="1"/>
    <col min="4" max="4" width="8.7265625" customWidth="1"/>
    <col min="5" max="5" width="11.26953125" customWidth="1"/>
    <col min="6" max="6" width="7.54296875" customWidth="1"/>
    <col min="7" max="7" width="7.7265625" customWidth="1"/>
    <col min="8" max="8" width="6.7265625" customWidth="1"/>
    <col min="9" max="9" width="10" customWidth="1"/>
    <col min="10" max="10" width="9.26953125" customWidth="1"/>
    <col min="11" max="11" width="8" customWidth="1"/>
    <col min="12" max="12" width="9.453125" customWidth="1"/>
    <col min="13" max="13" width="7.26953125" customWidth="1"/>
    <col min="14" max="14" width="9.1796875" customWidth="1"/>
    <col min="15" max="15" width="9.453125" customWidth="1"/>
    <col min="16" max="16" width="8.453125" customWidth="1"/>
    <col min="17" max="17" width="6.26953125" customWidth="1"/>
    <col min="18" max="18" width="5.7265625" customWidth="1"/>
    <col min="19" max="19" width="7" customWidth="1"/>
  </cols>
  <sheetData>
    <row r="1" spans="1:19" ht="57.4" customHeight="1" x14ac:dyDescent="0.35">
      <c r="A1" s="233" t="s">
        <v>83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7"/>
    </row>
    <row r="2" spans="1:19" ht="15.5" x14ac:dyDescent="0.35">
      <c r="A2" s="1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6"/>
    </row>
    <row r="3" spans="1:19" ht="13" x14ac:dyDescent="0.3">
      <c r="A3" s="11"/>
      <c r="B3" s="17" t="s">
        <v>67</v>
      </c>
      <c r="C3" s="12" t="s">
        <v>69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</row>
    <row r="4" spans="1:19" ht="13" x14ac:dyDescent="0.3">
      <c r="A4" s="11"/>
      <c r="B4" s="12" t="s">
        <v>68</v>
      </c>
      <c r="C4" s="12" t="s">
        <v>70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9" ht="13" x14ac:dyDescent="0.3">
      <c r="A5" s="11"/>
      <c r="C5" s="12" t="s">
        <v>71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9" ht="13.5" thickBot="1" x14ac:dyDescent="0.35">
      <c r="A6" s="11"/>
      <c r="B6" s="19"/>
      <c r="C6" s="13"/>
      <c r="D6" s="13"/>
      <c r="E6" s="13"/>
      <c r="F6" s="13"/>
      <c r="G6" s="20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9" ht="19.5" customHeight="1" x14ac:dyDescent="0.25">
      <c r="A7" s="201" t="s">
        <v>0</v>
      </c>
      <c r="B7" s="204" t="s">
        <v>11</v>
      </c>
      <c r="C7" s="160" t="s">
        <v>16</v>
      </c>
      <c r="D7" s="212" t="s">
        <v>17</v>
      </c>
      <c r="E7" s="212"/>
      <c r="F7" s="212"/>
      <c r="G7" s="180" t="s">
        <v>51</v>
      </c>
      <c r="H7" s="183" t="s">
        <v>52</v>
      </c>
      <c r="I7" s="183" t="s">
        <v>53</v>
      </c>
      <c r="J7" s="211" t="s">
        <v>19</v>
      </c>
      <c r="K7" s="211"/>
      <c r="L7" s="211"/>
      <c r="M7" s="211"/>
      <c r="N7" s="160" t="s">
        <v>76</v>
      </c>
      <c r="O7" s="220" t="s">
        <v>42</v>
      </c>
      <c r="P7" s="186" t="s">
        <v>43</v>
      </c>
      <c r="Q7" s="187"/>
      <c r="R7" s="188"/>
      <c r="S7" s="8"/>
    </row>
    <row r="8" spans="1:19" ht="27.4" customHeight="1" x14ac:dyDescent="0.25">
      <c r="A8" s="202"/>
      <c r="B8" s="205"/>
      <c r="C8" s="161"/>
      <c r="D8" s="207" t="s">
        <v>1</v>
      </c>
      <c r="E8" s="192" t="s">
        <v>49</v>
      </c>
      <c r="F8" s="208" t="s">
        <v>50</v>
      </c>
      <c r="G8" s="181"/>
      <c r="H8" s="184"/>
      <c r="I8" s="184"/>
      <c r="J8" s="207" t="s">
        <v>1</v>
      </c>
      <c r="K8" s="213" t="s">
        <v>20</v>
      </c>
      <c r="L8" s="213"/>
      <c r="M8" s="207" t="s">
        <v>18</v>
      </c>
      <c r="N8" s="161"/>
      <c r="O8" s="221"/>
      <c r="P8" s="189"/>
      <c r="Q8" s="190"/>
      <c r="R8" s="191"/>
      <c r="S8" s="5"/>
    </row>
    <row r="9" spans="1:19" ht="13.15" customHeight="1" x14ac:dyDescent="0.25">
      <c r="A9" s="202"/>
      <c r="B9" s="205"/>
      <c r="C9" s="161"/>
      <c r="D9" s="161"/>
      <c r="E9" s="193"/>
      <c r="F9" s="209"/>
      <c r="G9" s="181"/>
      <c r="H9" s="184"/>
      <c r="I9" s="184"/>
      <c r="J9" s="161"/>
      <c r="K9" s="207" t="s">
        <v>12</v>
      </c>
      <c r="L9" s="207" t="s">
        <v>24</v>
      </c>
      <c r="M9" s="161"/>
      <c r="N9" s="161"/>
      <c r="O9" s="221"/>
      <c r="P9" s="192" t="s">
        <v>44</v>
      </c>
      <c r="Q9" s="192" t="s">
        <v>45</v>
      </c>
      <c r="R9" s="195" t="s">
        <v>46</v>
      </c>
      <c r="S9" s="9"/>
    </row>
    <row r="10" spans="1:19" ht="13.15" customHeight="1" x14ac:dyDescent="0.25">
      <c r="A10" s="202"/>
      <c r="B10" s="205"/>
      <c r="C10" s="161"/>
      <c r="D10" s="161"/>
      <c r="E10" s="193"/>
      <c r="F10" s="209"/>
      <c r="G10" s="181"/>
      <c r="H10" s="184"/>
      <c r="I10" s="184"/>
      <c r="J10" s="161"/>
      <c r="K10" s="161"/>
      <c r="L10" s="161"/>
      <c r="M10" s="161"/>
      <c r="N10" s="161"/>
      <c r="O10" s="221"/>
      <c r="P10" s="193"/>
      <c r="Q10" s="193"/>
      <c r="R10" s="196"/>
      <c r="S10" s="3"/>
    </row>
    <row r="11" spans="1:19" ht="24.4" customHeight="1" x14ac:dyDescent="0.25">
      <c r="A11" s="202"/>
      <c r="B11" s="205"/>
      <c r="C11" s="161"/>
      <c r="D11" s="161"/>
      <c r="E11" s="193"/>
      <c r="F11" s="209"/>
      <c r="G11" s="181"/>
      <c r="H11" s="184"/>
      <c r="I11" s="184"/>
      <c r="J11" s="161"/>
      <c r="K11" s="161"/>
      <c r="L11" s="161"/>
      <c r="M11" s="161"/>
      <c r="N11" s="161"/>
      <c r="O11" s="221"/>
      <c r="P11" s="193"/>
      <c r="Q11" s="193"/>
      <c r="R11" s="196"/>
      <c r="S11" s="2"/>
    </row>
    <row r="12" spans="1:19" ht="46.15" customHeight="1" x14ac:dyDescent="0.25">
      <c r="A12" s="202"/>
      <c r="B12" s="205"/>
      <c r="C12" s="161"/>
      <c r="D12" s="161"/>
      <c r="E12" s="193"/>
      <c r="F12" s="209"/>
      <c r="G12" s="181"/>
      <c r="H12" s="184"/>
      <c r="I12" s="184"/>
      <c r="J12" s="161"/>
      <c r="K12" s="161"/>
      <c r="L12" s="161"/>
      <c r="M12" s="161"/>
      <c r="N12" s="161"/>
      <c r="O12" s="221"/>
      <c r="P12" s="193"/>
      <c r="Q12" s="193"/>
      <c r="R12" s="196"/>
      <c r="S12" s="2"/>
    </row>
    <row r="13" spans="1:19" ht="13.9" customHeight="1" thickBot="1" x14ac:dyDescent="0.3">
      <c r="A13" s="203"/>
      <c r="B13" s="206"/>
      <c r="C13" s="162"/>
      <c r="D13" s="162"/>
      <c r="E13" s="194"/>
      <c r="F13" s="210"/>
      <c r="G13" s="182"/>
      <c r="H13" s="185"/>
      <c r="I13" s="185"/>
      <c r="J13" s="162"/>
      <c r="K13" s="162"/>
      <c r="L13" s="162"/>
      <c r="M13" s="162"/>
      <c r="N13" s="162"/>
      <c r="O13" s="222"/>
      <c r="P13" s="194"/>
      <c r="Q13" s="194"/>
      <c r="R13" s="197"/>
      <c r="S13" s="2"/>
    </row>
    <row r="14" spans="1:19" s="23" customFormat="1" ht="19.899999999999999" customHeight="1" x14ac:dyDescent="0.5">
      <c r="A14" s="21"/>
      <c r="B14" s="163" t="s">
        <v>15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5"/>
      <c r="S14" s="22"/>
    </row>
    <row r="15" spans="1:19" s="23" customFormat="1" ht="19.899999999999999" customHeight="1" x14ac:dyDescent="0.5">
      <c r="A15" s="198" t="s">
        <v>48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200"/>
      <c r="S15" s="22"/>
    </row>
    <row r="16" spans="1:19" s="23" customFormat="1" ht="19.899999999999999" customHeight="1" x14ac:dyDescent="0.5">
      <c r="A16" s="217" t="s">
        <v>26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9"/>
      <c r="S16" s="24"/>
    </row>
    <row r="17" spans="1:19" s="23" customFormat="1" ht="19.899999999999999" customHeight="1" x14ac:dyDescent="0.5">
      <c r="A17" s="25" t="s">
        <v>6</v>
      </c>
      <c r="B17" s="148" t="s">
        <v>4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50"/>
      <c r="S17" s="22"/>
    </row>
    <row r="18" spans="1:19" s="23" customFormat="1" ht="43.9" customHeight="1" x14ac:dyDescent="0.5">
      <c r="A18" s="26">
        <v>1</v>
      </c>
      <c r="B18" s="89" t="s">
        <v>84</v>
      </c>
      <c r="C18" s="28">
        <v>1</v>
      </c>
      <c r="D18" s="29">
        <v>2</v>
      </c>
      <c r="E18" s="29">
        <f>+J18/O18</f>
        <v>1.2156862745098038</v>
      </c>
      <c r="F18" s="29">
        <f>+N18/O18</f>
        <v>0.78431372549019607</v>
      </c>
      <c r="G18" s="28"/>
      <c r="H18" s="28" t="s">
        <v>72</v>
      </c>
      <c r="I18" s="28" t="s">
        <v>13</v>
      </c>
      <c r="J18" s="28">
        <f>+SUM(K18:M18)</f>
        <v>31</v>
      </c>
      <c r="K18" s="28">
        <v>15</v>
      </c>
      <c r="L18" s="28">
        <v>15</v>
      </c>
      <c r="M18" s="28">
        <v>1</v>
      </c>
      <c r="N18" s="28">
        <v>20</v>
      </c>
      <c r="O18" s="29">
        <f>+(N18+J18)/D18</f>
        <v>25.5</v>
      </c>
      <c r="P18" s="28">
        <v>50</v>
      </c>
      <c r="Q18" s="28">
        <v>25</v>
      </c>
      <c r="R18" s="30">
        <v>25</v>
      </c>
      <c r="S18" s="24"/>
    </row>
    <row r="19" spans="1:19" s="23" customFormat="1" ht="25.5" customHeight="1" thickBot="1" x14ac:dyDescent="0.55000000000000004">
      <c r="A19" s="31">
        <v>2</v>
      </c>
      <c r="B19" s="146" t="s">
        <v>164</v>
      </c>
      <c r="C19" s="33">
        <v>1</v>
      </c>
      <c r="D19" s="34">
        <v>2</v>
      </c>
      <c r="E19" s="29">
        <f>+J19/O19</f>
        <v>1.6140350877192982</v>
      </c>
      <c r="F19" s="29">
        <f>+N19/O19</f>
        <v>0.38596491228070173</v>
      </c>
      <c r="G19" s="33"/>
      <c r="H19" s="28" t="s">
        <v>72</v>
      </c>
      <c r="I19" s="33" t="s">
        <v>14</v>
      </c>
      <c r="J19" s="28">
        <f>+SUM(K19:M19)</f>
        <v>46</v>
      </c>
      <c r="K19" s="33">
        <v>45</v>
      </c>
      <c r="L19" s="33"/>
      <c r="M19" s="33">
        <v>1</v>
      </c>
      <c r="N19" s="33">
        <v>11</v>
      </c>
      <c r="O19" s="29">
        <f>+(N19+J19)/D19</f>
        <v>28.5</v>
      </c>
      <c r="P19" s="33">
        <v>80</v>
      </c>
      <c r="Q19" s="33">
        <v>20</v>
      </c>
      <c r="R19" s="35">
        <v>0</v>
      </c>
      <c r="S19" s="24"/>
    </row>
    <row r="20" spans="1:19" s="23" customFormat="1" ht="19.899999999999999" customHeight="1" x14ac:dyDescent="0.5">
      <c r="A20" s="168" t="s">
        <v>25</v>
      </c>
      <c r="B20" s="169"/>
      <c r="C20" s="36">
        <v>1</v>
      </c>
      <c r="D20" s="37">
        <f>+SUM(D18:D19)</f>
        <v>4</v>
      </c>
      <c r="E20" s="37">
        <f>+SUM(E18:E19)</f>
        <v>2.829721362229102</v>
      </c>
      <c r="F20" s="37">
        <f>+SUM(F18:F19)</f>
        <v>1.1702786377708978</v>
      </c>
      <c r="G20" s="36"/>
      <c r="H20" s="36" t="s">
        <v>23</v>
      </c>
      <c r="I20" s="36" t="s">
        <v>23</v>
      </c>
      <c r="J20" s="37">
        <f>+SUM(J18:J19)</f>
        <v>77</v>
      </c>
      <c r="K20" s="37">
        <f>+SUM(K18:K19)</f>
        <v>60</v>
      </c>
      <c r="L20" s="37">
        <f>+SUM(L18:L19)</f>
        <v>15</v>
      </c>
      <c r="M20" s="133">
        <f>+SUM(M18:M19)</f>
        <v>2</v>
      </c>
      <c r="N20" s="133">
        <f>+SUM(N18:N19)</f>
        <v>31</v>
      </c>
      <c r="O20" s="36"/>
      <c r="P20" s="36"/>
      <c r="Q20" s="36"/>
      <c r="R20" s="38"/>
      <c r="S20" s="24"/>
    </row>
    <row r="21" spans="1:19" s="23" customFormat="1" ht="19.899999999999999" customHeight="1" x14ac:dyDescent="0.5">
      <c r="A21" s="170" t="s">
        <v>58</v>
      </c>
      <c r="B21" s="171"/>
      <c r="C21" s="39">
        <v>1</v>
      </c>
      <c r="D21" s="40"/>
      <c r="E21" s="40"/>
      <c r="F21" s="40"/>
      <c r="G21" s="39"/>
      <c r="H21" s="39" t="s">
        <v>23</v>
      </c>
      <c r="I21" s="39" t="s">
        <v>23</v>
      </c>
      <c r="J21" s="39"/>
      <c r="K21" s="39"/>
      <c r="L21" s="39"/>
      <c r="M21" s="39"/>
      <c r="N21" s="39"/>
      <c r="O21" s="39"/>
      <c r="P21" s="39"/>
      <c r="Q21" s="39"/>
      <c r="R21" s="41"/>
      <c r="S21" s="24"/>
    </row>
    <row r="22" spans="1:19" s="23" customFormat="1" ht="19.899999999999999" customHeight="1" thickBot="1" x14ac:dyDescent="0.55000000000000004">
      <c r="A22" s="166" t="s">
        <v>59</v>
      </c>
      <c r="B22" s="167"/>
      <c r="C22" s="42">
        <v>1</v>
      </c>
      <c r="D22" s="43">
        <f>+D19</f>
        <v>2</v>
      </c>
      <c r="E22" s="43">
        <f>+E19</f>
        <v>1.6140350877192982</v>
      </c>
      <c r="F22" s="43">
        <f>+F19</f>
        <v>0.38596491228070173</v>
      </c>
      <c r="G22" s="42"/>
      <c r="H22" s="42" t="s">
        <v>23</v>
      </c>
      <c r="I22" s="42" t="s">
        <v>23</v>
      </c>
      <c r="J22" s="135">
        <f>+J19</f>
        <v>46</v>
      </c>
      <c r="K22" s="135">
        <f>+K19</f>
        <v>45</v>
      </c>
      <c r="L22" s="135"/>
      <c r="M22" s="135">
        <f>+M19</f>
        <v>1</v>
      </c>
      <c r="N22" s="135">
        <f>+N19</f>
        <v>11</v>
      </c>
      <c r="O22" s="42"/>
      <c r="P22" s="42"/>
      <c r="Q22" s="42"/>
      <c r="R22" s="44"/>
      <c r="S22" s="24"/>
    </row>
    <row r="23" spans="1:19" s="23" customFormat="1" ht="19.899999999999999" customHeight="1" x14ac:dyDescent="0.5">
      <c r="A23" s="45" t="s">
        <v>7</v>
      </c>
      <c r="B23" s="163" t="s">
        <v>5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5"/>
      <c r="S23" s="24"/>
    </row>
    <row r="24" spans="1:19" s="23" customFormat="1" ht="19.899999999999999" customHeight="1" x14ac:dyDescent="0.5">
      <c r="A24" s="26">
        <v>1</v>
      </c>
      <c r="B24" s="27" t="s">
        <v>85</v>
      </c>
      <c r="C24" s="28">
        <v>1</v>
      </c>
      <c r="D24" s="29">
        <v>2</v>
      </c>
      <c r="E24" s="29">
        <f>+J24/O24</f>
        <v>1</v>
      </c>
      <c r="F24" s="29">
        <f>+N24/O24</f>
        <v>1</v>
      </c>
      <c r="G24" s="28"/>
      <c r="H24" s="28" t="s">
        <v>72</v>
      </c>
      <c r="I24" s="28" t="s">
        <v>13</v>
      </c>
      <c r="J24" s="28">
        <f t="shared" ref="J24:J27" si="0">+SUM(K24:M24)</f>
        <v>30</v>
      </c>
      <c r="K24" s="28">
        <v>15</v>
      </c>
      <c r="L24" s="28">
        <v>15</v>
      </c>
      <c r="M24" s="28"/>
      <c r="N24" s="28">
        <v>30</v>
      </c>
      <c r="O24" s="29">
        <f t="shared" ref="O24:O27" si="1">+(N24+J24)/D24</f>
        <v>30</v>
      </c>
      <c r="P24" s="28">
        <v>40</v>
      </c>
      <c r="Q24" s="28">
        <v>60</v>
      </c>
      <c r="R24" s="30">
        <v>0</v>
      </c>
      <c r="S24" s="24"/>
    </row>
    <row r="25" spans="1:19" s="23" customFormat="1" ht="19.899999999999999" customHeight="1" x14ac:dyDescent="0.5">
      <c r="A25" s="26">
        <v>2</v>
      </c>
      <c r="B25" s="27" t="s">
        <v>86</v>
      </c>
      <c r="C25" s="28">
        <v>1</v>
      </c>
      <c r="D25" s="29">
        <v>2</v>
      </c>
      <c r="E25" s="29">
        <f>+J25/O25</f>
        <v>1.1071428571428572</v>
      </c>
      <c r="F25" s="29">
        <f>+N25/O25</f>
        <v>0.8928571428571429</v>
      </c>
      <c r="G25" s="28"/>
      <c r="H25" s="28" t="s">
        <v>72</v>
      </c>
      <c r="I25" s="28" t="s">
        <v>13</v>
      </c>
      <c r="J25" s="28">
        <f t="shared" si="0"/>
        <v>31</v>
      </c>
      <c r="K25" s="28"/>
      <c r="L25" s="28">
        <v>30</v>
      </c>
      <c r="M25" s="28">
        <v>1</v>
      </c>
      <c r="N25" s="28">
        <v>25</v>
      </c>
      <c r="O25" s="29">
        <f t="shared" si="1"/>
        <v>28</v>
      </c>
      <c r="P25" s="28">
        <v>15</v>
      </c>
      <c r="Q25" s="28">
        <v>70</v>
      </c>
      <c r="R25" s="30">
        <v>15</v>
      </c>
      <c r="S25" s="24"/>
    </row>
    <row r="26" spans="1:19" s="23" customFormat="1" ht="19.899999999999999" customHeight="1" x14ac:dyDescent="0.5">
      <c r="A26" s="26">
        <v>3</v>
      </c>
      <c r="B26" s="27" t="s">
        <v>87</v>
      </c>
      <c r="C26" s="28">
        <v>1</v>
      </c>
      <c r="D26" s="29">
        <v>2</v>
      </c>
      <c r="E26" s="29">
        <f>+J26/O26</f>
        <v>1.6428571428571428</v>
      </c>
      <c r="F26" s="29">
        <f>+N26/O26</f>
        <v>0.35714285714285715</v>
      </c>
      <c r="G26" s="28"/>
      <c r="H26" s="28" t="s">
        <v>37</v>
      </c>
      <c r="I26" s="28" t="s">
        <v>13</v>
      </c>
      <c r="J26" s="28">
        <f t="shared" si="0"/>
        <v>46</v>
      </c>
      <c r="K26" s="28">
        <v>15</v>
      </c>
      <c r="L26" s="28">
        <v>30</v>
      </c>
      <c r="M26" s="28">
        <v>1</v>
      </c>
      <c r="N26" s="28">
        <v>10</v>
      </c>
      <c r="O26" s="29">
        <f t="shared" si="1"/>
        <v>28</v>
      </c>
      <c r="P26" s="28">
        <v>90</v>
      </c>
      <c r="Q26" s="28">
        <v>10</v>
      </c>
      <c r="R26" s="30">
        <v>0</v>
      </c>
      <c r="S26" s="24"/>
    </row>
    <row r="27" spans="1:19" s="23" customFormat="1" ht="19.899999999999999" customHeight="1" thickBot="1" x14ac:dyDescent="0.55000000000000004">
      <c r="A27" s="31">
        <v>4</v>
      </c>
      <c r="B27" s="32" t="s">
        <v>88</v>
      </c>
      <c r="C27" s="33">
        <v>1</v>
      </c>
      <c r="D27" s="34">
        <v>2</v>
      </c>
      <c r="E27" s="29">
        <f>+J27/O27</f>
        <v>1</v>
      </c>
      <c r="F27" s="29">
        <f>+N27/O27</f>
        <v>1</v>
      </c>
      <c r="G27" s="33"/>
      <c r="H27" s="28" t="s">
        <v>72</v>
      </c>
      <c r="I27" s="33" t="s">
        <v>13</v>
      </c>
      <c r="J27" s="28">
        <f t="shared" si="0"/>
        <v>30</v>
      </c>
      <c r="K27" s="33">
        <v>30</v>
      </c>
      <c r="L27" s="33"/>
      <c r="M27" s="33"/>
      <c r="N27" s="33">
        <v>30</v>
      </c>
      <c r="O27" s="29">
        <f t="shared" si="1"/>
        <v>30</v>
      </c>
      <c r="P27" s="33">
        <v>10</v>
      </c>
      <c r="Q27" s="33">
        <v>60</v>
      </c>
      <c r="R27" s="35">
        <v>30</v>
      </c>
      <c r="S27" s="24"/>
    </row>
    <row r="28" spans="1:19" s="23" customFormat="1" ht="19.899999999999999" customHeight="1" x14ac:dyDescent="0.5">
      <c r="A28" s="168" t="s">
        <v>25</v>
      </c>
      <c r="B28" s="169"/>
      <c r="C28" s="36">
        <v>1</v>
      </c>
      <c r="D28" s="37">
        <f>+SUM(D24:D27)</f>
        <v>8</v>
      </c>
      <c r="E28" s="37">
        <f>+SUM(E24:E27)</f>
        <v>4.75</v>
      </c>
      <c r="F28" s="37">
        <f>+SUM(F24:F27)</f>
        <v>3.25</v>
      </c>
      <c r="G28" s="36"/>
      <c r="H28" s="36" t="s">
        <v>23</v>
      </c>
      <c r="I28" s="36" t="s">
        <v>23</v>
      </c>
      <c r="J28" s="37">
        <f>+SUM(J24:J27)</f>
        <v>137</v>
      </c>
      <c r="K28" s="37">
        <f>+SUM(K24:K27)</f>
        <v>60</v>
      </c>
      <c r="L28" s="37">
        <f>+SUM(L24:L27)</f>
        <v>75</v>
      </c>
      <c r="M28" s="133">
        <f>+SUM(M24:M27)</f>
        <v>2</v>
      </c>
      <c r="N28" s="133">
        <f>+SUM(N24:N27)</f>
        <v>95</v>
      </c>
      <c r="O28" s="36"/>
      <c r="P28" s="36"/>
      <c r="Q28" s="36"/>
      <c r="R28" s="38"/>
      <c r="S28" s="24"/>
    </row>
    <row r="29" spans="1:19" s="23" customFormat="1" ht="19.899999999999999" customHeight="1" x14ac:dyDescent="0.5">
      <c r="A29" s="170" t="s">
        <v>58</v>
      </c>
      <c r="B29" s="171"/>
      <c r="C29" s="39">
        <v>1</v>
      </c>
      <c r="D29" s="40"/>
      <c r="E29" s="40"/>
      <c r="F29" s="40"/>
      <c r="G29" s="39"/>
      <c r="H29" s="39" t="s">
        <v>23</v>
      </c>
      <c r="I29" s="39" t="s">
        <v>23</v>
      </c>
      <c r="J29" s="39"/>
      <c r="K29" s="39"/>
      <c r="L29" s="39"/>
      <c r="M29" s="39"/>
      <c r="N29" s="39"/>
      <c r="O29" s="39"/>
      <c r="P29" s="39"/>
      <c r="Q29" s="39"/>
      <c r="R29" s="41"/>
      <c r="S29" s="24"/>
    </row>
    <row r="30" spans="1:19" s="23" customFormat="1" ht="19.899999999999999" customHeight="1" thickBot="1" x14ac:dyDescent="0.55000000000000004">
      <c r="A30" s="166" t="s">
        <v>59</v>
      </c>
      <c r="B30" s="167"/>
      <c r="C30" s="42">
        <v>1</v>
      </c>
      <c r="D30" s="43"/>
      <c r="E30" s="43"/>
      <c r="F30" s="43"/>
      <c r="G30" s="42"/>
      <c r="H30" s="42" t="s">
        <v>23</v>
      </c>
      <c r="I30" s="42" t="s">
        <v>23</v>
      </c>
      <c r="J30" s="42"/>
      <c r="K30" s="42"/>
      <c r="L30" s="42"/>
      <c r="M30" s="42"/>
      <c r="N30" s="42"/>
      <c r="O30" s="42"/>
      <c r="P30" s="42"/>
      <c r="Q30" s="42"/>
      <c r="R30" s="44"/>
      <c r="S30" s="24"/>
    </row>
    <row r="31" spans="1:19" s="23" customFormat="1" ht="19.899999999999999" customHeight="1" x14ac:dyDescent="0.5">
      <c r="A31" s="45" t="s">
        <v>9</v>
      </c>
      <c r="B31" s="163" t="s">
        <v>8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5"/>
      <c r="S31" s="24"/>
    </row>
    <row r="32" spans="1:19" s="23" customFormat="1" ht="19.899999999999999" customHeight="1" x14ac:dyDescent="0.5">
      <c r="A32" s="26">
        <v>1</v>
      </c>
      <c r="B32" s="27" t="s">
        <v>92</v>
      </c>
      <c r="C32" s="28">
        <v>1</v>
      </c>
      <c r="D32" s="29">
        <v>2</v>
      </c>
      <c r="E32" s="29">
        <f>+J32/O32</f>
        <v>1.6428571428571428</v>
      </c>
      <c r="F32" s="29">
        <f>+N32/O32</f>
        <v>0.35714285714285715</v>
      </c>
      <c r="G32" s="28"/>
      <c r="H32" s="28" t="s">
        <v>72</v>
      </c>
      <c r="I32" s="28" t="s">
        <v>13</v>
      </c>
      <c r="J32" s="28">
        <f t="shared" ref="J32:J35" si="2">+SUM(K32:M32)</f>
        <v>46</v>
      </c>
      <c r="K32" s="28">
        <v>15</v>
      </c>
      <c r="L32" s="28">
        <v>30</v>
      </c>
      <c r="M32" s="28">
        <v>1</v>
      </c>
      <c r="N32" s="28">
        <v>10</v>
      </c>
      <c r="O32" s="29">
        <f t="shared" ref="O32:O35" si="3">+(N32+J32)/D32</f>
        <v>28</v>
      </c>
      <c r="P32" s="28">
        <v>20</v>
      </c>
      <c r="Q32" s="28">
        <v>50</v>
      </c>
      <c r="R32" s="30">
        <v>30</v>
      </c>
      <c r="S32" s="24"/>
    </row>
    <row r="33" spans="1:19" s="23" customFormat="1" ht="19.899999999999999" customHeight="1" x14ac:dyDescent="0.5">
      <c r="A33" s="26">
        <v>2</v>
      </c>
      <c r="B33" s="27" t="s">
        <v>91</v>
      </c>
      <c r="C33" s="28">
        <v>1</v>
      </c>
      <c r="D33" s="29">
        <v>3</v>
      </c>
      <c r="E33" s="29">
        <f>+J33/O33</f>
        <v>1.7249999999999999</v>
      </c>
      <c r="F33" s="29">
        <f>+N33/O33</f>
        <v>1.2749999999999999</v>
      </c>
      <c r="G33" s="28"/>
      <c r="H33" s="28" t="s">
        <v>37</v>
      </c>
      <c r="I33" s="28" t="s">
        <v>13</v>
      </c>
      <c r="J33" s="28">
        <f t="shared" si="2"/>
        <v>46</v>
      </c>
      <c r="K33" s="28">
        <v>15</v>
      </c>
      <c r="L33" s="28">
        <v>30</v>
      </c>
      <c r="M33" s="28">
        <v>1</v>
      </c>
      <c r="N33" s="28">
        <v>34</v>
      </c>
      <c r="O33" s="29">
        <f t="shared" si="3"/>
        <v>26.666666666666668</v>
      </c>
      <c r="P33" s="28">
        <v>65</v>
      </c>
      <c r="Q33" s="28">
        <v>35</v>
      </c>
      <c r="R33" s="30">
        <v>0</v>
      </c>
      <c r="S33" s="24"/>
    </row>
    <row r="34" spans="1:19" s="23" customFormat="1" ht="19.899999999999999" customHeight="1" x14ac:dyDescent="0.5">
      <c r="A34" s="26">
        <v>3</v>
      </c>
      <c r="B34" s="27" t="s">
        <v>93</v>
      </c>
      <c r="C34" s="28">
        <v>1</v>
      </c>
      <c r="D34" s="29">
        <v>3</v>
      </c>
      <c r="E34" s="29">
        <f>+J34/O34</f>
        <v>1.8607594936708862</v>
      </c>
      <c r="F34" s="29">
        <f>+N34/O34</f>
        <v>1.139240506329114</v>
      </c>
      <c r="G34" s="28"/>
      <c r="H34" s="28" t="s">
        <v>72</v>
      </c>
      <c r="I34" s="28" t="s">
        <v>13</v>
      </c>
      <c r="J34" s="28">
        <f t="shared" si="2"/>
        <v>49</v>
      </c>
      <c r="K34" s="28">
        <v>15</v>
      </c>
      <c r="L34" s="28">
        <v>30</v>
      </c>
      <c r="M34" s="28">
        <v>4</v>
      </c>
      <c r="N34" s="28">
        <v>30</v>
      </c>
      <c r="O34" s="29">
        <f t="shared" si="3"/>
        <v>26.333333333333332</v>
      </c>
      <c r="P34" s="28">
        <v>40</v>
      </c>
      <c r="Q34" s="28">
        <v>50</v>
      </c>
      <c r="R34" s="30">
        <v>10</v>
      </c>
      <c r="S34" s="24"/>
    </row>
    <row r="35" spans="1:19" s="23" customFormat="1" ht="19.899999999999999" customHeight="1" thickBot="1" x14ac:dyDescent="0.55000000000000004">
      <c r="A35" s="31">
        <v>4</v>
      </c>
      <c r="B35" s="32" t="s">
        <v>94</v>
      </c>
      <c r="C35" s="33">
        <v>1</v>
      </c>
      <c r="D35" s="34">
        <v>3</v>
      </c>
      <c r="E35" s="29">
        <f>+J35/O35</f>
        <v>1.831168831168831</v>
      </c>
      <c r="F35" s="29">
        <f>+N35/O35</f>
        <v>1.1688311688311688</v>
      </c>
      <c r="G35" s="33"/>
      <c r="H35" s="28" t="s">
        <v>72</v>
      </c>
      <c r="I35" s="33" t="s">
        <v>13</v>
      </c>
      <c r="J35" s="28">
        <f t="shared" si="2"/>
        <v>47</v>
      </c>
      <c r="K35" s="33">
        <v>15</v>
      </c>
      <c r="L35" s="33">
        <v>30</v>
      </c>
      <c r="M35" s="33">
        <v>2</v>
      </c>
      <c r="N35" s="33">
        <v>30</v>
      </c>
      <c r="O35" s="29">
        <f t="shared" si="3"/>
        <v>25.666666666666668</v>
      </c>
      <c r="P35" s="33">
        <v>90</v>
      </c>
      <c r="Q35" s="33">
        <v>10</v>
      </c>
      <c r="R35" s="35">
        <v>0</v>
      </c>
      <c r="S35" s="24"/>
    </row>
    <row r="36" spans="1:19" s="23" customFormat="1" ht="19.899999999999999" customHeight="1" x14ac:dyDescent="0.5">
      <c r="A36" s="168" t="s">
        <v>25</v>
      </c>
      <c r="B36" s="169"/>
      <c r="C36" s="36">
        <v>1</v>
      </c>
      <c r="D36" s="37">
        <f>+SUM(D32:D35)</f>
        <v>11</v>
      </c>
      <c r="E36" s="37">
        <f>+SUM(E32:E35)</f>
        <v>7.0597854676968606</v>
      </c>
      <c r="F36" s="37">
        <f>+SUM(F32:F35)</f>
        <v>3.9402145323031394</v>
      </c>
      <c r="G36" s="36"/>
      <c r="H36" s="36" t="s">
        <v>23</v>
      </c>
      <c r="I36" s="36" t="s">
        <v>23</v>
      </c>
      <c r="J36" s="37">
        <f>+SUM(J32:J35)</f>
        <v>188</v>
      </c>
      <c r="K36" s="37">
        <f>+SUM(K32:K35)</f>
        <v>60</v>
      </c>
      <c r="L36" s="37">
        <f>+SUM(L32:L35)</f>
        <v>120</v>
      </c>
      <c r="M36" s="133">
        <f>+SUM(M32:M35)</f>
        <v>8</v>
      </c>
      <c r="N36" s="133">
        <f>SUM(N32:N35)</f>
        <v>104</v>
      </c>
      <c r="O36" s="36"/>
      <c r="P36" s="36"/>
      <c r="Q36" s="36"/>
      <c r="R36" s="38"/>
      <c r="S36" s="24"/>
    </row>
    <row r="37" spans="1:19" s="23" customFormat="1" ht="19.899999999999999" customHeight="1" x14ac:dyDescent="0.5">
      <c r="A37" s="170" t="s">
        <v>58</v>
      </c>
      <c r="B37" s="171"/>
      <c r="C37" s="39">
        <v>1</v>
      </c>
      <c r="D37" s="40"/>
      <c r="E37" s="39"/>
      <c r="F37" s="40"/>
      <c r="G37" s="39"/>
      <c r="H37" s="39" t="s">
        <v>23</v>
      </c>
      <c r="I37" s="39" t="s">
        <v>23</v>
      </c>
      <c r="J37" s="39"/>
      <c r="K37" s="39"/>
      <c r="L37" s="39"/>
      <c r="M37" s="134"/>
      <c r="N37" s="39"/>
      <c r="O37" s="39"/>
      <c r="P37" s="39"/>
      <c r="Q37" s="39"/>
      <c r="R37" s="41"/>
      <c r="S37" s="24"/>
    </row>
    <row r="38" spans="1:19" s="23" customFormat="1" ht="19.899999999999999" customHeight="1" thickBot="1" x14ac:dyDescent="0.55000000000000004">
      <c r="A38" s="166" t="s">
        <v>59</v>
      </c>
      <c r="B38" s="167"/>
      <c r="C38" s="42">
        <v>1</v>
      </c>
      <c r="D38" s="43"/>
      <c r="E38" s="42"/>
      <c r="F38" s="43"/>
      <c r="G38" s="42"/>
      <c r="H38" s="42" t="s">
        <v>23</v>
      </c>
      <c r="I38" s="42" t="s">
        <v>23</v>
      </c>
      <c r="J38" s="42"/>
      <c r="K38" s="42"/>
      <c r="L38" s="42"/>
      <c r="M38" s="135">
        <v>8</v>
      </c>
      <c r="N38" s="42"/>
      <c r="O38" s="42"/>
      <c r="P38" s="42"/>
      <c r="Q38" s="42"/>
      <c r="R38" s="44"/>
      <c r="S38" s="24"/>
    </row>
    <row r="39" spans="1:19" s="23" customFormat="1" ht="19.899999999999999" customHeight="1" x14ac:dyDescent="0.5">
      <c r="A39" s="45" t="s">
        <v>21</v>
      </c>
      <c r="B39" s="163" t="s">
        <v>10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5"/>
      <c r="S39" s="24"/>
    </row>
    <row r="40" spans="1:19" s="23" customFormat="1" ht="19.899999999999999" customHeight="1" x14ac:dyDescent="0.5">
      <c r="A40" s="26">
        <v>1</v>
      </c>
      <c r="B40" s="27" t="s">
        <v>89</v>
      </c>
      <c r="C40" s="28">
        <v>1</v>
      </c>
      <c r="D40" s="29">
        <v>0.5</v>
      </c>
      <c r="E40" s="28">
        <v>0.5</v>
      </c>
      <c r="F40" s="29"/>
      <c r="G40" s="28"/>
      <c r="H40" s="28" t="s">
        <v>38</v>
      </c>
      <c r="I40" s="28" t="s">
        <v>13</v>
      </c>
      <c r="J40" s="28">
        <f t="shared" ref="J40:J42" si="4">+SUM(K40:M40)</f>
        <v>4</v>
      </c>
      <c r="K40" s="28">
        <v>4</v>
      </c>
      <c r="L40" s="28"/>
      <c r="M40" s="28"/>
      <c r="N40" s="28"/>
      <c r="O40" s="29"/>
      <c r="P40" s="28">
        <v>65</v>
      </c>
      <c r="Q40" s="28">
        <v>0</v>
      </c>
      <c r="R40" s="30">
        <v>35</v>
      </c>
      <c r="S40" s="24"/>
    </row>
    <row r="41" spans="1:19" s="23" customFormat="1" ht="19.899999999999999" customHeight="1" x14ac:dyDescent="0.5">
      <c r="A41" s="26">
        <v>2</v>
      </c>
      <c r="B41" s="27" t="s">
        <v>90</v>
      </c>
      <c r="C41" s="28">
        <v>1</v>
      </c>
      <c r="D41" s="29">
        <v>0.5</v>
      </c>
      <c r="E41" s="28">
        <v>0.5</v>
      </c>
      <c r="F41" s="29"/>
      <c r="G41" s="28"/>
      <c r="H41" s="28" t="s">
        <v>38</v>
      </c>
      <c r="I41" s="28" t="s">
        <v>13</v>
      </c>
      <c r="J41" s="28">
        <f t="shared" si="4"/>
        <v>4</v>
      </c>
      <c r="K41" s="28">
        <v>4</v>
      </c>
      <c r="L41" s="28"/>
      <c r="M41" s="28"/>
      <c r="N41" s="28"/>
      <c r="O41" s="29"/>
      <c r="P41" s="28">
        <v>80</v>
      </c>
      <c r="Q41" s="28">
        <v>20</v>
      </c>
      <c r="R41" s="30">
        <v>0</v>
      </c>
      <c r="S41" s="24"/>
    </row>
    <row r="42" spans="1:19" s="23" customFormat="1" ht="19.899999999999999" customHeight="1" thickBot="1" x14ac:dyDescent="0.55000000000000004">
      <c r="A42" s="62"/>
      <c r="B42" s="46" t="s">
        <v>39</v>
      </c>
      <c r="C42" s="33">
        <v>1</v>
      </c>
      <c r="D42" s="34">
        <v>6</v>
      </c>
      <c r="E42" s="29">
        <f>+J42/O42</f>
        <v>3.6470588235294117</v>
      </c>
      <c r="F42" s="29">
        <f>+N42/O42</f>
        <v>2.3529411764705883</v>
      </c>
      <c r="G42" s="33"/>
      <c r="H42" s="33" t="s">
        <v>72</v>
      </c>
      <c r="I42" s="33" t="s">
        <v>14</v>
      </c>
      <c r="J42" s="28">
        <f t="shared" si="4"/>
        <v>93</v>
      </c>
      <c r="K42" s="33"/>
      <c r="L42" s="33">
        <v>90</v>
      </c>
      <c r="M42" s="140">
        <v>3</v>
      </c>
      <c r="N42" s="33">
        <v>60</v>
      </c>
      <c r="O42" s="29">
        <f>+(N42+J42)/D42</f>
        <v>25.5</v>
      </c>
      <c r="P42" s="33">
        <v>0</v>
      </c>
      <c r="Q42" s="33">
        <v>40</v>
      </c>
      <c r="R42" s="35">
        <v>60</v>
      </c>
      <c r="S42" s="24"/>
    </row>
    <row r="43" spans="1:19" s="23" customFormat="1" ht="19.899999999999999" customHeight="1" thickBot="1" x14ac:dyDescent="0.55000000000000004">
      <c r="A43" s="178" t="s">
        <v>60</v>
      </c>
      <c r="B43" s="179"/>
      <c r="C43" s="47">
        <v>1</v>
      </c>
      <c r="D43" s="48">
        <f>+SUM(D40:D41,D36,D28,D20,D42)</f>
        <v>30</v>
      </c>
      <c r="E43" s="48">
        <f>+SUM(E40:E41,E36,E28,E20,E42)</f>
        <v>19.286565653455376</v>
      </c>
      <c r="F43" s="48">
        <f>+SUM(F40:F41,F36,F28,F20,F42)</f>
        <v>10.713434346544625</v>
      </c>
      <c r="G43" s="47"/>
      <c r="H43" s="47" t="s">
        <v>23</v>
      </c>
      <c r="I43" s="47" t="s">
        <v>23</v>
      </c>
      <c r="J43" s="93">
        <f>+SUM(J40:J41,J36,J28,J20,J42)</f>
        <v>503</v>
      </c>
      <c r="K43" s="93">
        <f>+SUM(K40:K41,K36,K28,K20,K42)</f>
        <v>188</v>
      </c>
      <c r="L43" s="93">
        <f>+SUM(L40:L41,L36,L28,L20,L42)</f>
        <v>300</v>
      </c>
      <c r="M43" s="93">
        <f>+SUM(M40:M41,M36,M28,M20,M42)</f>
        <v>15</v>
      </c>
      <c r="N43" s="93">
        <f>+SUM(N40:N41,N36,N28,N20,N42)</f>
        <v>290</v>
      </c>
      <c r="O43" s="47"/>
      <c r="P43" s="47"/>
      <c r="Q43" s="47"/>
      <c r="R43" s="49"/>
      <c r="S43" s="24"/>
    </row>
    <row r="44" spans="1:19" s="23" customFormat="1" ht="19.899999999999999" customHeight="1" x14ac:dyDescent="0.5">
      <c r="A44" s="214" t="s">
        <v>28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6"/>
      <c r="S44" s="50"/>
    </row>
    <row r="45" spans="1:19" s="50" customFormat="1" ht="19.899999999999999" customHeight="1" x14ac:dyDescent="0.5">
      <c r="A45" s="25" t="s">
        <v>6</v>
      </c>
      <c r="B45" s="148" t="s">
        <v>4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50"/>
      <c r="S45" s="22"/>
    </row>
    <row r="46" spans="1:19" s="50" customFormat="1" ht="19.899999999999999" customHeight="1" x14ac:dyDescent="0.5">
      <c r="A46" s="26">
        <v>1</v>
      </c>
      <c r="B46" s="27" t="s">
        <v>2</v>
      </c>
      <c r="C46" s="28">
        <v>2</v>
      </c>
      <c r="D46" s="29">
        <v>2</v>
      </c>
      <c r="E46" s="29">
        <f>+J46/O46</f>
        <v>1.2156862745098038</v>
      </c>
      <c r="F46" s="29">
        <f>+N46/O46</f>
        <v>0.78431372549019607</v>
      </c>
      <c r="G46" s="28"/>
      <c r="H46" s="28" t="s">
        <v>72</v>
      </c>
      <c r="I46" s="28" t="s">
        <v>13</v>
      </c>
      <c r="J46" s="28">
        <f t="shared" ref="J46:J47" si="5">+SUM(K46:M46)</f>
        <v>31</v>
      </c>
      <c r="K46" s="28"/>
      <c r="L46" s="28">
        <v>30</v>
      </c>
      <c r="M46" s="28">
        <v>1</v>
      </c>
      <c r="N46" s="28">
        <v>20</v>
      </c>
      <c r="O46" s="29">
        <f>+(N46+J46)/D46</f>
        <v>25.5</v>
      </c>
      <c r="P46" s="28">
        <v>50</v>
      </c>
      <c r="Q46" s="28">
        <v>50</v>
      </c>
      <c r="R46" s="30">
        <v>0</v>
      </c>
      <c r="S46" s="24"/>
    </row>
    <row r="47" spans="1:19" s="50" customFormat="1" ht="19.899999999999999" customHeight="1" thickBot="1" x14ac:dyDescent="0.55000000000000004">
      <c r="A47" s="31">
        <v>2</v>
      </c>
      <c r="B47" s="32" t="s">
        <v>29</v>
      </c>
      <c r="C47" s="33">
        <v>2</v>
      </c>
      <c r="D47" s="34">
        <v>2</v>
      </c>
      <c r="E47" s="29">
        <f>+J47/O47</f>
        <v>1.2</v>
      </c>
      <c r="F47" s="29">
        <f>+N47/O47</f>
        <v>0.8</v>
      </c>
      <c r="G47" s="33"/>
      <c r="H47" s="28" t="s">
        <v>72</v>
      </c>
      <c r="I47" s="33" t="s">
        <v>14</v>
      </c>
      <c r="J47" s="28">
        <f t="shared" si="5"/>
        <v>30</v>
      </c>
      <c r="K47" s="33">
        <v>30</v>
      </c>
      <c r="L47" s="33"/>
      <c r="M47" s="33"/>
      <c r="N47" s="33">
        <v>20</v>
      </c>
      <c r="O47" s="29">
        <f>+(N47+J47)/D47</f>
        <v>25</v>
      </c>
      <c r="P47" s="33">
        <v>80</v>
      </c>
      <c r="Q47" s="33">
        <v>20</v>
      </c>
      <c r="R47" s="35">
        <v>0</v>
      </c>
      <c r="S47" s="24"/>
    </row>
    <row r="48" spans="1:19" s="50" customFormat="1" ht="19.899999999999999" customHeight="1" x14ac:dyDescent="0.5">
      <c r="A48" s="172" t="s">
        <v>25</v>
      </c>
      <c r="B48" s="173"/>
      <c r="C48" s="36">
        <v>2</v>
      </c>
      <c r="D48" s="37">
        <f>SUM(D46:D47)</f>
        <v>4</v>
      </c>
      <c r="E48" s="37">
        <f>SUM(E46:E47)</f>
        <v>2.4156862745098038</v>
      </c>
      <c r="F48" s="37">
        <f>SUM(F46:F47)</f>
        <v>1.5843137254901962</v>
      </c>
      <c r="G48" s="36"/>
      <c r="H48" s="36" t="s">
        <v>23</v>
      </c>
      <c r="I48" s="36" t="s">
        <v>23</v>
      </c>
      <c r="J48" s="133">
        <f>SUM(J46:J47)</f>
        <v>61</v>
      </c>
      <c r="K48" s="133">
        <f>SUM(K46:K47)</f>
        <v>30</v>
      </c>
      <c r="L48" s="133">
        <f>SUM(L46:L47)</f>
        <v>30</v>
      </c>
      <c r="M48" s="133">
        <f>SUM(M46:M47)</f>
        <v>1</v>
      </c>
      <c r="N48" s="133">
        <f>SUM(N46:N47)</f>
        <v>40</v>
      </c>
      <c r="O48" s="36"/>
      <c r="P48" s="36"/>
      <c r="Q48" s="36"/>
      <c r="R48" s="38"/>
      <c r="S48" s="24"/>
    </row>
    <row r="49" spans="1:19" s="50" customFormat="1" ht="19.899999999999999" customHeight="1" x14ac:dyDescent="0.5">
      <c r="A49" s="174" t="s">
        <v>58</v>
      </c>
      <c r="B49" s="175"/>
      <c r="C49" s="39">
        <v>2</v>
      </c>
      <c r="D49" s="40"/>
      <c r="E49" s="40"/>
      <c r="F49" s="40"/>
      <c r="G49" s="39"/>
      <c r="H49" s="39" t="s">
        <v>23</v>
      </c>
      <c r="I49" s="39" t="s">
        <v>23</v>
      </c>
      <c r="J49" s="39"/>
      <c r="K49" s="39"/>
      <c r="L49" s="39"/>
      <c r="M49" s="39"/>
      <c r="N49" s="39"/>
      <c r="O49" s="39"/>
      <c r="P49" s="39"/>
      <c r="Q49" s="39"/>
      <c r="R49" s="41"/>
      <c r="S49" s="24"/>
    </row>
    <row r="50" spans="1:19" s="50" customFormat="1" ht="19.899999999999999" customHeight="1" thickBot="1" x14ac:dyDescent="0.55000000000000004">
      <c r="A50" s="176" t="s">
        <v>59</v>
      </c>
      <c r="B50" s="177"/>
      <c r="C50" s="42">
        <v>2</v>
      </c>
      <c r="D50" s="43">
        <f>+D47</f>
        <v>2</v>
      </c>
      <c r="E50" s="43">
        <f t="shared" ref="E50:F50" si="6">+E47</f>
        <v>1.2</v>
      </c>
      <c r="F50" s="43">
        <f t="shared" si="6"/>
        <v>0.8</v>
      </c>
      <c r="G50" s="42"/>
      <c r="H50" s="42" t="s">
        <v>23</v>
      </c>
      <c r="I50" s="42" t="s">
        <v>23</v>
      </c>
      <c r="J50" s="135">
        <f t="shared" ref="J50:N50" si="7">+J47</f>
        <v>30</v>
      </c>
      <c r="K50" s="135">
        <f t="shared" si="7"/>
        <v>30</v>
      </c>
      <c r="L50" s="135"/>
      <c r="M50" s="135">
        <f t="shared" si="7"/>
        <v>0</v>
      </c>
      <c r="N50" s="135">
        <f t="shared" si="7"/>
        <v>20</v>
      </c>
      <c r="O50" s="42"/>
      <c r="P50" s="42"/>
      <c r="Q50" s="42"/>
      <c r="R50" s="44"/>
      <c r="S50" s="24"/>
    </row>
    <row r="51" spans="1:19" s="50" customFormat="1" ht="19.899999999999999" customHeight="1" x14ac:dyDescent="0.5">
      <c r="A51" s="45" t="s">
        <v>9</v>
      </c>
      <c r="B51" s="163" t="s">
        <v>8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5"/>
      <c r="S51" s="24"/>
    </row>
    <row r="52" spans="1:19" s="50" customFormat="1" ht="19.899999999999999" customHeight="1" x14ac:dyDescent="0.5">
      <c r="A52" s="26">
        <v>1</v>
      </c>
      <c r="B52" s="27" t="s">
        <v>95</v>
      </c>
      <c r="C52" s="28">
        <v>2</v>
      </c>
      <c r="D52" s="29">
        <v>3.5</v>
      </c>
      <c r="E52" s="29">
        <f t="shared" ref="E52:E58" si="8">+J52/O52</f>
        <v>2.4382022471910112</v>
      </c>
      <c r="F52" s="29">
        <f t="shared" ref="F52:F58" si="9">+N52/O52</f>
        <v>1.0617977528089888</v>
      </c>
      <c r="G52" s="28"/>
      <c r="H52" s="28" t="s">
        <v>37</v>
      </c>
      <c r="I52" s="28" t="s">
        <v>13</v>
      </c>
      <c r="J52" s="28">
        <f t="shared" ref="J52:J58" si="10">+SUM(K52:M52)</f>
        <v>62</v>
      </c>
      <c r="K52" s="28">
        <v>30</v>
      </c>
      <c r="L52" s="28">
        <v>30</v>
      </c>
      <c r="M52" s="28">
        <v>2</v>
      </c>
      <c r="N52" s="28">
        <v>27</v>
      </c>
      <c r="O52" s="29">
        <f t="shared" ref="O52:O58" si="11">+(N52+J52)/D52</f>
        <v>25.428571428571427</v>
      </c>
      <c r="P52" s="28">
        <v>10</v>
      </c>
      <c r="Q52" s="28">
        <v>50</v>
      </c>
      <c r="R52" s="30">
        <v>40</v>
      </c>
      <c r="S52" s="24"/>
    </row>
    <row r="53" spans="1:19" s="50" customFormat="1" ht="19.899999999999999" customHeight="1" x14ac:dyDescent="0.5">
      <c r="A53" s="26">
        <v>2</v>
      </c>
      <c r="B53" s="27" t="s">
        <v>92</v>
      </c>
      <c r="C53" s="28">
        <v>2</v>
      </c>
      <c r="D53" s="29">
        <v>2</v>
      </c>
      <c r="E53" s="29">
        <f t="shared" si="8"/>
        <v>1</v>
      </c>
      <c r="F53" s="29">
        <f t="shared" si="9"/>
        <v>1</v>
      </c>
      <c r="G53" s="28"/>
      <c r="H53" s="28" t="s">
        <v>72</v>
      </c>
      <c r="I53" s="28" t="s">
        <v>13</v>
      </c>
      <c r="J53" s="28">
        <f t="shared" si="10"/>
        <v>30</v>
      </c>
      <c r="K53" s="28"/>
      <c r="L53" s="28">
        <v>30</v>
      </c>
      <c r="M53" s="28"/>
      <c r="N53" s="28">
        <v>30</v>
      </c>
      <c r="O53" s="29">
        <f t="shared" si="11"/>
        <v>30</v>
      </c>
      <c r="P53" s="28">
        <v>20</v>
      </c>
      <c r="Q53" s="28">
        <v>40</v>
      </c>
      <c r="R53" s="30">
        <v>40</v>
      </c>
      <c r="S53" s="24"/>
    </row>
    <row r="54" spans="1:19" s="50" customFormat="1" ht="19.899999999999999" customHeight="1" x14ac:dyDescent="0.5">
      <c r="A54" s="26">
        <v>3</v>
      </c>
      <c r="B54" s="27" t="s">
        <v>97</v>
      </c>
      <c r="C54" s="28">
        <v>2</v>
      </c>
      <c r="D54" s="29">
        <v>3</v>
      </c>
      <c r="E54" s="29">
        <f t="shared" si="8"/>
        <v>1.5</v>
      </c>
      <c r="F54" s="29">
        <f t="shared" si="9"/>
        <v>1.5</v>
      </c>
      <c r="G54" s="28"/>
      <c r="H54" s="28" t="s">
        <v>72</v>
      </c>
      <c r="I54" s="28" t="s">
        <v>13</v>
      </c>
      <c r="J54" s="28">
        <f t="shared" si="10"/>
        <v>45</v>
      </c>
      <c r="K54" s="28">
        <v>15</v>
      </c>
      <c r="L54" s="28">
        <v>30</v>
      </c>
      <c r="M54" s="28"/>
      <c r="N54" s="28">
        <v>45</v>
      </c>
      <c r="O54" s="29">
        <f t="shared" si="11"/>
        <v>30</v>
      </c>
      <c r="P54" s="28">
        <v>90</v>
      </c>
      <c r="Q54" s="28">
        <v>10</v>
      </c>
      <c r="R54" s="30">
        <v>0</v>
      </c>
      <c r="S54" s="51"/>
    </row>
    <row r="55" spans="1:19" s="50" customFormat="1" ht="19.899999999999999" customHeight="1" x14ac:dyDescent="0.5">
      <c r="A55" s="26">
        <v>4</v>
      </c>
      <c r="B55" s="27" t="s">
        <v>100</v>
      </c>
      <c r="C55" s="28">
        <v>2</v>
      </c>
      <c r="D55" s="52">
        <v>2</v>
      </c>
      <c r="E55" s="29">
        <f t="shared" si="8"/>
        <v>1.6428571428571428</v>
      </c>
      <c r="F55" s="29">
        <f t="shared" si="9"/>
        <v>0.35714285714285715</v>
      </c>
      <c r="G55" s="28"/>
      <c r="H55" s="28" t="s">
        <v>72</v>
      </c>
      <c r="I55" s="28" t="s">
        <v>13</v>
      </c>
      <c r="J55" s="28">
        <f t="shared" si="10"/>
        <v>46</v>
      </c>
      <c r="K55" s="28">
        <v>15</v>
      </c>
      <c r="L55" s="28">
        <v>30</v>
      </c>
      <c r="M55" s="28">
        <v>1</v>
      </c>
      <c r="N55" s="28">
        <v>10</v>
      </c>
      <c r="O55" s="29">
        <f t="shared" si="11"/>
        <v>28</v>
      </c>
      <c r="P55" s="28">
        <v>15</v>
      </c>
      <c r="Q55" s="28">
        <v>60</v>
      </c>
      <c r="R55" s="30">
        <v>25</v>
      </c>
      <c r="S55" s="24"/>
    </row>
    <row r="56" spans="1:19" s="50" customFormat="1" ht="19.899999999999999" customHeight="1" x14ac:dyDescent="0.5">
      <c r="A56" s="26">
        <v>5</v>
      </c>
      <c r="B56" s="27" t="s">
        <v>99</v>
      </c>
      <c r="C56" s="28">
        <v>2</v>
      </c>
      <c r="D56" s="29">
        <v>3</v>
      </c>
      <c r="E56" s="29">
        <f t="shared" si="8"/>
        <v>2.2317073170731709</v>
      </c>
      <c r="F56" s="29">
        <f t="shared" si="9"/>
        <v>0.76829268292682928</v>
      </c>
      <c r="G56" s="28"/>
      <c r="H56" s="28" t="s">
        <v>37</v>
      </c>
      <c r="I56" s="28" t="s">
        <v>13</v>
      </c>
      <c r="J56" s="28">
        <f t="shared" si="10"/>
        <v>61</v>
      </c>
      <c r="K56" s="28">
        <v>15</v>
      </c>
      <c r="L56" s="28">
        <v>45</v>
      </c>
      <c r="M56" s="28">
        <v>1</v>
      </c>
      <c r="N56" s="28">
        <v>21</v>
      </c>
      <c r="O56" s="29">
        <f t="shared" si="11"/>
        <v>27.333333333333332</v>
      </c>
      <c r="P56" s="28">
        <v>100</v>
      </c>
      <c r="Q56" s="28">
        <v>0</v>
      </c>
      <c r="R56" s="30">
        <v>0</v>
      </c>
      <c r="S56" s="24"/>
    </row>
    <row r="57" spans="1:19" s="50" customFormat="1" ht="19.899999999999999" customHeight="1" x14ac:dyDescent="0.5">
      <c r="A57" s="26">
        <v>6</v>
      </c>
      <c r="B57" s="27" t="s">
        <v>98</v>
      </c>
      <c r="C57" s="28">
        <v>2</v>
      </c>
      <c r="D57" s="29">
        <v>2.7</v>
      </c>
      <c r="E57" s="29">
        <f t="shared" si="8"/>
        <v>1.6129870129870132</v>
      </c>
      <c r="F57" s="29">
        <f t="shared" si="9"/>
        <v>1.0870129870129872</v>
      </c>
      <c r="G57" s="28"/>
      <c r="H57" s="28" t="s">
        <v>72</v>
      </c>
      <c r="I57" s="28" t="s">
        <v>13</v>
      </c>
      <c r="J57" s="28">
        <f t="shared" si="10"/>
        <v>46</v>
      </c>
      <c r="K57" s="28">
        <v>15</v>
      </c>
      <c r="L57" s="28">
        <v>30</v>
      </c>
      <c r="M57" s="28">
        <v>1</v>
      </c>
      <c r="N57" s="28">
        <v>31</v>
      </c>
      <c r="O57" s="29">
        <f t="shared" si="11"/>
        <v>28.518518518518515</v>
      </c>
      <c r="P57" s="28">
        <v>60</v>
      </c>
      <c r="Q57" s="28">
        <v>30</v>
      </c>
      <c r="R57" s="30">
        <v>10</v>
      </c>
      <c r="S57" s="24"/>
    </row>
    <row r="58" spans="1:19" s="50" customFormat="1" ht="19.899999999999999" customHeight="1" thickBot="1" x14ac:dyDescent="0.55000000000000004">
      <c r="A58" s="31">
        <v>7</v>
      </c>
      <c r="B58" s="32" t="s">
        <v>96</v>
      </c>
      <c r="C58" s="33">
        <v>5</v>
      </c>
      <c r="D58" s="34">
        <v>3</v>
      </c>
      <c r="E58" s="29">
        <f t="shared" si="8"/>
        <v>1.5</v>
      </c>
      <c r="F58" s="29">
        <f t="shared" si="9"/>
        <v>1.5</v>
      </c>
      <c r="G58" s="33"/>
      <c r="H58" s="33" t="s">
        <v>37</v>
      </c>
      <c r="I58" s="33" t="s">
        <v>13</v>
      </c>
      <c r="J58" s="28">
        <f t="shared" si="10"/>
        <v>45</v>
      </c>
      <c r="K58" s="33">
        <v>15</v>
      </c>
      <c r="L58" s="33">
        <v>30</v>
      </c>
      <c r="M58" s="33"/>
      <c r="N58" s="33">
        <v>45</v>
      </c>
      <c r="O58" s="29">
        <f t="shared" si="11"/>
        <v>30</v>
      </c>
      <c r="P58" s="33">
        <v>50</v>
      </c>
      <c r="Q58" s="33">
        <v>50</v>
      </c>
      <c r="R58" s="35">
        <v>0</v>
      </c>
      <c r="S58" s="51"/>
    </row>
    <row r="59" spans="1:19" s="50" customFormat="1" ht="19.899999999999999" customHeight="1" x14ac:dyDescent="0.5">
      <c r="A59" s="172" t="s">
        <v>25</v>
      </c>
      <c r="B59" s="173"/>
      <c r="C59" s="36">
        <v>2</v>
      </c>
      <c r="D59" s="37">
        <f>SUM(D52:D58)</f>
        <v>19.2</v>
      </c>
      <c r="E59" s="37">
        <f>SUM(E52:E58)</f>
        <v>11.925753720108338</v>
      </c>
      <c r="F59" s="37">
        <f>SUM(F52:F58)</f>
        <v>7.2742462798916625</v>
      </c>
      <c r="G59" s="36"/>
      <c r="H59" s="36" t="s">
        <v>23</v>
      </c>
      <c r="I59" s="36" t="s">
        <v>23</v>
      </c>
      <c r="J59" s="133">
        <f>SUM(J52:J58)</f>
        <v>335</v>
      </c>
      <c r="K59" s="133">
        <f>SUM(K52:K58)</f>
        <v>105</v>
      </c>
      <c r="L59" s="133">
        <f>SUM(L52:L58)</f>
        <v>225</v>
      </c>
      <c r="M59" s="133">
        <f>SUM(M52:M58)</f>
        <v>5</v>
      </c>
      <c r="N59" s="133">
        <f>SUM(N52:N58)</f>
        <v>209</v>
      </c>
      <c r="O59" s="36"/>
      <c r="P59" s="36"/>
      <c r="Q59" s="36"/>
      <c r="R59" s="38"/>
      <c r="S59" s="24"/>
    </row>
    <row r="60" spans="1:19" s="50" customFormat="1" ht="19.899999999999999" customHeight="1" x14ac:dyDescent="0.5">
      <c r="A60" s="174" t="s">
        <v>58</v>
      </c>
      <c r="B60" s="175"/>
      <c r="C60" s="39">
        <v>2</v>
      </c>
      <c r="D60" s="40"/>
      <c r="E60" s="40"/>
      <c r="F60" s="40"/>
      <c r="G60" s="39"/>
      <c r="H60" s="39" t="s">
        <v>23</v>
      </c>
      <c r="I60" s="39" t="s">
        <v>23</v>
      </c>
      <c r="J60" s="39"/>
      <c r="K60" s="39"/>
      <c r="L60" s="39"/>
      <c r="M60" s="39"/>
      <c r="N60" s="39"/>
      <c r="O60" s="39"/>
      <c r="P60" s="39"/>
      <c r="Q60" s="39"/>
      <c r="R60" s="41"/>
      <c r="S60" s="24"/>
    </row>
    <row r="61" spans="1:19" s="50" customFormat="1" ht="19.899999999999999" customHeight="1" thickBot="1" x14ac:dyDescent="0.55000000000000004">
      <c r="A61" s="176" t="s">
        <v>59</v>
      </c>
      <c r="B61" s="177"/>
      <c r="C61" s="42">
        <v>2</v>
      </c>
      <c r="D61" s="43"/>
      <c r="E61" s="43"/>
      <c r="F61" s="43"/>
      <c r="G61" s="42"/>
      <c r="H61" s="42" t="s">
        <v>23</v>
      </c>
      <c r="I61" s="42" t="s">
        <v>23</v>
      </c>
      <c r="J61" s="42"/>
      <c r="K61" s="42"/>
      <c r="L61" s="42"/>
      <c r="M61" s="42">
        <v>5</v>
      </c>
      <c r="N61" s="42"/>
      <c r="O61" s="42"/>
      <c r="P61" s="42"/>
      <c r="Q61" s="42"/>
      <c r="R61" s="44"/>
      <c r="S61" s="24"/>
    </row>
    <row r="62" spans="1:19" s="50" customFormat="1" ht="19.899999999999999" customHeight="1" x14ac:dyDescent="0.5">
      <c r="A62" s="45" t="s">
        <v>21</v>
      </c>
      <c r="B62" s="163" t="s">
        <v>10</v>
      </c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5"/>
      <c r="S62" s="22"/>
    </row>
    <row r="63" spans="1:19" s="50" customFormat="1" ht="19.899999999999999" customHeight="1" x14ac:dyDescent="0.5">
      <c r="A63" s="26">
        <v>1</v>
      </c>
      <c r="B63" s="27" t="s">
        <v>101</v>
      </c>
      <c r="C63" s="28">
        <v>2</v>
      </c>
      <c r="D63" s="29">
        <v>0.3</v>
      </c>
      <c r="E63" s="29">
        <v>0.3</v>
      </c>
      <c r="F63" s="29"/>
      <c r="G63" s="28"/>
      <c r="H63" s="28" t="s">
        <v>38</v>
      </c>
      <c r="I63" s="28" t="s">
        <v>13</v>
      </c>
      <c r="J63" s="28">
        <f t="shared" ref="J63:J65" si="12">+SUM(K63:M63)</f>
        <v>2</v>
      </c>
      <c r="K63" s="28">
        <v>2</v>
      </c>
      <c r="L63" s="28"/>
      <c r="M63" s="28"/>
      <c r="N63" s="28"/>
      <c r="O63" s="28"/>
      <c r="P63" s="28">
        <v>65</v>
      </c>
      <c r="Q63" s="28">
        <v>35</v>
      </c>
      <c r="R63" s="30">
        <v>0</v>
      </c>
      <c r="S63" s="24"/>
    </row>
    <row r="64" spans="1:19" s="50" customFormat="1" ht="19.899999999999999" customHeight="1" x14ac:dyDescent="0.5">
      <c r="A64" s="26">
        <v>2</v>
      </c>
      <c r="B64" s="27" t="s">
        <v>102</v>
      </c>
      <c r="C64" s="28">
        <v>2</v>
      </c>
      <c r="D64" s="29">
        <v>0.5</v>
      </c>
      <c r="E64" s="29">
        <v>0.5</v>
      </c>
      <c r="F64" s="29"/>
      <c r="G64" s="28"/>
      <c r="H64" s="28" t="s">
        <v>38</v>
      </c>
      <c r="I64" s="28" t="s">
        <v>13</v>
      </c>
      <c r="J64" s="28">
        <f t="shared" si="12"/>
        <v>2</v>
      </c>
      <c r="K64" s="28">
        <v>2</v>
      </c>
      <c r="L64" s="28"/>
      <c r="M64" s="28"/>
      <c r="N64" s="28"/>
      <c r="O64" s="28"/>
      <c r="P64" s="28">
        <v>0</v>
      </c>
      <c r="Q64" s="28">
        <v>100</v>
      </c>
      <c r="R64" s="30">
        <v>0</v>
      </c>
      <c r="S64" s="51"/>
    </row>
    <row r="65" spans="1:19" s="50" customFormat="1" ht="19.899999999999999" customHeight="1" thickBot="1" x14ac:dyDescent="0.55000000000000004">
      <c r="A65" s="31"/>
      <c r="B65" s="46" t="s">
        <v>40</v>
      </c>
      <c r="C65" s="33">
        <v>2</v>
      </c>
      <c r="D65" s="34">
        <v>6</v>
      </c>
      <c r="E65" s="29">
        <f>+J65/O65</f>
        <v>3.6470588235294117</v>
      </c>
      <c r="F65" s="29">
        <f>+N65/O65</f>
        <v>2.3529411764705883</v>
      </c>
      <c r="G65" s="33"/>
      <c r="H65" s="33" t="s">
        <v>72</v>
      </c>
      <c r="I65" s="33" t="s">
        <v>14</v>
      </c>
      <c r="J65" s="28">
        <f t="shared" si="12"/>
        <v>93</v>
      </c>
      <c r="K65" s="33">
        <v>45</v>
      </c>
      <c r="L65" s="33">
        <v>45</v>
      </c>
      <c r="M65" s="33">
        <v>3</v>
      </c>
      <c r="N65" s="33">
        <v>60</v>
      </c>
      <c r="O65" s="29">
        <f>+(N65+J65)/D65</f>
        <v>25.5</v>
      </c>
      <c r="P65" s="33">
        <v>50</v>
      </c>
      <c r="Q65" s="33">
        <v>50</v>
      </c>
      <c r="R65" s="35">
        <v>0</v>
      </c>
      <c r="S65" s="24"/>
    </row>
    <row r="66" spans="1:19" s="23" customFormat="1" ht="19.899999999999999" customHeight="1" x14ac:dyDescent="0.5">
      <c r="A66" s="226" t="s">
        <v>61</v>
      </c>
      <c r="B66" s="227"/>
      <c r="C66" s="53"/>
      <c r="D66" s="54">
        <f>SUM(D63:D65,D59,D48)</f>
        <v>30</v>
      </c>
      <c r="E66" s="54">
        <f>SUM(E63:E65,E59,E48)</f>
        <v>18.788498818147552</v>
      </c>
      <c r="F66" s="54">
        <f>SUM(F63:F65,F59,F48)</f>
        <v>11.211501181852446</v>
      </c>
      <c r="G66" s="53"/>
      <c r="H66" s="53"/>
      <c r="I66" s="53"/>
      <c r="J66" s="55">
        <f>SUM(J63:J65,J59,J48)</f>
        <v>493</v>
      </c>
      <c r="K66" s="55">
        <f>SUM(K63:K65,K59,K48)</f>
        <v>184</v>
      </c>
      <c r="L66" s="55">
        <f>SUM(L63:L65,L59,L48)</f>
        <v>300</v>
      </c>
      <c r="M66" s="55">
        <f>SUM(M63:M65,M59,M48)</f>
        <v>9</v>
      </c>
      <c r="N66" s="55">
        <f>SUM(N63:N65,N59,N48)</f>
        <v>309</v>
      </c>
      <c r="O66" s="55"/>
      <c r="P66" s="55"/>
      <c r="Q66" s="55"/>
      <c r="R66" s="56"/>
      <c r="S66" s="57"/>
    </row>
    <row r="67" spans="1:19" s="23" customFormat="1" ht="19.899999999999999" customHeight="1" thickBot="1" x14ac:dyDescent="0.55000000000000004">
      <c r="A67" s="228" t="s">
        <v>27</v>
      </c>
      <c r="B67" s="229"/>
      <c r="C67" s="58" t="s">
        <v>23</v>
      </c>
      <c r="D67" s="59">
        <f>SUM(D66,D43)</f>
        <v>60</v>
      </c>
      <c r="E67" s="59">
        <f>SUM(E66,E43)</f>
        <v>38.075064471602929</v>
      </c>
      <c r="F67" s="59">
        <f>SUM(F66,F43)</f>
        <v>21.924935528397071</v>
      </c>
      <c r="G67" s="58"/>
      <c r="H67" s="58"/>
      <c r="I67" s="58"/>
      <c r="J67" s="60">
        <f>SUM(J66,J43)</f>
        <v>996</v>
      </c>
      <c r="K67" s="60">
        <f>SUM(K66,K43)</f>
        <v>372</v>
      </c>
      <c r="L67" s="60">
        <f>SUM(L66,L43)</f>
        <v>600</v>
      </c>
      <c r="M67" s="60">
        <f>SUM(M66,M43)</f>
        <v>24</v>
      </c>
      <c r="N67" s="60">
        <f>SUM(N66,N43)</f>
        <v>599</v>
      </c>
      <c r="O67" s="60"/>
      <c r="P67" s="60"/>
      <c r="Q67" s="60"/>
      <c r="R67" s="61"/>
      <c r="S67" s="57"/>
    </row>
    <row r="68" spans="1:19" s="23" customFormat="1" ht="19.899999999999999" customHeight="1" thickBot="1" x14ac:dyDescent="0.55000000000000004">
      <c r="A68" s="198" t="s">
        <v>54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200"/>
      <c r="S68" s="57"/>
    </row>
    <row r="69" spans="1:19" s="23" customFormat="1" ht="19.899999999999999" customHeight="1" x14ac:dyDescent="0.5">
      <c r="A69" s="214" t="s">
        <v>30</v>
      </c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6"/>
    </row>
    <row r="70" spans="1:19" s="23" customFormat="1" ht="19.899999999999999" customHeight="1" x14ac:dyDescent="0.5">
      <c r="A70" s="25" t="s">
        <v>6</v>
      </c>
      <c r="B70" s="151" t="s">
        <v>4</v>
      </c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3"/>
    </row>
    <row r="71" spans="1:19" s="23" customFormat="1" ht="19.899999999999999" customHeight="1" thickBot="1" x14ac:dyDescent="0.55000000000000004">
      <c r="A71" s="62">
        <v>1</v>
      </c>
      <c r="B71" s="63" t="s">
        <v>2</v>
      </c>
      <c r="C71" s="64">
        <v>3</v>
      </c>
      <c r="D71" s="65">
        <v>2</v>
      </c>
      <c r="E71" s="29">
        <f>+J71/O71</f>
        <v>1.2156862745098038</v>
      </c>
      <c r="F71" s="29">
        <f>+N71/O71</f>
        <v>0.78431372549019607</v>
      </c>
      <c r="G71" s="64"/>
      <c r="H71" s="28" t="s">
        <v>72</v>
      </c>
      <c r="I71" s="64" t="s">
        <v>14</v>
      </c>
      <c r="J71" s="28">
        <f t="shared" ref="J71" si="13">+SUM(K71:M71)</f>
        <v>31</v>
      </c>
      <c r="K71" s="64"/>
      <c r="L71" s="64">
        <v>30</v>
      </c>
      <c r="M71" s="64">
        <v>1</v>
      </c>
      <c r="N71" s="64">
        <v>20</v>
      </c>
      <c r="O71" s="29">
        <f>+(N71+J71)/D71</f>
        <v>25.5</v>
      </c>
      <c r="P71" s="64">
        <v>50</v>
      </c>
      <c r="Q71" s="64">
        <v>50</v>
      </c>
      <c r="R71" s="66">
        <v>0</v>
      </c>
    </row>
    <row r="72" spans="1:19" s="23" customFormat="1" ht="19.899999999999999" customHeight="1" x14ac:dyDescent="0.5">
      <c r="A72" s="172" t="s">
        <v>25</v>
      </c>
      <c r="B72" s="173"/>
      <c r="C72" s="36">
        <v>3</v>
      </c>
      <c r="D72" s="37">
        <f>+SUM(D71)</f>
        <v>2</v>
      </c>
      <c r="E72" s="37">
        <f>+SUM(E71)</f>
        <v>1.2156862745098038</v>
      </c>
      <c r="F72" s="37">
        <f>+SUM(F71)</f>
        <v>0.78431372549019607</v>
      </c>
      <c r="G72" s="36"/>
      <c r="H72" s="36" t="s">
        <v>23</v>
      </c>
      <c r="I72" s="36" t="s">
        <v>23</v>
      </c>
      <c r="J72" s="133">
        <f>+SUM(J71)</f>
        <v>31</v>
      </c>
      <c r="K72" s="133"/>
      <c r="L72" s="133">
        <f>+SUM(L71)</f>
        <v>30</v>
      </c>
      <c r="M72" s="133">
        <f>+SUM(M71)</f>
        <v>1</v>
      </c>
      <c r="N72" s="133">
        <f>+SUM(N71)</f>
        <v>20</v>
      </c>
      <c r="O72" s="36"/>
      <c r="P72" s="36"/>
      <c r="Q72" s="36"/>
      <c r="R72" s="38"/>
    </row>
    <row r="73" spans="1:19" s="23" customFormat="1" ht="19.899999999999999" customHeight="1" x14ac:dyDescent="0.5">
      <c r="A73" s="174" t="s">
        <v>58</v>
      </c>
      <c r="B73" s="175"/>
      <c r="C73" s="39">
        <v>3</v>
      </c>
      <c r="D73" s="39"/>
      <c r="E73" s="39"/>
      <c r="F73" s="39"/>
      <c r="G73" s="39"/>
      <c r="H73" s="39" t="s">
        <v>23</v>
      </c>
      <c r="I73" s="39" t="s">
        <v>23</v>
      </c>
      <c r="J73" s="134"/>
      <c r="K73" s="134"/>
      <c r="L73" s="134"/>
      <c r="M73" s="134"/>
      <c r="N73" s="134"/>
      <c r="O73" s="39"/>
      <c r="P73" s="39"/>
      <c r="Q73" s="39"/>
      <c r="R73" s="41"/>
    </row>
    <row r="74" spans="1:19" s="23" customFormat="1" ht="19.899999999999999" customHeight="1" thickBot="1" x14ac:dyDescent="0.55000000000000004">
      <c r="A74" s="176" t="s">
        <v>59</v>
      </c>
      <c r="B74" s="177"/>
      <c r="C74" s="42">
        <v>3</v>
      </c>
      <c r="D74" s="43">
        <v>2</v>
      </c>
      <c r="E74" s="43">
        <v>1.2</v>
      </c>
      <c r="F74" s="43">
        <v>0.8</v>
      </c>
      <c r="G74" s="42"/>
      <c r="H74" s="42" t="s">
        <v>23</v>
      </c>
      <c r="I74" s="42" t="s">
        <v>23</v>
      </c>
      <c r="J74" s="135">
        <v>31</v>
      </c>
      <c r="K74" s="135"/>
      <c r="L74" s="135">
        <v>30</v>
      </c>
      <c r="M74" s="135">
        <v>1</v>
      </c>
      <c r="N74" s="135">
        <v>20</v>
      </c>
      <c r="O74" s="42"/>
      <c r="P74" s="42"/>
      <c r="Q74" s="42"/>
      <c r="R74" s="44"/>
    </row>
    <row r="75" spans="1:19" s="23" customFormat="1" ht="19.899999999999999" customHeight="1" x14ac:dyDescent="0.5">
      <c r="A75" s="67" t="s">
        <v>9</v>
      </c>
      <c r="B75" s="230" t="s">
        <v>8</v>
      </c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2"/>
    </row>
    <row r="76" spans="1:19" s="23" customFormat="1" ht="19.899999999999999" customHeight="1" x14ac:dyDescent="0.5">
      <c r="A76" s="68">
        <v>1</v>
      </c>
      <c r="B76" s="69" t="s">
        <v>103</v>
      </c>
      <c r="C76" s="70">
        <v>3</v>
      </c>
      <c r="D76" s="71">
        <v>2.5</v>
      </c>
      <c r="E76" s="29">
        <f t="shared" ref="E76:E81" si="14">+J76/O76</f>
        <v>1.2132352941176472</v>
      </c>
      <c r="F76" s="29">
        <f t="shared" ref="F76:F81" si="15">+N76/O76</f>
        <v>1.286764705882353</v>
      </c>
      <c r="G76" s="70"/>
      <c r="H76" s="70" t="s">
        <v>37</v>
      </c>
      <c r="I76" s="70" t="s">
        <v>13</v>
      </c>
      <c r="J76" s="28">
        <f t="shared" ref="J76:J81" si="16">+SUM(K76:M76)</f>
        <v>33</v>
      </c>
      <c r="K76" s="70"/>
      <c r="L76" s="70">
        <v>30</v>
      </c>
      <c r="M76" s="70">
        <v>3</v>
      </c>
      <c r="N76" s="116">
        <v>35</v>
      </c>
      <c r="O76" s="29">
        <f t="shared" ref="O76:O81" si="17">+(N76+J76)/D76</f>
        <v>27.2</v>
      </c>
      <c r="P76" s="116">
        <v>85</v>
      </c>
      <c r="Q76" s="116">
        <v>15</v>
      </c>
      <c r="R76" s="117">
        <v>0</v>
      </c>
    </row>
    <row r="77" spans="1:19" s="23" customFormat="1" ht="19.899999999999999" customHeight="1" x14ac:dyDescent="0.5">
      <c r="A77" s="68">
        <v>2</v>
      </c>
      <c r="B77" s="69" t="s">
        <v>106</v>
      </c>
      <c r="C77" s="70">
        <v>3</v>
      </c>
      <c r="D77" s="71">
        <v>3</v>
      </c>
      <c r="E77" s="29">
        <f t="shared" si="14"/>
        <v>1.7195121951219512</v>
      </c>
      <c r="F77" s="29">
        <f t="shared" si="15"/>
        <v>1.2804878048780488</v>
      </c>
      <c r="G77" s="70"/>
      <c r="H77" s="70" t="s">
        <v>72</v>
      </c>
      <c r="I77" s="70" t="s">
        <v>13</v>
      </c>
      <c r="J77" s="28">
        <f t="shared" si="16"/>
        <v>47</v>
      </c>
      <c r="K77" s="70">
        <v>15</v>
      </c>
      <c r="L77" s="70">
        <v>30</v>
      </c>
      <c r="M77" s="70">
        <v>2</v>
      </c>
      <c r="N77" s="116">
        <v>35</v>
      </c>
      <c r="O77" s="29">
        <f t="shared" si="17"/>
        <v>27.333333333333332</v>
      </c>
      <c r="P77" s="116">
        <v>65</v>
      </c>
      <c r="Q77" s="116">
        <v>35</v>
      </c>
      <c r="R77" s="117">
        <v>0</v>
      </c>
    </row>
    <row r="78" spans="1:19" s="23" customFormat="1" ht="19.899999999999999" customHeight="1" x14ac:dyDescent="0.5">
      <c r="A78" s="68">
        <v>3</v>
      </c>
      <c r="B78" s="69" t="s">
        <v>105</v>
      </c>
      <c r="C78" s="70">
        <v>3</v>
      </c>
      <c r="D78" s="71">
        <v>4</v>
      </c>
      <c r="E78" s="29">
        <f t="shared" si="14"/>
        <v>1.8217821782178218</v>
      </c>
      <c r="F78" s="29">
        <f t="shared" si="15"/>
        <v>2.1782178217821784</v>
      </c>
      <c r="G78" s="70"/>
      <c r="H78" s="70" t="s">
        <v>37</v>
      </c>
      <c r="I78" s="70" t="s">
        <v>13</v>
      </c>
      <c r="J78" s="28">
        <f t="shared" si="16"/>
        <v>46</v>
      </c>
      <c r="K78" s="70">
        <v>15</v>
      </c>
      <c r="L78" s="70">
        <v>30</v>
      </c>
      <c r="M78" s="70">
        <v>1</v>
      </c>
      <c r="N78" s="116">
        <v>55</v>
      </c>
      <c r="O78" s="29">
        <f t="shared" si="17"/>
        <v>25.25</v>
      </c>
      <c r="P78" s="116">
        <v>35</v>
      </c>
      <c r="Q78" s="116">
        <v>65</v>
      </c>
      <c r="R78" s="117">
        <v>0</v>
      </c>
    </row>
    <row r="79" spans="1:19" s="23" customFormat="1" ht="19.899999999999999" customHeight="1" x14ac:dyDescent="0.5">
      <c r="A79" s="68">
        <v>4</v>
      </c>
      <c r="B79" s="69" t="s">
        <v>107</v>
      </c>
      <c r="C79" s="70">
        <v>3</v>
      </c>
      <c r="D79" s="71">
        <v>4.5</v>
      </c>
      <c r="E79" s="29">
        <f t="shared" si="14"/>
        <v>1.9067796610169492</v>
      </c>
      <c r="F79" s="29">
        <f t="shared" si="15"/>
        <v>2.593220338983051</v>
      </c>
      <c r="G79" s="70"/>
      <c r="H79" s="28" t="s">
        <v>72</v>
      </c>
      <c r="I79" s="70" t="s">
        <v>13</v>
      </c>
      <c r="J79" s="28">
        <f t="shared" si="16"/>
        <v>50</v>
      </c>
      <c r="K79" s="70"/>
      <c r="L79" s="70">
        <v>45</v>
      </c>
      <c r="M79" s="70">
        <v>5</v>
      </c>
      <c r="N79" s="116">
        <v>68</v>
      </c>
      <c r="O79" s="29">
        <f t="shared" si="17"/>
        <v>26.222222222222221</v>
      </c>
      <c r="P79" s="116">
        <v>35</v>
      </c>
      <c r="Q79" s="116">
        <v>45</v>
      </c>
      <c r="R79" s="117">
        <v>20</v>
      </c>
    </row>
    <row r="80" spans="1:19" s="23" customFormat="1" ht="37.5" customHeight="1" x14ac:dyDescent="0.5">
      <c r="A80" s="68">
        <v>5</v>
      </c>
      <c r="B80" s="82" t="s">
        <v>108</v>
      </c>
      <c r="C80" s="70">
        <v>3</v>
      </c>
      <c r="D80" s="71">
        <v>4.5</v>
      </c>
      <c r="E80" s="29">
        <f t="shared" si="14"/>
        <v>1.7999999999999998</v>
      </c>
      <c r="F80" s="29">
        <f t="shared" si="15"/>
        <v>2.6999999999999997</v>
      </c>
      <c r="G80" s="70"/>
      <c r="H80" s="70" t="s">
        <v>37</v>
      </c>
      <c r="I80" s="70" t="s">
        <v>13</v>
      </c>
      <c r="J80" s="28">
        <f t="shared" si="16"/>
        <v>46</v>
      </c>
      <c r="K80" s="70">
        <v>15</v>
      </c>
      <c r="L80" s="70">
        <v>30</v>
      </c>
      <c r="M80" s="70">
        <v>1</v>
      </c>
      <c r="N80" s="116">
        <v>69</v>
      </c>
      <c r="O80" s="29">
        <f t="shared" si="17"/>
        <v>25.555555555555557</v>
      </c>
      <c r="P80" s="116">
        <v>50</v>
      </c>
      <c r="Q80" s="116">
        <v>45</v>
      </c>
      <c r="R80" s="117">
        <v>5</v>
      </c>
    </row>
    <row r="81" spans="1:18" s="23" customFormat="1" ht="19.899999999999999" customHeight="1" thickBot="1" x14ac:dyDescent="0.55000000000000004">
      <c r="A81" s="62">
        <v>6</v>
      </c>
      <c r="B81" s="63" t="s">
        <v>104</v>
      </c>
      <c r="C81" s="64">
        <v>3</v>
      </c>
      <c r="D81" s="65">
        <v>3.5</v>
      </c>
      <c r="E81" s="29">
        <f t="shared" si="14"/>
        <v>1.7319587628865978</v>
      </c>
      <c r="F81" s="29">
        <f t="shared" si="15"/>
        <v>1.768041237113402</v>
      </c>
      <c r="G81" s="64"/>
      <c r="H81" s="28" t="s">
        <v>72</v>
      </c>
      <c r="I81" s="64" t="s">
        <v>13</v>
      </c>
      <c r="J81" s="28">
        <f t="shared" si="16"/>
        <v>48</v>
      </c>
      <c r="K81" s="64">
        <v>15</v>
      </c>
      <c r="L81" s="64">
        <v>30</v>
      </c>
      <c r="M81" s="64">
        <v>3</v>
      </c>
      <c r="N81" s="64">
        <v>49</v>
      </c>
      <c r="O81" s="29">
        <f t="shared" si="17"/>
        <v>27.714285714285715</v>
      </c>
      <c r="P81" s="64">
        <v>35</v>
      </c>
      <c r="Q81" s="64">
        <v>65</v>
      </c>
      <c r="R81" s="66">
        <v>0</v>
      </c>
    </row>
    <row r="82" spans="1:18" s="23" customFormat="1" ht="19.899999999999999" customHeight="1" x14ac:dyDescent="0.5">
      <c r="A82" s="172" t="s">
        <v>25</v>
      </c>
      <c r="B82" s="173"/>
      <c r="C82" s="36">
        <v>3</v>
      </c>
      <c r="D82" s="37">
        <f>SUM(D76:D81)</f>
        <v>22</v>
      </c>
      <c r="E82" s="37">
        <f>SUM(E76:E81)</f>
        <v>10.193268091360965</v>
      </c>
      <c r="F82" s="37">
        <f>SUM(F76:F81)</f>
        <v>11.806731908639033</v>
      </c>
      <c r="G82" s="36"/>
      <c r="H82" s="36" t="s">
        <v>23</v>
      </c>
      <c r="I82" s="36" t="s">
        <v>23</v>
      </c>
      <c r="J82" s="133">
        <f>SUM(J76:J81)</f>
        <v>270</v>
      </c>
      <c r="K82" s="133">
        <f>SUM(K76:K81)</f>
        <v>60</v>
      </c>
      <c r="L82" s="133">
        <f>SUM(L76:L81)</f>
        <v>195</v>
      </c>
      <c r="M82" s="133">
        <f>SUM(M76:M81)</f>
        <v>15</v>
      </c>
      <c r="N82" s="133">
        <f>SUM(N76:N81)</f>
        <v>311</v>
      </c>
      <c r="O82" s="36"/>
      <c r="P82" s="36"/>
      <c r="Q82" s="36"/>
      <c r="R82" s="38"/>
    </row>
    <row r="83" spans="1:18" s="23" customFormat="1" ht="19.899999999999999" customHeight="1" x14ac:dyDescent="0.5">
      <c r="A83" s="174" t="s">
        <v>58</v>
      </c>
      <c r="B83" s="175"/>
      <c r="C83" s="39">
        <v>3</v>
      </c>
      <c r="D83" s="39"/>
      <c r="E83" s="39"/>
      <c r="F83" s="39"/>
      <c r="G83" s="39"/>
      <c r="H83" s="39" t="s">
        <v>23</v>
      </c>
      <c r="I83" s="39" t="s">
        <v>23</v>
      </c>
      <c r="J83" s="39"/>
      <c r="K83" s="39"/>
      <c r="L83" s="39"/>
      <c r="M83" s="39"/>
      <c r="N83" s="39"/>
      <c r="O83" s="39"/>
      <c r="P83" s="39"/>
      <c r="Q83" s="39"/>
      <c r="R83" s="41"/>
    </row>
    <row r="84" spans="1:18" s="23" customFormat="1" ht="19.899999999999999" customHeight="1" thickBot="1" x14ac:dyDescent="0.55000000000000004">
      <c r="A84" s="176" t="s">
        <v>59</v>
      </c>
      <c r="B84" s="177"/>
      <c r="C84" s="42">
        <v>3</v>
      </c>
      <c r="D84" s="42"/>
      <c r="E84" s="42"/>
      <c r="F84" s="42"/>
      <c r="G84" s="42"/>
      <c r="H84" s="42" t="s">
        <v>23</v>
      </c>
      <c r="I84" s="42" t="s">
        <v>23</v>
      </c>
      <c r="J84" s="42"/>
      <c r="K84" s="42"/>
      <c r="L84" s="42"/>
      <c r="M84" s="42">
        <v>15</v>
      </c>
      <c r="N84" s="42"/>
      <c r="O84" s="42"/>
      <c r="P84" s="42"/>
      <c r="Q84" s="42"/>
      <c r="R84" s="44"/>
    </row>
    <row r="85" spans="1:18" s="23" customFormat="1" ht="19.899999999999999" customHeight="1" thickBot="1" x14ac:dyDescent="0.55000000000000004">
      <c r="A85" s="73"/>
      <c r="B85" s="74" t="s">
        <v>39</v>
      </c>
      <c r="C85" s="75">
        <v>3</v>
      </c>
      <c r="D85" s="76">
        <v>6</v>
      </c>
      <c r="E85" s="29">
        <f>+J85/O85</f>
        <v>3.6470588235294117</v>
      </c>
      <c r="F85" s="29">
        <f>+N85/O85</f>
        <v>2.3529411764705883</v>
      </c>
      <c r="G85" s="75"/>
      <c r="H85" s="28" t="s">
        <v>72</v>
      </c>
      <c r="I85" s="75" t="s">
        <v>14</v>
      </c>
      <c r="J85" s="28">
        <f t="shared" ref="J85" si="18">+SUM(K85:M85)</f>
        <v>93</v>
      </c>
      <c r="K85" s="75">
        <v>45</v>
      </c>
      <c r="L85" s="75">
        <v>45</v>
      </c>
      <c r="M85" s="75">
        <v>3</v>
      </c>
      <c r="N85" s="75">
        <v>60</v>
      </c>
      <c r="O85" s="29">
        <f>+(N85+J85)/D85</f>
        <v>25.5</v>
      </c>
      <c r="P85" s="75">
        <v>60</v>
      </c>
      <c r="Q85" s="75">
        <v>40</v>
      </c>
      <c r="R85" s="77">
        <v>0</v>
      </c>
    </row>
    <row r="86" spans="1:18" s="23" customFormat="1" ht="19.899999999999999" customHeight="1" thickBot="1" x14ac:dyDescent="0.55000000000000004">
      <c r="A86" s="178" t="s">
        <v>62</v>
      </c>
      <c r="B86" s="179"/>
      <c r="C86" s="47"/>
      <c r="D86" s="48">
        <f>SUM(D85,D82,D72)</f>
        <v>30</v>
      </c>
      <c r="E86" s="48">
        <f>SUM(E85,E82,E72)</f>
        <v>15.056013189400179</v>
      </c>
      <c r="F86" s="48">
        <f>SUM(F85,F82,F72)</f>
        <v>14.943986810599819</v>
      </c>
      <c r="G86" s="47"/>
      <c r="H86" s="47"/>
      <c r="I86" s="47"/>
      <c r="J86" s="93">
        <f>SUM(J85,J82,J72)</f>
        <v>394</v>
      </c>
      <c r="K86" s="93">
        <f>SUM(K85,K82,K72)</f>
        <v>105</v>
      </c>
      <c r="L86" s="93">
        <f>SUM(L85,L82,L72)</f>
        <v>270</v>
      </c>
      <c r="M86" s="93">
        <f>SUM(M85,M82,M72)</f>
        <v>19</v>
      </c>
      <c r="N86" s="93">
        <f>SUM(N85,N82,N72)</f>
        <v>391</v>
      </c>
      <c r="O86" s="47"/>
      <c r="P86" s="47"/>
      <c r="Q86" s="47"/>
      <c r="R86" s="49"/>
    </row>
    <row r="87" spans="1:18" s="23" customFormat="1" ht="19.899999999999999" customHeight="1" x14ac:dyDescent="0.5">
      <c r="A87" s="223" t="s">
        <v>31</v>
      </c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5"/>
    </row>
    <row r="88" spans="1:18" s="23" customFormat="1" ht="19.899999999999999" customHeight="1" x14ac:dyDescent="0.5">
      <c r="A88" s="78" t="s">
        <v>6</v>
      </c>
      <c r="B88" s="148" t="s">
        <v>4</v>
      </c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50"/>
    </row>
    <row r="89" spans="1:18" s="23" customFormat="1" ht="19.899999999999999" customHeight="1" x14ac:dyDescent="0.5">
      <c r="A89" s="68">
        <v>1</v>
      </c>
      <c r="B89" s="69" t="s">
        <v>2</v>
      </c>
      <c r="C89" s="70">
        <v>4</v>
      </c>
      <c r="D89" s="71">
        <v>2</v>
      </c>
      <c r="E89" s="29">
        <f t="shared" ref="E89:E90" si="19">+J89/O89</f>
        <v>1.2156862745098038</v>
      </c>
      <c r="F89" s="29">
        <f t="shared" ref="F89:F90" si="20">+N89/O89</f>
        <v>0.78431372549019607</v>
      </c>
      <c r="G89" s="70"/>
      <c r="H89" s="70" t="s">
        <v>72</v>
      </c>
      <c r="I89" s="70" t="s">
        <v>14</v>
      </c>
      <c r="J89" s="28">
        <f>+SUM(K89:M89)</f>
        <v>31</v>
      </c>
      <c r="K89" s="70"/>
      <c r="L89" s="70">
        <v>30</v>
      </c>
      <c r="M89" s="70">
        <v>1</v>
      </c>
      <c r="N89" s="116">
        <v>20</v>
      </c>
      <c r="O89" s="29">
        <f>+(N89+J89)/D89</f>
        <v>25.5</v>
      </c>
      <c r="P89" s="116">
        <v>50</v>
      </c>
      <c r="Q89" s="116">
        <v>50</v>
      </c>
      <c r="R89" s="117">
        <v>0</v>
      </c>
    </row>
    <row r="90" spans="1:18" s="23" customFormat="1" ht="19.899999999999999" customHeight="1" thickBot="1" x14ac:dyDescent="0.55000000000000004">
      <c r="A90" s="62">
        <v>2</v>
      </c>
      <c r="B90" s="63" t="s">
        <v>3</v>
      </c>
      <c r="C90" s="64">
        <v>4</v>
      </c>
      <c r="D90" s="65">
        <v>2</v>
      </c>
      <c r="E90" s="29">
        <f t="shared" si="19"/>
        <v>1</v>
      </c>
      <c r="F90" s="29">
        <f t="shared" si="20"/>
        <v>1</v>
      </c>
      <c r="G90" s="64"/>
      <c r="H90" s="28" t="s">
        <v>72</v>
      </c>
      <c r="I90" s="64" t="s">
        <v>13</v>
      </c>
      <c r="J90" s="28">
        <f t="shared" ref="J90" si="21">+SUM(K90:M90)</f>
        <v>30</v>
      </c>
      <c r="K90" s="64"/>
      <c r="L90" s="64">
        <v>30</v>
      </c>
      <c r="M90" s="64"/>
      <c r="N90" s="64">
        <v>30</v>
      </c>
      <c r="O90" s="29">
        <f>+(N90+J90)/D90</f>
        <v>30</v>
      </c>
      <c r="P90" s="64">
        <v>100</v>
      </c>
      <c r="Q90" s="64">
        <v>0</v>
      </c>
      <c r="R90" s="66">
        <v>0</v>
      </c>
    </row>
    <row r="91" spans="1:18" s="23" customFormat="1" ht="19.899999999999999" customHeight="1" x14ac:dyDescent="0.5">
      <c r="A91" s="172" t="s">
        <v>25</v>
      </c>
      <c r="B91" s="173"/>
      <c r="C91" s="36">
        <v>4</v>
      </c>
      <c r="D91" s="37">
        <f>+SUM(D89:D90)</f>
        <v>4</v>
      </c>
      <c r="E91" s="37">
        <f>+SUM(E89:E90)</f>
        <v>2.215686274509804</v>
      </c>
      <c r="F91" s="37">
        <f>+SUM(F89:F90)</f>
        <v>1.784313725490196</v>
      </c>
      <c r="G91" s="36"/>
      <c r="H91" s="36" t="s">
        <v>23</v>
      </c>
      <c r="I91" s="36" t="s">
        <v>23</v>
      </c>
      <c r="J91" s="133">
        <f>+SUM(J89:J90)</f>
        <v>61</v>
      </c>
      <c r="K91" s="133"/>
      <c r="L91" s="133">
        <f>+SUM(L89:L90)</f>
        <v>60</v>
      </c>
      <c r="M91" s="133">
        <f>+SUM(M89:M90)</f>
        <v>1</v>
      </c>
      <c r="N91" s="133">
        <f>+SUM(N89:N90)</f>
        <v>50</v>
      </c>
      <c r="O91" s="36"/>
      <c r="P91" s="36"/>
      <c r="Q91" s="36"/>
      <c r="R91" s="38"/>
    </row>
    <row r="92" spans="1:18" s="23" customFormat="1" ht="19.899999999999999" customHeight="1" x14ac:dyDescent="0.5">
      <c r="A92" s="174" t="s">
        <v>58</v>
      </c>
      <c r="B92" s="175"/>
      <c r="C92" s="39">
        <v>4</v>
      </c>
      <c r="D92" s="40"/>
      <c r="E92" s="40"/>
      <c r="F92" s="40"/>
      <c r="G92" s="39"/>
      <c r="H92" s="39" t="s">
        <v>23</v>
      </c>
      <c r="I92" s="39" t="s">
        <v>23</v>
      </c>
      <c r="J92" s="39"/>
      <c r="K92" s="39"/>
      <c r="L92" s="39"/>
      <c r="M92" s="39"/>
      <c r="N92" s="39"/>
      <c r="O92" s="39"/>
      <c r="P92" s="39"/>
      <c r="Q92" s="39"/>
      <c r="R92" s="41"/>
    </row>
    <row r="93" spans="1:18" s="23" customFormat="1" ht="19.899999999999999" customHeight="1" thickBot="1" x14ac:dyDescent="0.55000000000000004">
      <c r="A93" s="176" t="s">
        <v>59</v>
      </c>
      <c r="B93" s="177"/>
      <c r="C93" s="42">
        <v>4</v>
      </c>
      <c r="D93" s="43">
        <v>2</v>
      </c>
      <c r="E93" s="43">
        <v>1.2</v>
      </c>
      <c r="F93" s="43">
        <v>0.8</v>
      </c>
      <c r="G93" s="42"/>
      <c r="H93" s="42" t="s">
        <v>23</v>
      </c>
      <c r="I93" s="42" t="s">
        <v>23</v>
      </c>
      <c r="J93" s="42">
        <v>31</v>
      </c>
      <c r="K93" s="42"/>
      <c r="L93" s="42">
        <v>30</v>
      </c>
      <c r="M93" s="42">
        <v>1</v>
      </c>
      <c r="N93" s="42">
        <v>20</v>
      </c>
      <c r="O93" s="42"/>
      <c r="P93" s="42"/>
      <c r="Q93" s="42"/>
      <c r="R93" s="44"/>
    </row>
    <row r="94" spans="1:18" s="23" customFormat="1" ht="19.899999999999999" customHeight="1" x14ac:dyDescent="0.5">
      <c r="A94" s="67" t="s">
        <v>9</v>
      </c>
      <c r="B94" s="163" t="s">
        <v>8</v>
      </c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5"/>
    </row>
    <row r="95" spans="1:18" s="23" customFormat="1" ht="19.899999999999999" customHeight="1" x14ac:dyDescent="0.5">
      <c r="A95" s="68">
        <v>1</v>
      </c>
      <c r="B95" s="69" t="s">
        <v>109</v>
      </c>
      <c r="C95" s="70">
        <v>4</v>
      </c>
      <c r="D95" s="71">
        <v>4</v>
      </c>
      <c r="E95" s="29">
        <f t="shared" ref="E95:E99" si="22">+J95/O95</f>
        <v>2.2608695652173911</v>
      </c>
      <c r="F95" s="29">
        <f t="shared" ref="F95:F99" si="23">+N95/O95</f>
        <v>1.7391304347826086</v>
      </c>
      <c r="G95" s="70"/>
      <c r="H95" s="28" t="s">
        <v>72</v>
      </c>
      <c r="I95" s="70" t="s">
        <v>13</v>
      </c>
      <c r="J95" s="28">
        <f>+SUM(K95:M95)</f>
        <v>65</v>
      </c>
      <c r="K95" s="70">
        <v>15</v>
      </c>
      <c r="L95" s="70">
        <v>45</v>
      </c>
      <c r="M95" s="70">
        <v>5</v>
      </c>
      <c r="N95" s="116">
        <v>50</v>
      </c>
      <c r="O95" s="29">
        <f t="shared" ref="O95:O99" si="24">+(N95+J95)/D95</f>
        <v>28.75</v>
      </c>
      <c r="P95" s="116">
        <v>40</v>
      </c>
      <c r="Q95" s="116">
        <v>20</v>
      </c>
      <c r="R95" s="117">
        <v>40</v>
      </c>
    </row>
    <row r="96" spans="1:18" s="23" customFormat="1" ht="19.899999999999999" customHeight="1" x14ac:dyDescent="0.5">
      <c r="A96" s="68">
        <v>2</v>
      </c>
      <c r="B96" s="69" t="s">
        <v>112</v>
      </c>
      <c r="C96" s="70">
        <v>4</v>
      </c>
      <c r="D96" s="71">
        <v>4</v>
      </c>
      <c r="E96" s="29">
        <f t="shared" si="22"/>
        <v>2.2456140350877192</v>
      </c>
      <c r="F96" s="29">
        <f t="shared" si="23"/>
        <v>1.7543859649122806</v>
      </c>
      <c r="G96" s="70"/>
      <c r="H96" s="70" t="s">
        <v>37</v>
      </c>
      <c r="I96" s="70" t="s">
        <v>13</v>
      </c>
      <c r="J96" s="28">
        <f>+SUM(K96:M96)</f>
        <v>64</v>
      </c>
      <c r="K96" s="70">
        <v>30</v>
      </c>
      <c r="L96" s="70">
        <v>30</v>
      </c>
      <c r="M96" s="70">
        <v>4</v>
      </c>
      <c r="N96" s="116">
        <v>50</v>
      </c>
      <c r="O96" s="29">
        <f t="shared" si="24"/>
        <v>28.5</v>
      </c>
      <c r="P96" s="116">
        <v>60</v>
      </c>
      <c r="Q96" s="116">
        <v>40</v>
      </c>
      <c r="R96" s="117">
        <v>0</v>
      </c>
    </row>
    <row r="97" spans="1:18" s="23" customFormat="1" ht="38.15" customHeight="1" x14ac:dyDescent="0.5">
      <c r="A97" s="68">
        <v>3</v>
      </c>
      <c r="B97" s="82" t="s">
        <v>114</v>
      </c>
      <c r="C97" s="70">
        <v>4</v>
      </c>
      <c r="D97" s="71">
        <v>3</v>
      </c>
      <c r="E97" s="29">
        <f t="shared" si="22"/>
        <v>1.6</v>
      </c>
      <c r="F97" s="29">
        <f t="shared" si="23"/>
        <v>1.4</v>
      </c>
      <c r="G97" s="70"/>
      <c r="H97" s="70" t="s">
        <v>37</v>
      </c>
      <c r="I97" s="70" t="s">
        <v>13</v>
      </c>
      <c r="J97" s="28">
        <f>+SUM(K97:M97)</f>
        <v>48</v>
      </c>
      <c r="K97" s="70">
        <v>15</v>
      </c>
      <c r="L97" s="70">
        <v>30</v>
      </c>
      <c r="M97" s="70">
        <v>3</v>
      </c>
      <c r="N97" s="116">
        <v>42</v>
      </c>
      <c r="O97" s="29">
        <f t="shared" si="24"/>
        <v>30</v>
      </c>
      <c r="P97" s="116">
        <v>20</v>
      </c>
      <c r="Q97" s="116">
        <v>45</v>
      </c>
      <c r="R97" s="117">
        <v>35</v>
      </c>
    </row>
    <row r="98" spans="1:18" s="23" customFormat="1" ht="19.899999999999999" customHeight="1" x14ac:dyDescent="0.5">
      <c r="A98" s="68">
        <v>4</v>
      </c>
      <c r="B98" s="82" t="s">
        <v>113</v>
      </c>
      <c r="C98" s="70">
        <v>4</v>
      </c>
      <c r="D98" s="71">
        <v>2</v>
      </c>
      <c r="E98" s="29">
        <f t="shared" si="22"/>
        <v>1.2307692307692308</v>
      </c>
      <c r="F98" s="29">
        <f t="shared" si="23"/>
        <v>0.76923076923076927</v>
      </c>
      <c r="G98" s="70"/>
      <c r="H98" s="28" t="s">
        <v>72</v>
      </c>
      <c r="I98" s="70" t="s">
        <v>13</v>
      </c>
      <c r="J98" s="28">
        <f>+SUM(K98:M98)</f>
        <v>32</v>
      </c>
      <c r="K98" s="70">
        <v>15</v>
      </c>
      <c r="L98" s="70">
        <v>15</v>
      </c>
      <c r="M98" s="70">
        <v>2</v>
      </c>
      <c r="N98" s="116">
        <v>20</v>
      </c>
      <c r="O98" s="29">
        <f t="shared" si="24"/>
        <v>26</v>
      </c>
      <c r="P98" s="116">
        <v>50</v>
      </c>
      <c r="Q98" s="116">
        <v>50</v>
      </c>
      <c r="R98" s="117">
        <v>0</v>
      </c>
    </row>
    <row r="99" spans="1:18" s="23" customFormat="1" ht="40.5" customHeight="1" thickBot="1" x14ac:dyDescent="0.55000000000000004">
      <c r="A99" s="62">
        <v>5</v>
      </c>
      <c r="B99" s="147" t="s">
        <v>115</v>
      </c>
      <c r="C99" s="64">
        <v>4</v>
      </c>
      <c r="D99" s="65">
        <v>3</v>
      </c>
      <c r="E99" s="29">
        <f t="shared" si="22"/>
        <v>1.8461538461538463</v>
      </c>
      <c r="F99" s="29">
        <f t="shared" si="23"/>
        <v>1.1538461538461537</v>
      </c>
      <c r="G99" s="64"/>
      <c r="H99" s="28" t="s">
        <v>72</v>
      </c>
      <c r="I99" s="64" t="s">
        <v>13</v>
      </c>
      <c r="J99" s="28">
        <f>+SUM(K99:M99)</f>
        <v>48</v>
      </c>
      <c r="K99" s="64">
        <v>15</v>
      </c>
      <c r="L99" s="64">
        <v>30</v>
      </c>
      <c r="M99" s="64">
        <v>3</v>
      </c>
      <c r="N99" s="64">
        <v>30</v>
      </c>
      <c r="O99" s="29">
        <f t="shared" si="24"/>
        <v>26</v>
      </c>
      <c r="P99" s="64">
        <v>55</v>
      </c>
      <c r="Q99" s="64">
        <v>35</v>
      </c>
      <c r="R99" s="66">
        <v>10</v>
      </c>
    </row>
    <row r="100" spans="1:18" s="23" customFormat="1" ht="19.899999999999999" customHeight="1" x14ac:dyDescent="0.5">
      <c r="A100" s="172" t="s">
        <v>25</v>
      </c>
      <c r="B100" s="173"/>
      <c r="C100" s="36">
        <v>4</v>
      </c>
      <c r="D100" s="37">
        <f>SUM(D95:D99)</f>
        <v>16</v>
      </c>
      <c r="E100" s="37">
        <f>SUM(E95:E99)</f>
        <v>9.1834066772281862</v>
      </c>
      <c r="F100" s="37">
        <f>SUM(F95:F99)</f>
        <v>6.8165933227718121</v>
      </c>
      <c r="G100" s="36"/>
      <c r="H100" s="36" t="s">
        <v>23</v>
      </c>
      <c r="I100" s="36" t="s">
        <v>23</v>
      </c>
      <c r="J100" s="133">
        <f>SUM(J95:J99)</f>
        <v>257</v>
      </c>
      <c r="K100" s="133">
        <f>SUM(K95:K99)</f>
        <v>90</v>
      </c>
      <c r="L100" s="133">
        <f>SUM(L95:L99)</f>
        <v>150</v>
      </c>
      <c r="M100" s="133">
        <f>SUM(M95:M99)</f>
        <v>17</v>
      </c>
      <c r="N100" s="133">
        <f>SUM(N95:N99)</f>
        <v>192</v>
      </c>
      <c r="O100" s="36"/>
      <c r="P100" s="36"/>
      <c r="Q100" s="36"/>
      <c r="R100" s="38"/>
    </row>
    <row r="101" spans="1:18" s="23" customFormat="1" ht="19.899999999999999" customHeight="1" x14ac:dyDescent="0.5">
      <c r="A101" s="174" t="s">
        <v>58</v>
      </c>
      <c r="B101" s="175"/>
      <c r="C101" s="39">
        <v>4</v>
      </c>
      <c r="D101" s="39"/>
      <c r="E101" s="40"/>
      <c r="F101" s="40"/>
      <c r="G101" s="39"/>
      <c r="H101" s="39" t="s">
        <v>23</v>
      </c>
      <c r="I101" s="39" t="s">
        <v>23</v>
      </c>
      <c r="J101" s="39"/>
      <c r="K101" s="39"/>
      <c r="L101" s="39"/>
      <c r="M101" s="39"/>
      <c r="N101" s="39"/>
      <c r="O101" s="39"/>
      <c r="P101" s="39"/>
      <c r="Q101" s="39"/>
      <c r="R101" s="41"/>
    </row>
    <row r="102" spans="1:18" s="23" customFormat="1" ht="19.899999999999999" customHeight="1" thickBot="1" x14ac:dyDescent="0.55000000000000004">
      <c r="A102" s="176" t="s">
        <v>59</v>
      </c>
      <c r="B102" s="177"/>
      <c r="C102" s="42">
        <v>4</v>
      </c>
      <c r="D102" s="42"/>
      <c r="E102" s="43"/>
      <c r="F102" s="43"/>
      <c r="G102" s="42"/>
      <c r="H102" s="42" t="s">
        <v>23</v>
      </c>
      <c r="I102" s="42" t="s">
        <v>23</v>
      </c>
      <c r="J102" s="42"/>
      <c r="K102" s="42"/>
      <c r="L102" s="42"/>
      <c r="M102" s="42">
        <v>17</v>
      </c>
      <c r="N102" s="42"/>
      <c r="O102" s="42"/>
      <c r="P102" s="42"/>
      <c r="Q102" s="42"/>
      <c r="R102" s="44"/>
    </row>
    <row r="103" spans="1:18" s="23" customFormat="1" ht="19.899999999999999" customHeight="1" x14ac:dyDescent="0.5">
      <c r="A103" s="83" t="s">
        <v>22</v>
      </c>
      <c r="B103" s="79" t="s">
        <v>116</v>
      </c>
      <c r="C103" s="80">
        <v>4</v>
      </c>
      <c r="D103" s="81">
        <v>4</v>
      </c>
      <c r="E103" s="81">
        <v>2</v>
      </c>
      <c r="F103" s="81">
        <v>2</v>
      </c>
      <c r="G103" s="80"/>
      <c r="H103" s="28" t="s">
        <v>38</v>
      </c>
      <c r="I103" s="80" t="s">
        <v>13</v>
      </c>
      <c r="J103" s="80"/>
      <c r="K103" s="80"/>
      <c r="L103" s="80" t="s">
        <v>41</v>
      </c>
      <c r="M103" s="80"/>
      <c r="N103" s="118"/>
      <c r="O103" s="80"/>
      <c r="P103" s="118">
        <v>60</v>
      </c>
      <c r="Q103" s="118">
        <v>20</v>
      </c>
      <c r="R103" s="84">
        <v>20</v>
      </c>
    </row>
    <row r="104" spans="1:18" s="23" customFormat="1" ht="19.899999999999999" customHeight="1" thickBot="1" x14ac:dyDescent="0.55000000000000004">
      <c r="A104" s="85"/>
      <c r="B104" s="86" t="s">
        <v>39</v>
      </c>
      <c r="C104" s="64">
        <v>4</v>
      </c>
      <c r="D104" s="65">
        <v>6</v>
      </c>
      <c r="E104" s="29">
        <f t="shared" ref="E104" si="25">+J104/O104</f>
        <v>3.6470588235294117</v>
      </c>
      <c r="F104" s="29">
        <f t="shared" ref="F104" si="26">+N104/O104</f>
        <v>2.3529411764705883</v>
      </c>
      <c r="G104" s="64"/>
      <c r="H104" s="28" t="s">
        <v>72</v>
      </c>
      <c r="I104" s="64" t="s">
        <v>14</v>
      </c>
      <c r="J104" s="28">
        <f>+SUM(K104:M104)</f>
        <v>93</v>
      </c>
      <c r="K104" s="64">
        <v>45</v>
      </c>
      <c r="L104" s="64">
        <v>45</v>
      </c>
      <c r="M104" s="64">
        <v>3</v>
      </c>
      <c r="N104" s="64">
        <v>60</v>
      </c>
      <c r="O104" s="29">
        <f>+(N104+J104)/D104</f>
        <v>25.5</v>
      </c>
      <c r="P104" s="64">
        <v>50</v>
      </c>
      <c r="Q104" s="64">
        <v>50</v>
      </c>
      <c r="R104" s="66">
        <v>0</v>
      </c>
    </row>
    <row r="105" spans="1:18" s="23" customFormat="1" ht="19.899999999999999" customHeight="1" x14ac:dyDescent="0.5">
      <c r="A105" s="226" t="s">
        <v>63</v>
      </c>
      <c r="B105" s="227"/>
      <c r="C105" s="53"/>
      <c r="D105" s="54">
        <f>SUM(D103:D104,D100,D91)</f>
        <v>30</v>
      </c>
      <c r="E105" s="54">
        <f>SUM(E103:E104,E100,E91)</f>
        <v>17.046151775267401</v>
      </c>
      <c r="F105" s="54">
        <f>SUM(F103:F104,F100,F91)</f>
        <v>12.953848224732596</v>
      </c>
      <c r="G105" s="54"/>
      <c r="H105" s="54"/>
      <c r="I105" s="54"/>
      <c r="J105" s="55">
        <f>SUM(J103:J104,J100,J91)</f>
        <v>411</v>
      </c>
      <c r="K105" s="55">
        <f>SUM(K103:K104,K100,K91)</f>
        <v>135</v>
      </c>
      <c r="L105" s="55">
        <f>SUM(L103:L104,L100,L91)</f>
        <v>255</v>
      </c>
      <c r="M105" s="55">
        <f>SUM(M103:M104,M100,M91)</f>
        <v>21</v>
      </c>
      <c r="N105" s="55">
        <f>SUM(N103:N104,N100,N91)</f>
        <v>302</v>
      </c>
      <c r="O105" s="55"/>
      <c r="P105" s="55"/>
      <c r="Q105" s="55"/>
      <c r="R105" s="56"/>
    </row>
    <row r="106" spans="1:18" s="23" customFormat="1" ht="19.899999999999999" customHeight="1" thickBot="1" x14ac:dyDescent="0.55000000000000004">
      <c r="A106" s="228" t="s">
        <v>36</v>
      </c>
      <c r="B106" s="229"/>
      <c r="C106" s="58" t="s">
        <v>23</v>
      </c>
      <c r="D106" s="59">
        <f>+D105+D86</f>
        <v>60</v>
      </c>
      <c r="E106" s="59">
        <f>+E105+E86</f>
        <v>32.10216496466758</v>
      </c>
      <c r="F106" s="59">
        <f>+F105+F86</f>
        <v>27.897835035332413</v>
      </c>
      <c r="G106" s="58"/>
      <c r="H106" s="58"/>
      <c r="I106" s="58"/>
      <c r="J106" s="60">
        <f>+J105+J86</f>
        <v>805</v>
      </c>
      <c r="K106" s="60">
        <f>+K105+K86</f>
        <v>240</v>
      </c>
      <c r="L106" s="60">
        <f>+L105+L86</f>
        <v>525</v>
      </c>
      <c r="M106" s="60">
        <f>+M105+M86</f>
        <v>40</v>
      </c>
      <c r="N106" s="60">
        <f>+N105+N86</f>
        <v>693</v>
      </c>
      <c r="O106" s="60"/>
      <c r="P106" s="60"/>
      <c r="Q106" s="60"/>
      <c r="R106" s="61"/>
    </row>
    <row r="107" spans="1:18" s="23" customFormat="1" ht="19.899999999999999" customHeight="1" thickBot="1" x14ac:dyDescent="0.55000000000000004">
      <c r="A107" s="198" t="s">
        <v>55</v>
      </c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200"/>
    </row>
    <row r="108" spans="1:18" s="23" customFormat="1" ht="19.899999999999999" customHeight="1" x14ac:dyDescent="0.5">
      <c r="A108" s="214" t="s">
        <v>32</v>
      </c>
      <c r="B108" s="215"/>
      <c r="C108" s="215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6"/>
    </row>
    <row r="109" spans="1:18" s="23" customFormat="1" ht="19.899999999999999" customHeight="1" x14ac:dyDescent="0.5">
      <c r="A109" s="25" t="s">
        <v>6</v>
      </c>
      <c r="B109" s="151" t="s">
        <v>4</v>
      </c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3"/>
    </row>
    <row r="110" spans="1:18" s="23" customFormat="1" ht="19.899999999999999" customHeight="1" thickBot="1" x14ac:dyDescent="0.55000000000000004">
      <c r="A110" s="62">
        <v>1</v>
      </c>
      <c r="B110" s="63" t="s">
        <v>2</v>
      </c>
      <c r="C110" s="64">
        <v>3</v>
      </c>
      <c r="D110" s="65">
        <v>2</v>
      </c>
      <c r="E110" s="29">
        <f t="shared" ref="E110" si="27">+J110/O110</f>
        <v>1.2156862745098038</v>
      </c>
      <c r="F110" s="29">
        <f t="shared" ref="F110" si="28">+N110/O110</f>
        <v>0.78431372549019607</v>
      </c>
      <c r="G110" s="64"/>
      <c r="H110" s="28" t="s">
        <v>37</v>
      </c>
      <c r="I110" s="64" t="s">
        <v>14</v>
      </c>
      <c r="J110" s="28">
        <f>+SUM(K110:M110)</f>
        <v>31</v>
      </c>
      <c r="K110" s="64"/>
      <c r="L110" s="64">
        <v>30</v>
      </c>
      <c r="M110" s="64">
        <v>1</v>
      </c>
      <c r="N110" s="64">
        <v>20</v>
      </c>
      <c r="O110" s="29">
        <f>+(N110+J110)/D110</f>
        <v>25.5</v>
      </c>
      <c r="P110" s="64">
        <v>50</v>
      </c>
      <c r="Q110" s="64">
        <v>50</v>
      </c>
      <c r="R110" s="66">
        <v>0</v>
      </c>
    </row>
    <row r="111" spans="1:18" s="23" customFormat="1" ht="19.899999999999999" customHeight="1" x14ac:dyDescent="0.5">
      <c r="A111" s="172" t="s">
        <v>25</v>
      </c>
      <c r="B111" s="173"/>
      <c r="C111" s="36">
        <v>3</v>
      </c>
      <c r="D111" s="37">
        <f>+SUM(D110)</f>
        <v>2</v>
      </c>
      <c r="E111" s="37">
        <f>+SUM(E110)</f>
        <v>1.2156862745098038</v>
      </c>
      <c r="F111" s="37">
        <f>+SUM(F110)</f>
        <v>0.78431372549019607</v>
      </c>
      <c r="G111" s="36"/>
      <c r="H111" s="36" t="s">
        <v>23</v>
      </c>
      <c r="I111" s="36" t="s">
        <v>23</v>
      </c>
      <c r="J111" s="133">
        <f>+SUM(J110)</f>
        <v>31</v>
      </c>
      <c r="K111" s="133"/>
      <c r="L111" s="133">
        <f>+SUM(L110)</f>
        <v>30</v>
      </c>
      <c r="M111" s="133">
        <f>+SUM(M110)</f>
        <v>1</v>
      </c>
      <c r="N111" s="133">
        <f>+SUM(N110)</f>
        <v>20</v>
      </c>
      <c r="O111" s="36"/>
      <c r="P111" s="36"/>
      <c r="Q111" s="36"/>
      <c r="R111" s="38"/>
    </row>
    <row r="112" spans="1:18" s="23" customFormat="1" ht="19.899999999999999" customHeight="1" x14ac:dyDescent="0.5">
      <c r="A112" s="174" t="s">
        <v>58</v>
      </c>
      <c r="B112" s="175"/>
      <c r="C112" s="39">
        <v>3</v>
      </c>
      <c r="D112" s="39"/>
      <c r="E112" s="39"/>
      <c r="F112" s="39"/>
      <c r="G112" s="39"/>
      <c r="H112" s="39" t="s">
        <v>23</v>
      </c>
      <c r="I112" s="39" t="s">
        <v>23</v>
      </c>
      <c r="J112" s="39"/>
      <c r="K112" s="39"/>
      <c r="L112" s="39"/>
      <c r="M112" s="39"/>
      <c r="N112" s="39"/>
      <c r="O112" s="39"/>
      <c r="P112" s="39"/>
      <c r="Q112" s="39"/>
      <c r="R112" s="41"/>
    </row>
    <row r="113" spans="1:18" s="23" customFormat="1" ht="19.899999999999999" customHeight="1" thickBot="1" x14ac:dyDescent="0.55000000000000004">
      <c r="A113" s="176" t="s">
        <v>59</v>
      </c>
      <c r="B113" s="177"/>
      <c r="C113" s="42">
        <v>3</v>
      </c>
      <c r="D113" s="43">
        <v>2</v>
      </c>
      <c r="E113" s="43">
        <v>1.2</v>
      </c>
      <c r="F113" s="43">
        <v>0.8</v>
      </c>
      <c r="G113" s="42"/>
      <c r="H113" s="42" t="s">
        <v>23</v>
      </c>
      <c r="I113" s="42" t="s">
        <v>23</v>
      </c>
      <c r="J113" s="28">
        <v>31</v>
      </c>
      <c r="K113" s="42"/>
      <c r="L113" s="42">
        <v>30</v>
      </c>
      <c r="M113" s="42">
        <v>1</v>
      </c>
      <c r="N113" s="42">
        <v>20</v>
      </c>
      <c r="O113" s="42"/>
      <c r="P113" s="42"/>
      <c r="Q113" s="42"/>
      <c r="R113" s="44"/>
    </row>
    <row r="114" spans="1:18" s="23" customFormat="1" ht="19.899999999999999" customHeight="1" x14ac:dyDescent="0.5">
      <c r="A114" s="67" t="s">
        <v>9</v>
      </c>
      <c r="B114" s="163" t="s">
        <v>8</v>
      </c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5"/>
    </row>
    <row r="115" spans="1:18" s="23" customFormat="1" ht="19.899999999999999" customHeight="1" x14ac:dyDescent="0.5">
      <c r="A115" s="68">
        <v>1</v>
      </c>
      <c r="B115" s="27" t="s">
        <v>120</v>
      </c>
      <c r="C115" s="70">
        <v>5</v>
      </c>
      <c r="D115" s="71">
        <v>4</v>
      </c>
      <c r="E115" s="29">
        <f t="shared" ref="E115:E119" si="29">+J115/O115</f>
        <v>1.8640776699029127</v>
      </c>
      <c r="F115" s="29">
        <f t="shared" ref="F115:F119" si="30">+N115/O115</f>
        <v>2.1359223300970873</v>
      </c>
      <c r="G115" s="70"/>
      <c r="H115" s="28" t="s">
        <v>72</v>
      </c>
      <c r="I115" s="70" t="s">
        <v>13</v>
      </c>
      <c r="J115" s="28">
        <f t="shared" ref="J115:J119" si="31">+SUM(K115:M115)</f>
        <v>48</v>
      </c>
      <c r="K115" s="70">
        <v>15</v>
      </c>
      <c r="L115" s="70">
        <v>30</v>
      </c>
      <c r="M115" s="70">
        <v>3</v>
      </c>
      <c r="N115" s="116">
        <v>55</v>
      </c>
      <c r="O115" s="29">
        <f t="shared" ref="O115:O119" si="32">+(N115+J115)/D115</f>
        <v>25.75</v>
      </c>
      <c r="P115" s="116">
        <v>60</v>
      </c>
      <c r="Q115" s="116">
        <v>20</v>
      </c>
      <c r="R115" s="117">
        <v>20</v>
      </c>
    </row>
    <row r="116" spans="1:18" s="23" customFormat="1" ht="19.899999999999999" customHeight="1" x14ac:dyDescent="0.5">
      <c r="A116" s="68">
        <v>2</v>
      </c>
      <c r="B116" s="27" t="s">
        <v>110</v>
      </c>
      <c r="C116" s="70">
        <v>5</v>
      </c>
      <c r="D116" s="71">
        <v>4.5</v>
      </c>
      <c r="E116" s="29">
        <f t="shared" si="29"/>
        <v>1.9285714285714286</v>
      </c>
      <c r="F116" s="29">
        <f t="shared" si="30"/>
        <v>2.5714285714285716</v>
      </c>
      <c r="G116" s="70"/>
      <c r="H116" s="28" t="s">
        <v>72</v>
      </c>
      <c r="I116" s="70" t="s">
        <v>13</v>
      </c>
      <c r="J116" s="28">
        <f t="shared" si="31"/>
        <v>51</v>
      </c>
      <c r="K116" s="70"/>
      <c r="L116" s="70">
        <v>45</v>
      </c>
      <c r="M116" s="70">
        <v>6</v>
      </c>
      <c r="N116" s="116">
        <v>68</v>
      </c>
      <c r="O116" s="29">
        <f t="shared" si="32"/>
        <v>26.444444444444443</v>
      </c>
      <c r="P116" s="116">
        <v>40</v>
      </c>
      <c r="Q116" s="116">
        <v>55</v>
      </c>
      <c r="R116" s="117">
        <v>5</v>
      </c>
    </row>
    <row r="117" spans="1:18" s="23" customFormat="1" ht="19.899999999999999" customHeight="1" x14ac:dyDescent="0.5">
      <c r="A117" s="68">
        <v>3</v>
      </c>
      <c r="B117" s="27" t="s">
        <v>118</v>
      </c>
      <c r="C117" s="70">
        <v>5</v>
      </c>
      <c r="D117" s="71">
        <v>5.5</v>
      </c>
      <c r="E117" s="29">
        <f t="shared" si="29"/>
        <v>2.4964539007092199</v>
      </c>
      <c r="F117" s="29">
        <f t="shared" si="30"/>
        <v>3.0035460992907801</v>
      </c>
      <c r="G117" s="70"/>
      <c r="H117" s="70" t="s">
        <v>37</v>
      </c>
      <c r="I117" s="70" t="s">
        <v>13</v>
      </c>
      <c r="J117" s="28">
        <f t="shared" si="31"/>
        <v>64</v>
      </c>
      <c r="K117" s="70">
        <v>30</v>
      </c>
      <c r="L117" s="70">
        <v>30</v>
      </c>
      <c r="M117" s="70">
        <v>4</v>
      </c>
      <c r="N117" s="116">
        <v>77</v>
      </c>
      <c r="O117" s="29">
        <f t="shared" si="32"/>
        <v>25.636363636363637</v>
      </c>
      <c r="P117" s="116">
        <v>50</v>
      </c>
      <c r="Q117" s="116">
        <v>35</v>
      </c>
      <c r="R117" s="117">
        <v>15</v>
      </c>
    </row>
    <row r="118" spans="1:18" s="23" customFormat="1" ht="39.65" customHeight="1" x14ac:dyDescent="0.5">
      <c r="A118" s="68">
        <v>4</v>
      </c>
      <c r="B118" s="89" t="s">
        <v>119</v>
      </c>
      <c r="C118" s="70">
        <v>5</v>
      </c>
      <c r="D118" s="71">
        <v>4</v>
      </c>
      <c r="E118" s="29">
        <f t="shared" si="29"/>
        <v>1.8640776699029127</v>
      </c>
      <c r="F118" s="29">
        <f t="shared" si="30"/>
        <v>2.1359223300970873</v>
      </c>
      <c r="G118" s="70"/>
      <c r="H118" s="28" t="s">
        <v>72</v>
      </c>
      <c r="I118" s="70" t="s">
        <v>13</v>
      </c>
      <c r="J118" s="28">
        <f t="shared" si="31"/>
        <v>48</v>
      </c>
      <c r="K118" s="70">
        <v>15</v>
      </c>
      <c r="L118" s="70">
        <v>30</v>
      </c>
      <c r="M118" s="70">
        <v>3</v>
      </c>
      <c r="N118" s="116">
        <v>55</v>
      </c>
      <c r="O118" s="29">
        <f t="shared" si="32"/>
        <v>25.75</v>
      </c>
      <c r="P118" s="116">
        <v>85</v>
      </c>
      <c r="Q118" s="116">
        <v>15</v>
      </c>
      <c r="R118" s="117">
        <v>0</v>
      </c>
    </row>
    <row r="119" spans="1:18" s="23" customFormat="1" ht="39.65" customHeight="1" thickBot="1" x14ac:dyDescent="0.55000000000000004">
      <c r="A119" s="62">
        <v>5</v>
      </c>
      <c r="B119" s="90" t="s">
        <v>117</v>
      </c>
      <c r="C119" s="64">
        <v>5</v>
      </c>
      <c r="D119" s="65">
        <v>4</v>
      </c>
      <c r="E119" s="29">
        <f t="shared" si="29"/>
        <v>1.8431372549019607</v>
      </c>
      <c r="F119" s="29">
        <f t="shared" si="30"/>
        <v>2.1568627450980391</v>
      </c>
      <c r="G119" s="64"/>
      <c r="H119" s="28" t="s">
        <v>72</v>
      </c>
      <c r="I119" s="64" t="s">
        <v>13</v>
      </c>
      <c r="J119" s="28">
        <f t="shared" si="31"/>
        <v>47</v>
      </c>
      <c r="K119" s="64">
        <v>15</v>
      </c>
      <c r="L119" s="64">
        <v>30</v>
      </c>
      <c r="M119" s="64">
        <v>2</v>
      </c>
      <c r="N119" s="64">
        <v>55</v>
      </c>
      <c r="O119" s="29">
        <f t="shared" si="32"/>
        <v>25.5</v>
      </c>
      <c r="P119" s="64">
        <v>65</v>
      </c>
      <c r="Q119" s="64">
        <v>35</v>
      </c>
      <c r="R119" s="66">
        <v>0</v>
      </c>
    </row>
    <row r="120" spans="1:18" s="23" customFormat="1" ht="19.899999999999999" customHeight="1" x14ac:dyDescent="0.5">
      <c r="A120" s="172" t="s">
        <v>25</v>
      </c>
      <c r="B120" s="173"/>
      <c r="C120" s="36">
        <v>5</v>
      </c>
      <c r="D120" s="37">
        <f>SUM(D115:D119)</f>
        <v>22</v>
      </c>
      <c r="E120" s="37">
        <f>SUM(E115:E119)</f>
        <v>9.9963179239884354</v>
      </c>
      <c r="F120" s="37">
        <f>SUM(F115:F119)</f>
        <v>12.003682076011565</v>
      </c>
      <c r="G120" s="36"/>
      <c r="H120" s="36" t="s">
        <v>23</v>
      </c>
      <c r="I120" s="36" t="s">
        <v>23</v>
      </c>
      <c r="J120" s="133">
        <f>SUM(J115:J119)</f>
        <v>258</v>
      </c>
      <c r="K120" s="133">
        <f>SUM(K115:K119)</f>
        <v>75</v>
      </c>
      <c r="L120" s="133">
        <f>SUM(L115:L119)</f>
        <v>165</v>
      </c>
      <c r="M120" s="133">
        <f>SUM(M115:M119)</f>
        <v>18</v>
      </c>
      <c r="N120" s="133">
        <f>SUM(N115:N119)</f>
        <v>310</v>
      </c>
      <c r="O120" s="36"/>
      <c r="P120" s="36"/>
      <c r="Q120" s="36"/>
      <c r="R120" s="38"/>
    </row>
    <row r="121" spans="1:18" s="23" customFormat="1" ht="19.899999999999999" customHeight="1" x14ac:dyDescent="0.5">
      <c r="A121" s="174" t="s">
        <v>58</v>
      </c>
      <c r="B121" s="175"/>
      <c r="C121" s="39">
        <v>5</v>
      </c>
      <c r="D121" s="40"/>
      <c r="E121" s="39"/>
      <c r="F121" s="39"/>
      <c r="G121" s="39"/>
      <c r="H121" s="39" t="s">
        <v>23</v>
      </c>
      <c r="I121" s="39" t="s">
        <v>23</v>
      </c>
      <c r="J121" s="39"/>
      <c r="K121" s="39"/>
      <c r="L121" s="39"/>
      <c r="M121" s="39"/>
      <c r="N121" s="39"/>
      <c r="O121" s="39"/>
      <c r="P121" s="39"/>
      <c r="Q121" s="39"/>
      <c r="R121" s="41"/>
    </row>
    <row r="122" spans="1:18" s="23" customFormat="1" ht="19.899999999999999" customHeight="1" thickBot="1" x14ac:dyDescent="0.55000000000000004">
      <c r="A122" s="176" t="s">
        <v>59</v>
      </c>
      <c r="B122" s="177"/>
      <c r="C122" s="42">
        <v>5</v>
      </c>
      <c r="D122" s="43"/>
      <c r="E122" s="43"/>
      <c r="F122" s="42"/>
      <c r="G122" s="42"/>
      <c r="H122" s="42" t="s">
        <v>23</v>
      </c>
      <c r="I122" s="42" t="s">
        <v>23</v>
      </c>
      <c r="J122" s="42"/>
      <c r="K122" s="42"/>
      <c r="L122" s="42"/>
      <c r="M122" s="42"/>
      <c r="N122" s="42"/>
      <c r="O122" s="42"/>
      <c r="P122" s="42"/>
      <c r="Q122" s="42"/>
      <c r="R122" s="44"/>
    </row>
    <row r="123" spans="1:18" s="23" customFormat="1" ht="19.899999999999999" customHeight="1" thickBot="1" x14ac:dyDescent="0.55000000000000004">
      <c r="A123" s="91"/>
      <c r="B123" s="92" t="s">
        <v>39</v>
      </c>
      <c r="C123" s="75">
        <v>5</v>
      </c>
      <c r="D123" s="76">
        <v>6</v>
      </c>
      <c r="E123" s="29">
        <f t="shared" ref="E123" si="33">+J123/O123</f>
        <v>3.6470588235294117</v>
      </c>
      <c r="F123" s="29">
        <f t="shared" ref="F123" si="34">+N123/O123</f>
        <v>2.3529411764705883</v>
      </c>
      <c r="G123" s="75"/>
      <c r="H123" s="28" t="s">
        <v>72</v>
      </c>
      <c r="I123" s="75" t="s">
        <v>14</v>
      </c>
      <c r="J123" s="28">
        <f>+SUM(K123:M123)</f>
        <v>93</v>
      </c>
      <c r="K123" s="75">
        <v>45</v>
      </c>
      <c r="L123" s="75">
        <v>45</v>
      </c>
      <c r="M123" s="75">
        <v>3</v>
      </c>
      <c r="N123" s="75">
        <v>60</v>
      </c>
      <c r="O123" s="29">
        <f>+(N123+J123)/D123</f>
        <v>25.5</v>
      </c>
      <c r="P123" s="75">
        <v>50</v>
      </c>
      <c r="Q123" s="75">
        <v>50</v>
      </c>
      <c r="R123" s="77">
        <v>0</v>
      </c>
    </row>
    <row r="124" spans="1:18" s="23" customFormat="1" ht="19.899999999999999" customHeight="1" thickBot="1" x14ac:dyDescent="0.55000000000000004">
      <c r="A124" s="178" t="s">
        <v>64</v>
      </c>
      <c r="B124" s="179"/>
      <c r="C124" s="47"/>
      <c r="D124" s="48">
        <f>SUM(D120,D111,D123)</f>
        <v>30</v>
      </c>
      <c r="E124" s="48">
        <f>SUM(E120,E111,E123)</f>
        <v>14.85906302202765</v>
      </c>
      <c r="F124" s="48">
        <f>SUM(F120,F111,F123)</f>
        <v>15.14093697797235</v>
      </c>
      <c r="G124" s="47"/>
      <c r="H124" s="47"/>
      <c r="I124" s="47"/>
      <c r="J124" s="93">
        <f>SUM(J120,J111,J123)</f>
        <v>382</v>
      </c>
      <c r="K124" s="93">
        <f>SUM(K120,K111,K123)</f>
        <v>120</v>
      </c>
      <c r="L124" s="93">
        <f>SUM(L120,L111,L123)</f>
        <v>240</v>
      </c>
      <c r="M124" s="93">
        <f>SUM(M120,M111,M123)</f>
        <v>22</v>
      </c>
      <c r="N124" s="93">
        <f>SUM(N120,N111,N123)</f>
        <v>390</v>
      </c>
      <c r="O124" s="93"/>
      <c r="P124" s="93"/>
      <c r="Q124" s="93"/>
      <c r="R124" s="94"/>
    </row>
    <row r="125" spans="1:18" s="23" customFormat="1" ht="19.899999999999999" customHeight="1" x14ac:dyDescent="0.5">
      <c r="A125" s="223" t="s">
        <v>47</v>
      </c>
      <c r="B125" s="224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5"/>
    </row>
    <row r="126" spans="1:18" s="23" customFormat="1" ht="19.899999999999999" customHeight="1" x14ac:dyDescent="0.5">
      <c r="A126" s="78" t="s">
        <v>9</v>
      </c>
      <c r="B126" s="148" t="s">
        <v>8</v>
      </c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50"/>
    </row>
    <row r="127" spans="1:18" s="23" customFormat="1" ht="39.65" customHeight="1" x14ac:dyDescent="0.5">
      <c r="A127" s="68">
        <v>1</v>
      </c>
      <c r="B127" s="89" t="s">
        <v>122</v>
      </c>
      <c r="C127" s="70">
        <v>6</v>
      </c>
      <c r="D127" s="71">
        <v>5</v>
      </c>
      <c r="E127" s="29">
        <f t="shared" ref="E127:E132" si="35">+J127/O127</f>
        <v>2.4615384615384617</v>
      </c>
      <c r="F127" s="29">
        <f t="shared" ref="F127:F132" si="36">+N127/O127</f>
        <v>2.5384615384615383</v>
      </c>
      <c r="G127" s="70"/>
      <c r="H127" s="70" t="s">
        <v>37</v>
      </c>
      <c r="I127" s="70" t="s">
        <v>13</v>
      </c>
      <c r="J127" s="28">
        <f t="shared" ref="J127:J132" si="37">+SUM(K127:M127)</f>
        <v>64</v>
      </c>
      <c r="K127" s="70">
        <v>30</v>
      </c>
      <c r="L127" s="70">
        <v>30</v>
      </c>
      <c r="M127" s="70">
        <v>4</v>
      </c>
      <c r="N127" s="116">
        <v>66</v>
      </c>
      <c r="O127" s="29">
        <f t="shared" ref="O127:O132" si="38">+(N127+J127)/D127</f>
        <v>26</v>
      </c>
      <c r="P127" s="116">
        <v>40</v>
      </c>
      <c r="Q127" s="116">
        <v>40</v>
      </c>
      <c r="R127" s="117">
        <v>20</v>
      </c>
    </row>
    <row r="128" spans="1:18" s="23" customFormat="1" ht="19.899999999999999" customHeight="1" x14ac:dyDescent="0.5">
      <c r="A128" s="68">
        <v>2</v>
      </c>
      <c r="B128" s="27" t="s">
        <v>111</v>
      </c>
      <c r="C128" s="70">
        <v>6</v>
      </c>
      <c r="D128" s="71">
        <v>4</v>
      </c>
      <c r="E128" s="29">
        <f t="shared" si="35"/>
        <v>1.9245283018867925</v>
      </c>
      <c r="F128" s="29">
        <f t="shared" si="36"/>
        <v>2.0754716981132075</v>
      </c>
      <c r="G128" s="70"/>
      <c r="H128" s="28" t="s">
        <v>72</v>
      </c>
      <c r="I128" s="70" t="s">
        <v>13</v>
      </c>
      <c r="J128" s="28">
        <f t="shared" si="37"/>
        <v>51</v>
      </c>
      <c r="K128" s="70"/>
      <c r="L128" s="70">
        <v>45</v>
      </c>
      <c r="M128" s="70">
        <v>6</v>
      </c>
      <c r="N128" s="116">
        <v>55</v>
      </c>
      <c r="O128" s="29">
        <f t="shared" si="38"/>
        <v>26.5</v>
      </c>
      <c r="P128" s="116">
        <v>30</v>
      </c>
      <c r="Q128" s="116">
        <v>60</v>
      </c>
      <c r="R128" s="117">
        <v>10</v>
      </c>
    </row>
    <row r="129" spans="1:18" s="23" customFormat="1" ht="41.15" customHeight="1" x14ac:dyDescent="0.5">
      <c r="A129" s="68">
        <v>3</v>
      </c>
      <c r="B129" s="89" t="s">
        <v>121</v>
      </c>
      <c r="C129" s="70">
        <v>6</v>
      </c>
      <c r="D129" s="71">
        <v>3</v>
      </c>
      <c r="E129" s="29">
        <f t="shared" si="35"/>
        <v>1.7848101265822787</v>
      </c>
      <c r="F129" s="29">
        <f t="shared" si="36"/>
        <v>1.2151898734177216</v>
      </c>
      <c r="G129" s="70"/>
      <c r="H129" s="70" t="s">
        <v>37</v>
      </c>
      <c r="I129" s="70" t="s">
        <v>13</v>
      </c>
      <c r="J129" s="28">
        <f t="shared" si="37"/>
        <v>47</v>
      </c>
      <c r="K129" s="70">
        <v>15</v>
      </c>
      <c r="L129" s="70">
        <v>30</v>
      </c>
      <c r="M129" s="70">
        <v>2</v>
      </c>
      <c r="N129" s="116">
        <v>32</v>
      </c>
      <c r="O129" s="29">
        <f t="shared" si="38"/>
        <v>26.333333333333332</v>
      </c>
      <c r="P129" s="116">
        <v>40</v>
      </c>
      <c r="Q129" s="116">
        <v>60</v>
      </c>
      <c r="R129" s="117">
        <v>0</v>
      </c>
    </row>
    <row r="130" spans="1:18" s="23" customFormat="1" ht="41.65" customHeight="1" x14ac:dyDescent="0.5">
      <c r="A130" s="68">
        <v>4</v>
      </c>
      <c r="B130" s="89" t="s">
        <v>124</v>
      </c>
      <c r="C130" s="70">
        <v>6</v>
      </c>
      <c r="D130" s="71">
        <v>3</v>
      </c>
      <c r="E130" s="29">
        <f t="shared" si="35"/>
        <v>1.7625</v>
      </c>
      <c r="F130" s="29">
        <f t="shared" si="36"/>
        <v>1.2375</v>
      </c>
      <c r="G130" s="70"/>
      <c r="H130" s="28" t="s">
        <v>72</v>
      </c>
      <c r="I130" s="70" t="s">
        <v>13</v>
      </c>
      <c r="J130" s="28">
        <f t="shared" si="37"/>
        <v>47</v>
      </c>
      <c r="K130" s="70">
        <v>15</v>
      </c>
      <c r="L130" s="70">
        <v>30</v>
      </c>
      <c r="M130" s="70">
        <v>2</v>
      </c>
      <c r="N130" s="116">
        <v>33</v>
      </c>
      <c r="O130" s="29">
        <f t="shared" si="38"/>
        <v>26.666666666666668</v>
      </c>
      <c r="P130" s="116">
        <v>80</v>
      </c>
      <c r="Q130" s="116">
        <v>20</v>
      </c>
      <c r="R130" s="117">
        <v>0</v>
      </c>
    </row>
    <row r="131" spans="1:18" s="23" customFormat="1" ht="19.899999999999999" customHeight="1" x14ac:dyDescent="0.5">
      <c r="A131" s="68">
        <v>5</v>
      </c>
      <c r="B131" s="27" t="s">
        <v>123</v>
      </c>
      <c r="C131" s="70">
        <v>6</v>
      </c>
      <c r="D131" s="71">
        <v>3</v>
      </c>
      <c r="E131" s="29">
        <f t="shared" si="35"/>
        <v>1.8461538461538463</v>
      </c>
      <c r="F131" s="29">
        <f t="shared" si="36"/>
        <v>1.1538461538461537</v>
      </c>
      <c r="G131" s="70"/>
      <c r="H131" s="28" t="s">
        <v>72</v>
      </c>
      <c r="I131" s="70" t="s">
        <v>13</v>
      </c>
      <c r="J131" s="28">
        <f t="shared" si="37"/>
        <v>48</v>
      </c>
      <c r="K131" s="70">
        <v>15</v>
      </c>
      <c r="L131" s="70">
        <v>30</v>
      </c>
      <c r="M131" s="70">
        <v>3</v>
      </c>
      <c r="N131" s="116">
        <v>30</v>
      </c>
      <c r="O131" s="29">
        <f t="shared" si="38"/>
        <v>26</v>
      </c>
      <c r="P131" s="116">
        <v>40</v>
      </c>
      <c r="Q131" s="116">
        <v>45</v>
      </c>
      <c r="R131" s="117">
        <v>15</v>
      </c>
    </row>
    <row r="132" spans="1:18" s="23" customFormat="1" ht="40.5" customHeight="1" thickBot="1" x14ac:dyDescent="0.55000000000000004">
      <c r="A132" s="62">
        <v>6</v>
      </c>
      <c r="B132" s="90" t="s">
        <v>125</v>
      </c>
      <c r="C132" s="64">
        <v>6</v>
      </c>
      <c r="D132" s="65">
        <v>2</v>
      </c>
      <c r="E132" s="29">
        <f t="shared" si="35"/>
        <v>1.2452830188679245</v>
      </c>
      <c r="F132" s="29">
        <f t="shared" si="36"/>
        <v>0.75471698113207553</v>
      </c>
      <c r="G132" s="64"/>
      <c r="H132" s="28" t="s">
        <v>72</v>
      </c>
      <c r="I132" s="64" t="s">
        <v>14</v>
      </c>
      <c r="J132" s="28">
        <f t="shared" si="37"/>
        <v>33</v>
      </c>
      <c r="K132" s="64"/>
      <c r="L132" s="64">
        <v>30</v>
      </c>
      <c r="M132" s="64">
        <v>3</v>
      </c>
      <c r="N132" s="64">
        <v>20</v>
      </c>
      <c r="O132" s="29">
        <f t="shared" si="38"/>
        <v>26.5</v>
      </c>
      <c r="P132" s="64">
        <v>50</v>
      </c>
      <c r="Q132" s="64">
        <v>25</v>
      </c>
      <c r="R132" s="66">
        <v>25</v>
      </c>
    </row>
    <row r="133" spans="1:18" s="23" customFormat="1" ht="19.899999999999999" customHeight="1" x14ac:dyDescent="0.5">
      <c r="A133" s="172" t="s">
        <v>25</v>
      </c>
      <c r="B133" s="173"/>
      <c r="C133" s="36">
        <v>6</v>
      </c>
      <c r="D133" s="37">
        <f>+SUM(D127:D132)</f>
        <v>20</v>
      </c>
      <c r="E133" s="37">
        <f>+SUM(E127:E132)</f>
        <v>11.024813755029303</v>
      </c>
      <c r="F133" s="37">
        <f>+SUM(F127:F132)</f>
        <v>8.9751862449706969</v>
      </c>
      <c r="G133" s="36"/>
      <c r="H133" s="36" t="s">
        <v>23</v>
      </c>
      <c r="I133" s="36" t="s">
        <v>23</v>
      </c>
      <c r="J133" s="133">
        <f>+SUM(J127:J132)</f>
        <v>290</v>
      </c>
      <c r="K133" s="133">
        <f>+SUM(K127:K132)</f>
        <v>75</v>
      </c>
      <c r="L133" s="133">
        <f>+SUM(L127:L132)</f>
        <v>195</v>
      </c>
      <c r="M133" s="133">
        <f>+SUM(M127:M132)</f>
        <v>20</v>
      </c>
      <c r="N133" s="133">
        <f>+SUM(N127:N132)</f>
        <v>236</v>
      </c>
      <c r="O133" s="36"/>
      <c r="P133" s="36"/>
      <c r="Q133" s="36"/>
      <c r="R133" s="38"/>
    </row>
    <row r="134" spans="1:18" s="23" customFormat="1" ht="19.899999999999999" customHeight="1" x14ac:dyDescent="0.5">
      <c r="A134" s="174" t="s">
        <v>58</v>
      </c>
      <c r="B134" s="175"/>
      <c r="C134" s="39">
        <v>6</v>
      </c>
      <c r="D134" s="39"/>
      <c r="E134" s="40"/>
      <c r="F134" s="39"/>
      <c r="G134" s="39"/>
      <c r="H134" s="39" t="s">
        <v>23</v>
      </c>
      <c r="I134" s="39" t="s">
        <v>23</v>
      </c>
      <c r="J134" s="39"/>
      <c r="K134" s="39"/>
      <c r="L134" s="39"/>
      <c r="M134" s="39"/>
      <c r="N134" s="39"/>
      <c r="O134" s="39"/>
      <c r="P134" s="39"/>
      <c r="Q134" s="39"/>
      <c r="R134" s="41"/>
    </row>
    <row r="135" spans="1:18" s="23" customFormat="1" ht="19.899999999999999" customHeight="1" thickBot="1" x14ac:dyDescent="0.55000000000000004">
      <c r="A135" s="176" t="s">
        <v>59</v>
      </c>
      <c r="B135" s="177"/>
      <c r="C135" s="42">
        <v>6</v>
      </c>
      <c r="D135" s="43"/>
      <c r="E135" s="43"/>
      <c r="F135" s="42"/>
      <c r="G135" s="42"/>
      <c r="H135" s="42" t="s">
        <v>23</v>
      </c>
      <c r="I135" s="42" t="s">
        <v>23</v>
      </c>
      <c r="J135" s="42"/>
      <c r="K135" s="42"/>
      <c r="L135" s="42"/>
      <c r="M135" s="42"/>
      <c r="N135" s="42">
        <v>20</v>
      </c>
      <c r="O135" s="42"/>
      <c r="P135" s="42"/>
      <c r="Q135" s="42"/>
      <c r="R135" s="44"/>
    </row>
    <row r="136" spans="1:18" s="23" customFormat="1" ht="19.899999999999999" customHeight="1" x14ac:dyDescent="0.5">
      <c r="A136" s="95" t="s">
        <v>22</v>
      </c>
      <c r="B136" s="88" t="s">
        <v>126</v>
      </c>
      <c r="C136" s="80">
        <v>6</v>
      </c>
      <c r="D136" s="81">
        <v>4</v>
      </c>
      <c r="E136" s="81">
        <v>2</v>
      </c>
      <c r="F136" s="81">
        <v>2</v>
      </c>
      <c r="G136" s="80"/>
      <c r="H136" s="80" t="s">
        <v>38</v>
      </c>
      <c r="I136" s="80" t="s">
        <v>23</v>
      </c>
      <c r="J136" s="80"/>
      <c r="K136" s="80"/>
      <c r="L136" s="80" t="s">
        <v>41</v>
      </c>
      <c r="M136" s="80"/>
      <c r="N136" s="118"/>
      <c r="O136" s="80"/>
      <c r="P136" s="118">
        <v>65</v>
      </c>
      <c r="Q136" s="118">
        <v>0</v>
      </c>
      <c r="R136" s="84">
        <v>35</v>
      </c>
    </row>
    <row r="137" spans="1:18" s="23" customFormat="1" ht="19.899999999999999" customHeight="1" thickBot="1" x14ac:dyDescent="0.55000000000000004">
      <c r="A137" s="96"/>
      <c r="B137" s="46" t="s">
        <v>39</v>
      </c>
      <c r="C137" s="64">
        <v>6</v>
      </c>
      <c r="D137" s="65">
        <v>6</v>
      </c>
      <c r="E137" s="29">
        <f t="shared" ref="E137" si="39">+J137/O137</f>
        <v>3.6470588235294117</v>
      </c>
      <c r="F137" s="29">
        <f t="shared" ref="F137" si="40">+N137/O137</f>
        <v>2.3529411764705883</v>
      </c>
      <c r="G137" s="64"/>
      <c r="H137" s="28" t="s">
        <v>72</v>
      </c>
      <c r="I137" s="64" t="s">
        <v>14</v>
      </c>
      <c r="J137" s="28">
        <f>+SUM(K137:M137)</f>
        <v>93</v>
      </c>
      <c r="K137" s="64">
        <v>45</v>
      </c>
      <c r="L137" s="64">
        <v>45</v>
      </c>
      <c r="M137" s="64">
        <v>3</v>
      </c>
      <c r="N137" s="64">
        <v>60</v>
      </c>
      <c r="O137" s="29">
        <f>+(N137+J137)/D137</f>
        <v>25.5</v>
      </c>
      <c r="P137" s="64">
        <v>50</v>
      </c>
      <c r="Q137" s="64">
        <v>50</v>
      </c>
      <c r="R137" s="66">
        <v>0</v>
      </c>
    </row>
    <row r="138" spans="1:18" s="23" customFormat="1" ht="19.899999999999999" customHeight="1" x14ac:dyDescent="0.5">
      <c r="A138" s="226" t="s">
        <v>65</v>
      </c>
      <c r="B138" s="227"/>
      <c r="C138" s="53"/>
      <c r="D138" s="54">
        <f>+D133+D136+D137</f>
        <v>30</v>
      </c>
      <c r="E138" s="54">
        <f>+E133+E136+E137</f>
        <v>16.671872578558716</v>
      </c>
      <c r="F138" s="54">
        <f>+F133+F136+F137</f>
        <v>13.328127421441286</v>
      </c>
      <c r="G138" s="53"/>
      <c r="H138" s="53"/>
      <c r="I138" s="53"/>
      <c r="J138" s="55">
        <f>+J133+J136+J137</f>
        <v>383</v>
      </c>
      <c r="K138" s="55">
        <f>+K133+K136+K137</f>
        <v>120</v>
      </c>
      <c r="L138" s="55">
        <f>+L133</f>
        <v>195</v>
      </c>
      <c r="M138" s="55">
        <f>+M133+M136+M137</f>
        <v>23</v>
      </c>
      <c r="N138" s="55"/>
      <c r="O138" s="53"/>
      <c r="P138" s="53"/>
      <c r="Q138" s="53"/>
      <c r="R138" s="97"/>
    </row>
    <row r="139" spans="1:18" s="23" customFormat="1" ht="19.899999999999999" customHeight="1" thickBot="1" x14ac:dyDescent="0.55000000000000004">
      <c r="A139" s="228" t="s">
        <v>35</v>
      </c>
      <c r="B139" s="229"/>
      <c r="C139" s="58" t="s">
        <v>23</v>
      </c>
      <c r="D139" s="59">
        <f>SUM(D138,D124)</f>
        <v>60</v>
      </c>
      <c r="E139" s="59">
        <f>SUM(E138,E124)</f>
        <v>31.530935600586368</v>
      </c>
      <c r="F139" s="59">
        <f>SUM(F138,F124)</f>
        <v>28.469064399413636</v>
      </c>
      <c r="G139" s="58"/>
      <c r="H139" s="58"/>
      <c r="I139" s="58"/>
      <c r="J139" s="60">
        <f>SUM(J138,J124)</f>
        <v>765</v>
      </c>
      <c r="K139" s="60">
        <f>SUM(K138,K124)</f>
        <v>240</v>
      </c>
      <c r="L139" s="60">
        <f>SUM(L138,L124)</f>
        <v>435</v>
      </c>
      <c r="M139" s="60">
        <f>SUM(M138,M124)</f>
        <v>45</v>
      </c>
      <c r="N139" s="60"/>
      <c r="O139" s="60"/>
      <c r="P139" s="60"/>
      <c r="Q139" s="60"/>
      <c r="R139" s="61"/>
    </row>
    <row r="140" spans="1:18" s="23" customFormat="1" ht="19.899999999999999" customHeight="1" thickBot="1" x14ac:dyDescent="0.55000000000000004">
      <c r="A140" s="198" t="s">
        <v>56</v>
      </c>
      <c r="B140" s="199"/>
      <c r="C140" s="199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200"/>
    </row>
    <row r="141" spans="1:18" s="23" customFormat="1" ht="19.899999999999999" customHeight="1" x14ac:dyDescent="0.5">
      <c r="A141" s="214" t="s">
        <v>33</v>
      </c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6"/>
    </row>
    <row r="142" spans="1:18" s="23" customFormat="1" ht="19.899999999999999" customHeight="1" x14ac:dyDescent="0.5">
      <c r="A142" s="25" t="s">
        <v>6</v>
      </c>
      <c r="B142" s="151" t="s">
        <v>4</v>
      </c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3"/>
    </row>
    <row r="143" spans="1:18" s="23" customFormat="1" ht="19.899999999999999" customHeight="1" thickBot="1" x14ac:dyDescent="0.55000000000000004">
      <c r="A143" s="31">
        <v>1</v>
      </c>
      <c r="B143" s="32" t="s">
        <v>127</v>
      </c>
      <c r="C143" s="98">
        <v>7</v>
      </c>
      <c r="D143" s="99">
        <v>2</v>
      </c>
      <c r="E143" s="29">
        <f t="shared" ref="E143" si="41">+J143/O143</f>
        <v>1.2156862745098038</v>
      </c>
      <c r="F143" s="29">
        <f t="shared" ref="F143" si="42">+N143/O143</f>
        <v>0.78431372549019607</v>
      </c>
      <c r="G143" s="98"/>
      <c r="H143" s="28" t="s">
        <v>72</v>
      </c>
      <c r="I143" s="98" t="s">
        <v>13</v>
      </c>
      <c r="J143" s="28">
        <f>+SUM(K143:M143)</f>
        <v>31</v>
      </c>
      <c r="K143" s="98">
        <v>30</v>
      </c>
      <c r="L143" s="98"/>
      <c r="M143" s="98">
        <v>1</v>
      </c>
      <c r="N143" s="98">
        <v>20</v>
      </c>
      <c r="O143" s="29">
        <f>+(N143+J143)/D143</f>
        <v>25.5</v>
      </c>
      <c r="P143" s="98">
        <v>40</v>
      </c>
      <c r="Q143" s="98">
        <v>50</v>
      </c>
      <c r="R143" s="100">
        <v>10</v>
      </c>
    </row>
    <row r="144" spans="1:18" s="23" customFormat="1" ht="19.899999999999999" customHeight="1" x14ac:dyDescent="0.5">
      <c r="A144" s="172" t="s">
        <v>25</v>
      </c>
      <c r="B144" s="173"/>
      <c r="C144" s="36">
        <v>7</v>
      </c>
      <c r="D144" s="37">
        <f>+SUM(D143)</f>
        <v>2</v>
      </c>
      <c r="E144" s="37">
        <f>+SUM(E143)</f>
        <v>1.2156862745098038</v>
      </c>
      <c r="F144" s="37">
        <f>+SUM(F143)</f>
        <v>0.78431372549019607</v>
      </c>
      <c r="G144" s="36"/>
      <c r="H144" s="36" t="s">
        <v>23</v>
      </c>
      <c r="I144" s="36" t="s">
        <v>23</v>
      </c>
      <c r="J144" s="133">
        <f>+SUM(J143)</f>
        <v>31</v>
      </c>
      <c r="K144" s="133">
        <f>+SUM(K143)</f>
        <v>30</v>
      </c>
      <c r="L144" s="36"/>
      <c r="M144" s="133">
        <f>+SUM(M143)</f>
        <v>1</v>
      </c>
      <c r="N144" s="133">
        <f>+SUM(N143)</f>
        <v>20</v>
      </c>
      <c r="O144" s="36"/>
      <c r="P144" s="36"/>
      <c r="Q144" s="36"/>
      <c r="R144" s="38"/>
    </row>
    <row r="145" spans="1:18" s="23" customFormat="1" ht="19.899999999999999" customHeight="1" x14ac:dyDescent="0.5">
      <c r="A145" s="174" t="s">
        <v>58</v>
      </c>
      <c r="B145" s="175"/>
      <c r="C145" s="39"/>
      <c r="D145" s="40"/>
      <c r="E145" s="39"/>
      <c r="F145" s="39"/>
      <c r="G145" s="39"/>
      <c r="H145" s="39" t="s">
        <v>23</v>
      </c>
      <c r="I145" s="39" t="s">
        <v>23</v>
      </c>
      <c r="J145" s="39"/>
      <c r="K145" s="39"/>
      <c r="L145" s="39"/>
      <c r="M145" s="39"/>
      <c r="N145" s="39"/>
      <c r="O145" s="39"/>
      <c r="P145" s="39"/>
      <c r="Q145" s="39"/>
      <c r="R145" s="41"/>
    </row>
    <row r="146" spans="1:18" s="23" customFormat="1" ht="19.899999999999999" customHeight="1" thickBot="1" x14ac:dyDescent="0.55000000000000004">
      <c r="A146" s="176" t="s">
        <v>59</v>
      </c>
      <c r="B146" s="177"/>
      <c r="C146" s="42"/>
      <c r="D146" s="43"/>
      <c r="E146" s="42"/>
      <c r="F146" s="42"/>
      <c r="G146" s="42"/>
      <c r="H146" s="42" t="s">
        <v>23</v>
      </c>
      <c r="I146" s="42" t="s">
        <v>23</v>
      </c>
      <c r="J146" s="42"/>
      <c r="K146" s="42"/>
      <c r="L146" s="42"/>
      <c r="M146" s="42">
        <v>1</v>
      </c>
      <c r="N146" s="42"/>
      <c r="O146" s="42"/>
      <c r="P146" s="42"/>
      <c r="Q146" s="42"/>
      <c r="R146" s="44"/>
    </row>
    <row r="147" spans="1:18" s="23" customFormat="1" ht="19.899999999999999" customHeight="1" x14ac:dyDescent="0.5">
      <c r="A147" s="45" t="s">
        <v>9</v>
      </c>
      <c r="B147" s="88" t="s">
        <v>8</v>
      </c>
      <c r="C147" s="101"/>
      <c r="D147" s="102"/>
      <c r="E147" s="103"/>
      <c r="F147" s="103"/>
      <c r="G147" s="103"/>
      <c r="H147" s="103"/>
      <c r="I147" s="103"/>
      <c r="J147" s="103"/>
      <c r="K147" s="103"/>
      <c r="L147" s="103"/>
      <c r="M147" s="237"/>
      <c r="N147" s="237"/>
      <c r="O147" s="237"/>
      <c r="P147" s="237"/>
      <c r="Q147" s="237"/>
      <c r="R147" s="238"/>
    </row>
    <row r="148" spans="1:18" s="23" customFormat="1" ht="19.899999999999999" customHeight="1" x14ac:dyDescent="0.5">
      <c r="A148" s="26">
        <v>1</v>
      </c>
      <c r="B148" s="27" t="s">
        <v>130</v>
      </c>
      <c r="C148" s="28">
        <v>7</v>
      </c>
      <c r="D148" s="29">
        <v>5</v>
      </c>
      <c r="E148" s="29">
        <f t="shared" ref="E148:E152" si="43">+J148/O148</f>
        <v>1.6666666666666667</v>
      </c>
      <c r="F148" s="29">
        <f t="shared" ref="F148:F152" si="44">+N148/O148</f>
        <v>3.3333333333333335</v>
      </c>
      <c r="G148" s="28"/>
      <c r="H148" s="28" t="s">
        <v>72</v>
      </c>
      <c r="I148" s="28" t="s">
        <v>13</v>
      </c>
      <c r="J148" s="28">
        <f>+SUM(K148:M148)</f>
        <v>50</v>
      </c>
      <c r="K148" s="28"/>
      <c r="L148" s="28">
        <v>45</v>
      </c>
      <c r="M148" s="28">
        <v>5</v>
      </c>
      <c r="N148" s="28">
        <v>100</v>
      </c>
      <c r="O148" s="29">
        <f>+(N148+J148)/D148</f>
        <v>30</v>
      </c>
      <c r="P148" s="28">
        <v>35</v>
      </c>
      <c r="Q148" s="28">
        <v>45</v>
      </c>
      <c r="R148" s="30">
        <v>20</v>
      </c>
    </row>
    <row r="149" spans="1:18" s="23" customFormat="1" ht="19.899999999999999" customHeight="1" x14ac:dyDescent="0.5">
      <c r="A149" s="26">
        <v>2</v>
      </c>
      <c r="B149" s="27" t="s">
        <v>128</v>
      </c>
      <c r="C149" s="28">
        <v>7</v>
      </c>
      <c r="D149" s="29">
        <v>1</v>
      </c>
      <c r="E149" s="29">
        <f t="shared" si="43"/>
        <v>0.61538461538461542</v>
      </c>
      <c r="F149" s="29">
        <f t="shared" si="44"/>
        <v>0.38461538461538464</v>
      </c>
      <c r="G149" s="28"/>
      <c r="H149" s="28" t="s">
        <v>72</v>
      </c>
      <c r="I149" s="28" t="s">
        <v>13</v>
      </c>
      <c r="J149" s="28">
        <f t="shared" ref="J149:J153" si="45">+SUM(K149:M149)</f>
        <v>16</v>
      </c>
      <c r="K149" s="28"/>
      <c r="L149" s="28">
        <v>15</v>
      </c>
      <c r="M149" s="28">
        <v>1</v>
      </c>
      <c r="N149" s="28">
        <v>10</v>
      </c>
      <c r="O149" s="29">
        <f t="shared" ref="O149:O152" si="46">+(N149+J149)/D149</f>
        <v>26</v>
      </c>
      <c r="P149" s="28">
        <v>50</v>
      </c>
      <c r="Q149" s="28">
        <v>25</v>
      </c>
      <c r="R149" s="30">
        <v>25</v>
      </c>
    </row>
    <row r="150" spans="1:18" s="23" customFormat="1" ht="19.899999999999999" customHeight="1" x14ac:dyDescent="0.5">
      <c r="A150" s="26">
        <v>2</v>
      </c>
      <c r="B150" s="27" t="s">
        <v>131</v>
      </c>
      <c r="C150" s="28">
        <v>7</v>
      </c>
      <c r="D150" s="29">
        <v>2</v>
      </c>
      <c r="E150" s="29">
        <f t="shared" si="43"/>
        <v>1.1071428571428572</v>
      </c>
      <c r="F150" s="29">
        <f t="shared" si="44"/>
        <v>0.8928571428571429</v>
      </c>
      <c r="G150" s="28"/>
      <c r="H150" s="28" t="s">
        <v>72</v>
      </c>
      <c r="I150" s="28" t="s">
        <v>13</v>
      </c>
      <c r="J150" s="28">
        <f t="shared" si="45"/>
        <v>31</v>
      </c>
      <c r="K150" s="28"/>
      <c r="L150" s="28">
        <v>30</v>
      </c>
      <c r="M150" s="28">
        <v>1</v>
      </c>
      <c r="N150" s="28">
        <v>25</v>
      </c>
      <c r="O150" s="29">
        <f t="shared" si="46"/>
        <v>28</v>
      </c>
      <c r="P150" s="28">
        <v>65</v>
      </c>
      <c r="Q150" s="28">
        <v>30</v>
      </c>
      <c r="R150" s="30">
        <v>5</v>
      </c>
    </row>
    <row r="151" spans="1:18" s="23" customFormat="1" ht="19.899999999999999" customHeight="1" x14ac:dyDescent="0.5">
      <c r="A151" s="26">
        <v>4</v>
      </c>
      <c r="B151" s="27" t="s">
        <v>132</v>
      </c>
      <c r="C151" s="28">
        <v>7</v>
      </c>
      <c r="D151" s="29">
        <v>3</v>
      </c>
      <c r="E151" s="29">
        <f t="shared" si="43"/>
        <v>1.1707317073170733</v>
      </c>
      <c r="F151" s="29">
        <f t="shared" si="44"/>
        <v>1.8292682926829269</v>
      </c>
      <c r="G151" s="28"/>
      <c r="H151" s="28" t="s">
        <v>72</v>
      </c>
      <c r="I151" s="28" t="s">
        <v>13</v>
      </c>
      <c r="J151" s="28">
        <f t="shared" si="45"/>
        <v>32</v>
      </c>
      <c r="K151" s="28">
        <v>15</v>
      </c>
      <c r="L151" s="28">
        <v>15</v>
      </c>
      <c r="M151" s="28">
        <v>2</v>
      </c>
      <c r="N151" s="28">
        <v>50</v>
      </c>
      <c r="O151" s="29">
        <f t="shared" si="46"/>
        <v>27.333333333333332</v>
      </c>
      <c r="P151" s="28">
        <v>30</v>
      </c>
      <c r="Q151" s="28">
        <v>60</v>
      </c>
      <c r="R151" s="30">
        <v>10</v>
      </c>
    </row>
    <row r="152" spans="1:18" s="23" customFormat="1" ht="38.5" customHeight="1" x14ac:dyDescent="0.5">
      <c r="A152" s="26">
        <v>5</v>
      </c>
      <c r="B152" s="89" t="s">
        <v>129</v>
      </c>
      <c r="C152" s="28">
        <v>7</v>
      </c>
      <c r="D152" s="29">
        <v>2</v>
      </c>
      <c r="E152" s="29">
        <f t="shared" si="43"/>
        <v>1.2452830188679245</v>
      </c>
      <c r="F152" s="29">
        <f t="shared" si="44"/>
        <v>0.75471698113207553</v>
      </c>
      <c r="G152" s="28"/>
      <c r="H152" s="28" t="s">
        <v>72</v>
      </c>
      <c r="I152" s="28" t="s">
        <v>14</v>
      </c>
      <c r="J152" s="28">
        <f t="shared" si="45"/>
        <v>33</v>
      </c>
      <c r="K152" s="28"/>
      <c r="L152" s="28">
        <v>30</v>
      </c>
      <c r="M152" s="28">
        <v>3</v>
      </c>
      <c r="N152" s="28">
        <v>20</v>
      </c>
      <c r="O152" s="29">
        <f t="shared" si="46"/>
        <v>26.5</v>
      </c>
      <c r="P152" s="28">
        <v>50</v>
      </c>
      <c r="Q152" s="28">
        <v>25</v>
      </c>
      <c r="R152" s="30">
        <v>25</v>
      </c>
    </row>
    <row r="153" spans="1:18" s="23" customFormat="1" ht="19.899999999999999" customHeight="1" thickBot="1" x14ac:dyDescent="0.55000000000000004">
      <c r="A153" s="104"/>
      <c r="B153" s="46" t="s">
        <v>133</v>
      </c>
      <c r="C153" s="33">
        <v>7</v>
      </c>
      <c r="D153" s="34">
        <v>15</v>
      </c>
      <c r="E153" s="34">
        <v>4</v>
      </c>
      <c r="F153" s="34">
        <v>11</v>
      </c>
      <c r="G153" s="33"/>
      <c r="H153" s="28" t="s">
        <v>38</v>
      </c>
      <c r="I153" s="33" t="s">
        <v>14</v>
      </c>
      <c r="J153" s="28">
        <f t="shared" si="45"/>
        <v>22</v>
      </c>
      <c r="K153" s="33"/>
      <c r="L153" s="33"/>
      <c r="M153" s="33">
        <v>22</v>
      </c>
      <c r="N153" s="33"/>
      <c r="O153" s="33"/>
      <c r="P153" s="33">
        <v>50</v>
      </c>
      <c r="Q153" s="33">
        <v>50</v>
      </c>
      <c r="R153" s="35">
        <v>0</v>
      </c>
    </row>
    <row r="154" spans="1:18" s="23" customFormat="1" ht="19.899999999999999" customHeight="1" x14ac:dyDescent="0.5">
      <c r="A154" s="172" t="s">
        <v>25</v>
      </c>
      <c r="B154" s="173"/>
      <c r="C154" s="36">
        <v>7</v>
      </c>
      <c r="D154" s="37">
        <f>SUM(D148:D153)</f>
        <v>28</v>
      </c>
      <c r="E154" s="37">
        <f>SUM(E148:E153)</f>
        <v>9.8052088653791376</v>
      </c>
      <c r="F154" s="37">
        <f>SUM(F148:F153)</f>
        <v>18.194791134620864</v>
      </c>
      <c r="G154" s="36"/>
      <c r="H154" s="36" t="s">
        <v>23</v>
      </c>
      <c r="I154" s="36" t="s">
        <v>23</v>
      </c>
      <c r="J154" s="133">
        <f>SUM(J148:J153)</f>
        <v>184</v>
      </c>
      <c r="K154" s="133">
        <f>SUM(K148:K153)</f>
        <v>15</v>
      </c>
      <c r="L154" s="133">
        <f>SUM(L148:L153)</f>
        <v>135</v>
      </c>
      <c r="M154" s="133">
        <f>SUM(M148:M153)</f>
        <v>34</v>
      </c>
      <c r="N154" s="133">
        <f>SUM(N148:N153)</f>
        <v>205</v>
      </c>
      <c r="O154" s="36"/>
      <c r="P154" s="36"/>
      <c r="Q154" s="36"/>
      <c r="R154" s="38"/>
    </row>
    <row r="155" spans="1:18" s="23" customFormat="1" ht="19.899999999999999" customHeight="1" x14ac:dyDescent="0.5">
      <c r="A155" s="174" t="s">
        <v>58</v>
      </c>
      <c r="B155" s="175"/>
      <c r="C155" s="39">
        <v>7</v>
      </c>
      <c r="D155" s="40"/>
      <c r="E155" s="39"/>
      <c r="F155" s="39"/>
      <c r="G155" s="39"/>
      <c r="H155" s="39" t="s">
        <v>23</v>
      </c>
      <c r="I155" s="39" t="s">
        <v>23</v>
      </c>
      <c r="J155" s="39"/>
      <c r="K155" s="39"/>
      <c r="L155" s="39"/>
      <c r="M155" s="39"/>
      <c r="N155" s="39"/>
      <c r="O155" s="39"/>
      <c r="P155" s="39"/>
      <c r="Q155" s="39"/>
      <c r="R155" s="41"/>
    </row>
    <row r="156" spans="1:18" s="23" customFormat="1" ht="19.899999999999999" customHeight="1" thickBot="1" x14ac:dyDescent="0.55000000000000004">
      <c r="A156" s="176" t="s">
        <v>59</v>
      </c>
      <c r="B156" s="177"/>
      <c r="C156" s="42">
        <v>7</v>
      </c>
      <c r="D156" s="43">
        <f>+D152+D153</f>
        <v>17</v>
      </c>
      <c r="E156" s="43">
        <f>+E152+E153</f>
        <v>5.2452830188679247</v>
      </c>
      <c r="F156" s="43">
        <f>+F152+F153</f>
        <v>11.754716981132075</v>
      </c>
      <c r="G156" s="42"/>
      <c r="H156" s="42" t="s">
        <v>23</v>
      </c>
      <c r="I156" s="42" t="s">
        <v>23</v>
      </c>
      <c r="J156" s="135">
        <f>+J152+J153</f>
        <v>55</v>
      </c>
      <c r="K156" s="135"/>
      <c r="L156" s="135">
        <f>+L152+L153</f>
        <v>30</v>
      </c>
      <c r="M156" s="135">
        <f>+M152+M153</f>
        <v>25</v>
      </c>
      <c r="N156" s="135">
        <v>30</v>
      </c>
      <c r="O156" s="42"/>
      <c r="P156" s="42"/>
      <c r="Q156" s="42"/>
      <c r="R156" s="44"/>
    </row>
    <row r="157" spans="1:18" s="23" customFormat="1" ht="19.899999999999999" customHeight="1" x14ac:dyDescent="0.5">
      <c r="A157" s="226" t="s">
        <v>66</v>
      </c>
      <c r="B157" s="227"/>
      <c r="C157" s="53"/>
      <c r="D157" s="54">
        <f>SUM(D144,D148:D153)</f>
        <v>30</v>
      </c>
      <c r="E157" s="54">
        <f>SUM(E144,E148:E153)</f>
        <v>11.020895139888943</v>
      </c>
      <c r="F157" s="54">
        <f>SUM(F144,F148:F153)</f>
        <v>18.979104860111061</v>
      </c>
      <c r="G157" s="53"/>
      <c r="H157" s="53"/>
      <c r="I157" s="55"/>
      <c r="J157" s="55">
        <f>SUM(J144,J148:J153)</f>
        <v>215</v>
      </c>
      <c r="K157" s="55">
        <f>SUM(K144,K148:K153)</f>
        <v>45</v>
      </c>
      <c r="L157" s="55">
        <f>SUM(L144,L148:L153)</f>
        <v>135</v>
      </c>
      <c r="M157" s="55">
        <f>SUM(M144,M148:M153)</f>
        <v>35</v>
      </c>
      <c r="N157" s="55">
        <f>SUM(N144,N148:N153)</f>
        <v>225</v>
      </c>
      <c r="O157" s="53"/>
      <c r="P157" s="53"/>
      <c r="Q157" s="53"/>
      <c r="R157" s="97"/>
    </row>
    <row r="158" spans="1:18" s="23" customFormat="1" ht="19.899999999999999" customHeight="1" x14ac:dyDescent="0.5">
      <c r="A158" s="235" t="s">
        <v>34</v>
      </c>
      <c r="B158" s="236"/>
      <c r="C158" s="121" t="s">
        <v>23</v>
      </c>
      <c r="D158" s="122">
        <f>+D157</f>
        <v>30</v>
      </c>
      <c r="E158" s="122">
        <f>+E157</f>
        <v>11.020895139888943</v>
      </c>
      <c r="F158" s="122">
        <f>+F157</f>
        <v>18.979104860111061</v>
      </c>
      <c r="G158" s="121"/>
      <c r="H158" s="121"/>
      <c r="I158" s="136"/>
      <c r="J158" s="136">
        <f>+J157</f>
        <v>215</v>
      </c>
      <c r="K158" s="136">
        <f>+K157</f>
        <v>45</v>
      </c>
      <c r="L158" s="136">
        <f>+L157</f>
        <v>135</v>
      </c>
      <c r="M158" s="136">
        <f>+M157</f>
        <v>35</v>
      </c>
      <c r="N158" s="136">
        <f>+N157</f>
        <v>225</v>
      </c>
      <c r="O158" s="121"/>
      <c r="P158" s="121"/>
      <c r="Q158" s="121"/>
      <c r="R158" s="123"/>
    </row>
    <row r="159" spans="1:18" ht="21" x14ac:dyDescent="0.5">
      <c r="A159" s="154" t="s">
        <v>74</v>
      </c>
      <c r="B159" s="155"/>
      <c r="C159" s="124" t="s">
        <v>23</v>
      </c>
      <c r="D159" s="124">
        <f>+D158+D139+D106+D67</f>
        <v>210</v>
      </c>
      <c r="E159" s="124">
        <f>+E158+E139+E106+E67</f>
        <v>112.72906017674582</v>
      </c>
      <c r="F159" s="124">
        <f>+F158+F139+F106+F67</f>
        <v>97.270939823254182</v>
      </c>
      <c r="G159" s="125" t="s">
        <v>23</v>
      </c>
      <c r="H159" s="125" t="s">
        <v>23</v>
      </c>
      <c r="I159" s="137" t="s">
        <v>23</v>
      </c>
      <c r="J159" s="137">
        <f>+J158+J139+J106+J67</f>
        <v>2781</v>
      </c>
      <c r="K159" s="137">
        <f>+K158+K139+K106+K67</f>
        <v>897</v>
      </c>
      <c r="L159" s="137">
        <f>+L158+L139+L106+L67</f>
        <v>1695</v>
      </c>
      <c r="M159" s="137">
        <f>+M158+M139+M106+M67</f>
        <v>144</v>
      </c>
      <c r="N159" s="137">
        <f>+N158+N139+N106+N67</f>
        <v>1517</v>
      </c>
      <c r="O159" s="125"/>
      <c r="P159" s="125"/>
      <c r="Q159" s="125"/>
      <c r="R159" s="126"/>
    </row>
    <row r="160" spans="1:18" ht="21" x14ac:dyDescent="0.5">
      <c r="A160" s="156" t="s">
        <v>58</v>
      </c>
      <c r="B160" s="157"/>
      <c r="C160" s="127" t="s">
        <v>23</v>
      </c>
      <c r="D160" s="127"/>
      <c r="E160" s="127"/>
      <c r="F160" s="127"/>
      <c r="G160" s="128"/>
      <c r="H160" s="128"/>
      <c r="I160" s="138"/>
      <c r="J160" s="138"/>
      <c r="K160" s="138"/>
      <c r="L160" s="138"/>
      <c r="M160" s="138"/>
      <c r="N160" s="138"/>
      <c r="O160" s="128"/>
      <c r="P160" s="128"/>
      <c r="Q160" s="128"/>
      <c r="R160" s="129"/>
    </row>
    <row r="161" spans="1:18" ht="21.5" thickBot="1" x14ac:dyDescent="0.55000000000000004">
      <c r="A161" s="158" t="s">
        <v>75</v>
      </c>
      <c r="B161" s="159"/>
      <c r="C161" s="130" t="s">
        <v>23</v>
      </c>
      <c r="D161" s="130">
        <f>+D22+D30+D38+D42+D50+D61+D65+D74+D84+D85+D93+D102+D104+D113+D122+D123+D135+D137+D146+D156</f>
        <v>63</v>
      </c>
      <c r="E161" s="130">
        <f>+E22+E30+E38+E42+E50+E61+E65+E74+E84+E85+E93+E102+E104+E113+E122+E123+E135+E137+E146+E156</f>
        <v>33.541671047763693</v>
      </c>
      <c r="F161" s="130">
        <f>+F22+F30+F38+F42+F50+F61+F65+F74+F84+F85+F93+F102+F104+F113+F122+F123+F135+F137+F146+F156</f>
        <v>29.458328952236307</v>
      </c>
      <c r="G161" s="131" t="s">
        <v>23</v>
      </c>
      <c r="H161" s="131" t="s">
        <v>23</v>
      </c>
      <c r="I161" s="139" t="s">
        <v>23</v>
      </c>
      <c r="J161" s="139">
        <f>+J22+J30+J38+J42+J50+J61+J65+J74+J84+J85+J93+J102+J104+J113+J122+J123+J135+J137+J146+J156</f>
        <v>782</v>
      </c>
      <c r="K161" s="139">
        <f>+K22+K30+K38+K42+K50+K61+K65+K74+K84+K85+K93+K102+K104+K113+K122+K123+K135+K137+K146+K156</f>
        <v>300</v>
      </c>
      <c r="L161" s="139">
        <f>+L22+L30+L38+L42+L50+L61+L65+L74+L84+L85+L93+L102+L104+L113+L122+L123+L135+L137+L146+L156</f>
        <v>435</v>
      </c>
      <c r="M161" s="139">
        <f>+M22+M30+M38+M42+M50+M61+M65+M74+M84+M85+M93+M102+M104+M113+M122+M123+M135+M137+M146+M156</f>
        <v>93</v>
      </c>
      <c r="N161" s="139">
        <f>+N22+N30+N38+N42+N50+N61+N65+N74+N84+N85+N93+N102+N104+N113+N122+N123+N135+N137+N146+N156</f>
        <v>501</v>
      </c>
      <c r="O161" s="131"/>
      <c r="P161" s="131"/>
      <c r="Q161" s="131"/>
      <c r="R161" s="132"/>
    </row>
    <row r="162" spans="1:18" x14ac:dyDescent="0.25"/>
    <row r="163" spans="1:18" x14ac:dyDescent="0.25"/>
    <row r="164" spans="1:18" x14ac:dyDescent="0.25"/>
    <row r="165" spans="1:18" x14ac:dyDescent="0.25"/>
    <row r="166" spans="1:18" x14ac:dyDescent="0.25"/>
    <row r="167" spans="1:18" x14ac:dyDescent="0.25"/>
    <row r="168" spans="1:18" x14ac:dyDescent="0.25"/>
    <row r="169" spans="1:18" x14ac:dyDescent="0.25"/>
    <row r="170" spans="1:18" x14ac:dyDescent="0.25"/>
    <row r="171" spans="1:18" x14ac:dyDescent="0.25"/>
    <row r="172" spans="1:18" x14ac:dyDescent="0.25"/>
    <row r="173" spans="1:18" x14ac:dyDescent="0.25"/>
    <row r="174" spans="1:18" x14ac:dyDescent="0.25"/>
    <row r="175" spans="1:18" x14ac:dyDescent="0.25"/>
    <row r="176" spans="1:18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</sheetData>
  <mergeCells count="107">
    <mergeCell ref="A140:R140"/>
    <mergeCell ref="A1:R1"/>
    <mergeCell ref="B14:R14"/>
    <mergeCell ref="A158:B158"/>
    <mergeCell ref="A144:B144"/>
    <mergeCell ref="A145:B145"/>
    <mergeCell ref="A146:B146"/>
    <mergeCell ref="A154:B154"/>
    <mergeCell ref="A155:B155"/>
    <mergeCell ref="A156:B156"/>
    <mergeCell ref="A141:R141"/>
    <mergeCell ref="M147:R147"/>
    <mergeCell ref="A157:B157"/>
    <mergeCell ref="A125:R125"/>
    <mergeCell ref="A138:B138"/>
    <mergeCell ref="A139:B139"/>
    <mergeCell ref="A133:B133"/>
    <mergeCell ref="A134:B134"/>
    <mergeCell ref="A135:B135"/>
    <mergeCell ref="A108:R108"/>
    <mergeCell ref="A124:B124"/>
    <mergeCell ref="A111:B111"/>
    <mergeCell ref="A112:B112"/>
    <mergeCell ref="A113:B113"/>
    <mergeCell ref="A121:B121"/>
    <mergeCell ref="A122:B122"/>
    <mergeCell ref="B62:R62"/>
    <mergeCell ref="B70:R70"/>
    <mergeCell ref="B75:R75"/>
    <mergeCell ref="A72:B72"/>
    <mergeCell ref="A73:B73"/>
    <mergeCell ref="A74:B74"/>
    <mergeCell ref="A68:R68"/>
    <mergeCell ref="A106:B106"/>
    <mergeCell ref="A107:R107"/>
    <mergeCell ref="A69:R69"/>
    <mergeCell ref="A86:B86"/>
    <mergeCell ref="A82:B82"/>
    <mergeCell ref="A83:B83"/>
    <mergeCell ref="A84:B84"/>
    <mergeCell ref="B109:R109"/>
    <mergeCell ref="B114:R114"/>
    <mergeCell ref="A44:R44"/>
    <mergeCell ref="B45:R45"/>
    <mergeCell ref="A16:R16"/>
    <mergeCell ref="O7:O13"/>
    <mergeCell ref="M8:M13"/>
    <mergeCell ref="L9:L13"/>
    <mergeCell ref="K9:K13"/>
    <mergeCell ref="J8:J13"/>
    <mergeCell ref="A120:B120"/>
    <mergeCell ref="A59:B59"/>
    <mergeCell ref="A60:B60"/>
    <mergeCell ref="A87:R87"/>
    <mergeCell ref="A105:B105"/>
    <mergeCell ref="A91:B91"/>
    <mergeCell ref="A92:B92"/>
    <mergeCell ref="A93:B93"/>
    <mergeCell ref="A100:B100"/>
    <mergeCell ref="A101:B101"/>
    <mergeCell ref="A102:B102"/>
    <mergeCell ref="A66:B66"/>
    <mergeCell ref="A67:B67"/>
    <mergeCell ref="A61:B61"/>
    <mergeCell ref="B88:R88"/>
    <mergeCell ref="B94:R94"/>
    <mergeCell ref="G7:G13"/>
    <mergeCell ref="H7:H13"/>
    <mergeCell ref="I7:I13"/>
    <mergeCell ref="P7:R8"/>
    <mergeCell ref="P9:P13"/>
    <mergeCell ref="Q9:Q13"/>
    <mergeCell ref="R9:R13"/>
    <mergeCell ref="A15:R15"/>
    <mergeCell ref="A7:A13"/>
    <mergeCell ref="B7:B13"/>
    <mergeCell ref="C7:C13"/>
    <mergeCell ref="D8:D13"/>
    <mergeCell ref="E8:E13"/>
    <mergeCell ref="F8:F13"/>
    <mergeCell ref="J7:M7"/>
    <mergeCell ref="D7:F7"/>
    <mergeCell ref="K8:L8"/>
    <mergeCell ref="B126:R126"/>
    <mergeCell ref="B142:R142"/>
    <mergeCell ref="A159:B159"/>
    <mergeCell ref="A160:B160"/>
    <mergeCell ref="A161:B161"/>
    <mergeCell ref="N7:N13"/>
    <mergeCell ref="B17:R17"/>
    <mergeCell ref="B23:R23"/>
    <mergeCell ref="B31:R31"/>
    <mergeCell ref="B39:R39"/>
    <mergeCell ref="B51:R51"/>
    <mergeCell ref="A30:B30"/>
    <mergeCell ref="A36:B36"/>
    <mergeCell ref="A37:B37"/>
    <mergeCell ref="A38:B38"/>
    <mergeCell ref="A48:B48"/>
    <mergeCell ref="A20:B20"/>
    <mergeCell ref="A21:B21"/>
    <mergeCell ref="A22:B22"/>
    <mergeCell ref="A28:B28"/>
    <mergeCell ref="A29:B29"/>
    <mergeCell ref="A49:B49"/>
    <mergeCell ref="A50:B50"/>
    <mergeCell ref="A43:B43"/>
  </mergeCells>
  <phoneticPr fontId="0" type="noConversion"/>
  <printOptions horizontalCentered="1"/>
  <pageMargins left="0.78740157480314965" right="0.11811023622047245" top="0.78740157480314965" bottom="7.874015748031496E-2" header="0.94488188976377963" footer="1.0629921259842521"/>
  <pageSetup paperSize="9" scale="45" orientation="portrait" r:id="rId1"/>
  <headerFooter alignWithMargins="0"/>
  <rowBreaks count="3" manualBreakCount="3">
    <brk id="43" max="16383" man="1"/>
    <brk id="86" max="16383" man="1"/>
    <brk id="12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63"/>
  <sheetViews>
    <sheetView topLeftCell="C1" zoomScaleNormal="100" zoomScaleSheetLayoutView="90" workbookViewId="0">
      <selection activeCell="T63" sqref="T63"/>
    </sheetView>
  </sheetViews>
  <sheetFormatPr defaultRowHeight="12.5" x14ac:dyDescent="0.25"/>
  <cols>
    <col min="1" max="1" width="5.26953125" customWidth="1"/>
    <col min="2" max="2" width="62.54296875" customWidth="1"/>
    <col min="5" max="5" width="9.7265625" customWidth="1"/>
  </cols>
  <sheetData>
    <row r="1" spans="1:18" ht="58.5" customHeight="1" x14ac:dyDescent="0.45">
      <c r="A1" s="278" t="s">
        <v>73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</row>
    <row r="2" spans="1:18" ht="13" thickBot="1" x14ac:dyDescent="0.3"/>
    <row r="3" spans="1:18" ht="15.5" x14ac:dyDescent="0.25">
      <c r="A3" s="253" t="s">
        <v>0</v>
      </c>
      <c r="B3" s="256" t="s">
        <v>57</v>
      </c>
      <c r="C3" s="259" t="s">
        <v>16</v>
      </c>
      <c r="D3" s="260" t="s">
        <v>17</v>
      </c>
      <c r="E3" s="260"/>
      <c r="F3" s="260"/>
      <c r="G3" s="261" t="s">
        <v>51</v>
      </c>
      <c r="H3" s="264" t="s">
        <v>52</v>
      </c>
      <c r="I3" s="264" t="s">
        <v>53</v>
      </c>
      <c r="J3" s="256" t="s">
        <v>19</v>
      </c>
      <c r="K3" s="256"/>
      <c r="L3" s="256"/>
      <c r="M3" s="256"/>
      <c r="N3" s="275" t="s">
        <v>76</v>
      </c>
      <c r="O3" s="260" t="s">
        <v>42</v>
      </c>
      <c r="P3" s="260" t="s">
        <v>43</v>
      </c>
      <c r="Q3" s="260"/>
      <c r="R3" s="273"/>
    </row>
    <row r="4" spans="1:18" ht="25.5" customHeight="1" x14ac:dyDescent="0.25">
      <c r="A4" s="254"/>
      <c r="B4" s="257"/>
      <c r="C4" s="248"/>
      <c r="D4" s="248" t="s">
        <v>1</v>
      </c>
      <c r="E4" s="248" t="s">
        <v>49</v>
      </c>
      <c r="F4" s="248" t="s">
        <v>50</v>
      </c>
      <c r="G4" s="262"/>
      <c r="H4" s="265"/>
      <c r="I4" s="265"/>
      <c r="J4" s="250" t="s">
        <v>1</v>
      </c>
      <c r="K4" s="252" t="s">
        <v>20</v>
      </c>
      <c r="L4" s="252"/>
      <c r="M4" s="250" t="s">
        <v>18</v>
      </c>
      <c r="N4" s="209"/>
      <c r="O4" s="252"/>
      <c r="P4" s="252"/>
      <c r="Q4" s="252"/>
      <c r="R4" s="274"/>
    </row>
    <row r="5" spans="1:18" x14ac:dyDescent="0.25">
      <c r="A5" s="254"/>
      <c r="B5" s="257"/>
      <c r="C5" s="248"/>
      <c r="D5" s="248"/>
      <c r="E5" s="248"/>
      <c r="F5" s="248"/>
      <c r="G5" s="262"/>
      <c r="H5" s="265"/>
      <c r="I5" s="265"/>
      <c r="J5" s="250"/>
      <c r="K5" s="250" t="s">
        <v>12</v>
      </c>
      <c r="L5" s="250" t="s">
        <v>24</v>
      </c>
      <c r="M5" s="250"/>
      <c r="N5" s="209"/>
      <c r="O5" s="252"/>
      <c r="P5" s="248" t="s">
        <v>44</v>
      </c>
      <c r="Q5" s="248" t="s">
        <v>45</v>
      </c>
      <c r="R5" s="270" t="s">
        <v>46</v>
      </c>
    </row>
    <row r="6" spans="1:18" x14ac:dyDescent="0.25">
      <c r="A6" s="254"/>
      <c r="B6" s="257"/>
      <c r="C6" s="248"/>
      <c r="D6" s="248"/>
      <c r="E6" s="248"/>
      <c r="F6" s="248"/>
      <c r="G6" s="262"/>
      <c r="H6" s="265"/>
      <c r="I6" s="265"/>
      <c r="J6" s="250"/>
      <c r="K6" s="250"/>
      <c r="L6" s="250"/>
      <c r="M6" s="250"/>
      <c r="N6" s="209"/>
      <c r="O6" s="252"/>
      <c r="P6" s="248"/>
      <c r="Q6" s="248"/>
      <c r="R6" s="270"/>
    </row>
    <row r="7" spans="1:18" x14ac:dyDescent="0.25">
      <c r="A7" s="254"/>
      <c r="B7" s="257"/>
      <c r="C7" s="248"/>
      <c r="D7" s="248"/>
      <c r="E7" s="248"/>
      <c r="F7" s="248"/>
      <c r="G7" s="262"/>
      <c r="H7" s="265"/>
      <c r="I7" s="265"/>
      <c r="J7" s="250"/>
      <c r="K7" s="250"/>
      <c r="L7" s="250"/>
      <c r="M7" s="250"/>
      <c r="N7" s="209"/>
      <c r="O7" s="252"/>
      <c r="P7" s="248"/>
      <c r="Q7" s="248"/>
      <c r="R7" s="270"/>
    </row>
    <row r="8" spans="1:18" x14ac:dyDescent="0.25">
      <c r="A8" s="254"/>
      <c r="B8" s="257"/>
      <c r="C8" s="248"/>
      <c r="D8" s="248"/>
      <c r="E8" s="248"/>
      <c r="F8" s="248"/>
      <c r="G8" s="262"/>
      <c r="H8" s="265"/>
      <c r="I8" s="265"/>
      <c r="J8" s="250"/>
      <c r="K8" s="250"/>
      <c r="L8" s="250"/>
      <c r="M8" s="250"/>
      <c r="N8" s="209"/>
      <c r="O8" s="252"/>
      <c r="P8" s="248"/>
      <c r="Q8" s="248"/>
      <c r="R8" s="270"/>
    </row>
    <row r="9" spans="1:18" ht="43.15" customHeight="1" thickBot="1" x14ac:dyDescent="0.3">
      <c r="A9" s="255"/>
      <c r="B9" s="258"/>
      <c r="C9" s="249"/>
      <c r="D9" s="249"/>
      <c r="E9" s="249"/>
      <c r="F9" s="249"/>
      <c r="G9" s="263"/>
      <c r="H9" s="266"/>
      <c r="I9" s="266"/>
      <c r="J9" s="251"/>
      <c r="K9" s="251"/>
      <c r="L9" s="251"/>
      <c r="M9" s="251"/>
      <c r="N9" s="210"/>
      <c r="O9" s="272"/>
      <c r="P9" s="249"/>
      <c r="Q9" s="249"/>
      <c r="R9" s="271"/>
    </row>
    <row r="10" spans="1:18" ht="19.899999999999999" customHeight="1" x14ac:dyDescent="0.5">
      <c r="A10" s="239" t="s">
        <v>77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1"/>
    </row>
    <row r="11" spans="1:18" ht="39" customHeight="1" x14ac:dyDescent="0.5">
      <c r="A11" s="68">
        <v>1</v>
      </c>
      <c r="B11" s="89" t="s">
        <v>134</v>
      </c>
      <c r="C11" s="70">
        <v>1</v>
      </c>
      <c r="D11" s="71">
        <v>2</v>
      </c>
      <c r="E11" s="71">
        <f>+J11/O11</f>
        <v>1.2156862745098038</v>
      </c>
      <c r="F11" s="71">
        <f>+N11/O11</f>
        <v>0.78431372549019607</v>
      </c>
      <c r="G11" s="70"/>
      <c r="H11" s="70" t="s">
        <v>72</v>
      </c>
      <c r="I11" s="70" t="s">
        <v>14</v>
      </c>
      <c r="J11" s="70">
        <f>+SUM(K11:M11)</f>
        <v>31</v>
      </c>
      <c r="K11" s="70"/>
      <c r="L11" s="70">
        <v>30</v>
      </c>
      <c r="M11" s="70">
        <v>1</v>
      </c>
      <c r="N11" s="116">
        <v>20</v>
      </c>
      <c r="O11" s="71">
        <f>+(J11+N11)/D11</f>
        <v>25.5</v>
      </c>
      <c r="P11" s="116">
        <v>0</v>
      </c>
      <c r="Q11" s="116">
        <v>40</v>
      </c>
      <c r="R11" s="117">
        <v>60</v>
      </c>
    </row>
    <row r="12" spans="1:18" ht="19.899999999999999" customHeight="1" x14ac:dyDescent="0.5">
      <c r="A12" s="68">
        <v>2</v>
      </c>
      <c r="B12" s="27" t="s">
        <v>135</v>
      </c>
      <c r="C12" s="70">
        <v>1</v>
      </c>
      <c r="D12" s="71">
        <v>2</v>
      </c>
      <c r="E12" s="71">
        <f t="shared" ref="E12:E15" si="0">+J12/O12</f>
        <v>1.2156862745098038</v>
      </c>
      <c r="F12" s="71">
        <f t="shared" ref="F12:F15" si="1">+N12/O12</f>
        <v>0.78431372549019607</v>
      </c>
      <c r="G12" s="70"/>
      <c r="H12" s="70" t="s">
        <v>72</v>
      </c>
      <c r="I12" s="70" t="s">
        <v>14</v>
      </c>
      <c r="J12" s="116">
        <f>+SUM(K12:M12)</f>
        <v>31</v>
      </c>
      <c r="K12" s="116"/>
      <c r="L12" s="116">
        <v>30</v>
      </c>
      <c r="M12" s="116">
        <v>1</v>
      </c>
      <c r="N12" s="116">
        <v>20</v>
      </c>
      <c r="O12" s="71">
        <f>+(J12+N12)/D12</f>
        <v>25.5</v>
      </c>
      <c r="P12" s="116">
        <v>0</v>
      </c>
      <c r="Q12" s="116">
        <v>40</v>
      </c>
      <c r="R12" s="117">
        <v>60</v>
      </c>
    </row>
    <row r="13" spans="1:18" ht="19.899999999999999" customHeight="1" x14ac:dyDescent="0.5">
      <c r="A13" s="68">
        <v>3</v>
      </c>
      <c r="B13" s="27" t="s">
        <v>136</v>
      </c>
      <c r="C13" s="70">
        <v>1</v>
      </c>
      <c r="D13" s="71">
        <v>2</v>
      </c>
      <c r="E13" s="71">
        <f t="shared" si="0"/>
        <v>1.2156862745098038</v>
      </c>
      <c r="F13" s="71">
        <f t="shared" si="1"/>
        <v>0.78431372549019607</v>
      </c>
      <c r="G13" s="70"/>
      <c r="H13" s="70" t="s">
        <v>72</v>
      </c>
      <c r="I13" s="70" t="s">
        <v>14</v>
      </c>
      <c r="J13" s="116">
        <f>+SUM(K13:M13)</f>
        <v>31</v>
      </c>
      <c r="K13" s="116"/>
      <c r="L13" s="116">
        <v>30</v>
      </c>
      <c r="M13" s="116">
        <v>1</v>
      </c>
      <c r="N13" s="116">
        <v>20</v>
      </c>
      <c r="O13" s="71">
        <f>+(J13+N13)/D13</f>
        <v>25.5</v>
      </c>
      <c r="P13" s="116">
        <v>0</v>
      </c>
      <c r="Q13" s="116">
        <v>40</v>
      </c>
      <c r="R13" s="117">
        <v>60</v>
      </c>
    </row>
    <row r="14" spans="1:18" ht="19.899999999999999" customHeight="1" x14ac:dyDescent="0.5">
      <c r="A14" s="68">
        <v>4</v>
      </c>
      <c r="B14" s="27" t="s">
        <v>137</v>
      </c>
      <c r="C14" s="70">
        <v>1</v>
      </c>
      <c r="D14" s="71">
        <v>2</v>
      </c>
      <c r="E14" s="71">
        <f t="shared" si="0"/>
        <v>1.2156862745098038</v>
      </c>
      <c r="F14" s="71">
        <f t="shared" si="1"/>
        <v>0.78431372549019607</v>
      </c>
      <c r="G14" s="70"/>
      <c r="H14" s="70" t="s">
        <v>72</v>
      </c>
      <c r="I14" s="70" t="s">
        <v>14</v>
      </c>
      <c r="J14" s="116">
        <f>+SUM(K14:M14)</f>
        <v>31</v>
      </c>
      <c r="K14" s="116"/>
      <c r="L14" s="116">
        <v>30</v>
      </c>
      <c r="M14" s="116">
        <v>1</v>
      </c>
      <c r="N14" s="116">
        <v>20</v>
      </c>
      <c r="O14" s="71">
        <f>+(J14+N14)/D14</f>
        <v>25.5</v>
      </c>
      <c r="P14" s="116">
        <v>0</v>
      </c>
      <c r="Q14" s="116">
        <v>40</v>
      </c>
      <c r="R14" s="117">
        <v>60</v>
      </c>
    </row>
    <row r="15" spans="1:18" ht="19.899999999999999" customHeight="1" thickBot="1" x14ac:dyDescent="0.55000000000000004">
      <c r="A15" s="62">
        <v>5</v>
      </c>
      <c r="B15" s="32" t="s">
        <v>138</v>
      </c>
      <c r="C15" s="64">
        <v>1</v>
      </c>
      <c r="D15" s="71">
        <v>2</v>
      </c>
      <c r="E15" s="71">
        <f t="shared" si="0"/>
        <v>1.2156862745098038</v>
      </c>
      <c r="F15" s="71">
        <f t="shared" si="1"/>
        <v>0.78431372549019607</v>
      </c>
      <c r="G15" s="64"/>
      <c r="H15" s="64" t="s">
        <v>72</v>
      </c>
      <c r="I15" s="64" t="s">
        <v>14</v>
      </c>
      <c r="J15" s="116">
        <f>+SUM(K15:M15)</f>
        <v>31</v>
      </c>
      <c r="K15" s="116"/>
      <c r="L15" s="116">
        <v>30</v>
      </c>
      <c r="M15" s="116">
        <v>1</v>
      </c>
      <c r="N15" s="116">
        <v>20</v>
      </c>
      <c r="O15" s="71">
        <f>+(J15+N15)/D15</f>
        <v>25.5</v>
      </c>
      <c r="P15" s="116">
        <v>0</v>
      </c>
      <c r="Q15" s="116">
        <v>40</v>
      </c>
      <c r="R15" s="117">
        <v>60</v>
      </c>
    </row>
    <row r="16" spans="1:18" ht="19.899999999999999" customHeight="1" x14ac:dyDescent="0.5">
      <c r="A16" s="168" t="s">
        <v>25</v>
      </c>
      <c r="B16" s="169"/>
      <c r="C16" s="36">
        <v>1</v>
      </c>
      <c r="D16" s="37">
        <v>6</v>
      </c>
      <c r="E16" s="37">
        <v>3.6</v>
      </c>
      <c r="F16" s="37">
        <v>2.4</v>
      </c>
      <c r="G16" s="36"/>
      <c r="H16" s="36" t="s">
        <v>23</v>
      </c>
      <c r="I16" s="36" t="s">
        <v>23</v>
      </c>
      <c r="J16" s="36">
        <f>+J11*3</f>
        <v>93</v>
      </c>
      <c r="K16" s="36"/>
      <c r="L16" s="36">
        <f>+L11*3</f>
        <v>90</v>
      </c>
      <c r="M16" s="36">
        <f>+M11*3</f>
        <v>3</v>
      </c>
      <c r="N16" s="36">
        <f>+N11*3</f>
        <v>60</v>
      </c>
      <c r="O16" s="36"/>
      <c r="P16" s="36"/>
      <c r="Q16" s="36"/>
      <c r="R16" s="38"/>
    </row>
    <row r="17" spans="1:18" ht="19.899999999999999" customHeight="1" x14ac:dyDescent="0.5">
      <c r="A17" s="170" t="s">
        <v>58</v>
      </c>
      <c r="B17" s="171"/>
      <c r="C17" s="39">
        <v>1</v>
      </c>
      <c r="D17" s="39"/>
      <c r="E17" s="39"/>
      <c r="F17" s="39"/>
      <c r="G17" s="39"/>
      <c r="H17" s="39" t="s">
        <v>23</v>
      </c>
      <c r="I17" s="39" t="s">
        <v>23</v>
      </c>
      <c r="J17" s="39"/>
      <c r="K17" s="39"/>
      <c r="L17" s="39"/>
      <c r="M17" s="39"/>
      <c r="N17" s="39"/>
      <c r="O17" s="39"/>
      <c r="P17" s="39"/>
      <c r="Q17" s="39"/>
      <c r="R17" s="41"/>
    </row>
    <row r="18" spans="1:18" ht="19.899999999999999" customHeight="1" thickBot="1" x14ac:dyDescent="0.55000000000000004">
      <c r="A18" s="166" t="s">
        <v>59</v>
      </c>
      <c r="B18" s="167"/>
      <c r="C18" s="42">
        <v>1</v>
      </c>
      <c r="D18" s="43">
        <v>6</v>
      </c>
      <c r="E18" s="43">
        <v>3.6</v>
      </c>
      <c r="F18" s="43">
        <v>2.4</v>
      </c>
      <c r="G18" s="42"/>
      <c r="H18" s="42" t="s">
        <v>23</v>
      </c>
      <c r="I18" s="42" t="s">
        <v>23</v>
      </c>
      <c r="J18" s="42">
        <f>+J16</f>
        <v>93</v>
      </c>
      <c r="K18" s="42"/>
      <c r="L18" s="42">
        <f>+L16</f>
        <v>90</v>
      </c>
      <c r="M18" s="42">
        <f>+M16</f>
        <v>3</v>
      </c>
      <c r="N18" s="42">
        <f>+N16</f>
        <v>60</v>
      </c>
      <c r="O18" s="42"/>
      <c r="P18" s="42"/>
      <c r="Q18" s="42"/>
      <c r="R18" s="44"/>
    </row>
    <row r="19" spans="1:18" ht="19.899999999999999" customHeight="1" x14ac:dyDescent="0.5">
      <c r="A19" s="267" t="s">
        <v>78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9"/>
    </row>
    <row r="20" spans="1:18" ht="19.899999999999999" customHeight="1" x14ac:dyDescent="0.5">
      <c r="A20" s="68">
        <v>1</v>
      </c>
      <c r="B20" s="27" t="s">
        <v>143</v>
      </c>
      <c r="C20" s="70">
        <v>2</v>
      </c>
      <c r="D20" s="71">
        <v>2</v>
      </c>
      <c r="E20" s="71">
        <f t="shared" ref="E20:E24" si="2">+J20/O20</f>
        <v>1.2156862745098038</v>
      </c>
      <c r="F20" s="71">
        <f t="shared" ref="F20:F24" si="3">+N20/O20</f>
        <v>0.78431372549019607</v>
      </c>
      <c r="G20" s="27"/>
      <c r="H20" s="64" t="s">
        <v>72</v>
      </c>
      <c r="I20" s="116" t="s">
        <v>14</v>
      </c>
      <c r="J20" s="116">
        <f>+SUM(K20:M20)</f>
        <v>31</v>
      </c>
      <c r="K20" s="70">
        <v>15</v>
      </c>
      <c r="L20" s="70">
        <v>15</v>
      </c>
      <c r="M20" s="70">
        <v>1</v>
      </c>
      <c r="N20" s="116">
        <v>20</v>
      </c>
      <c r="O20" s="71">
        <f>+(J20+N20)/D20</f>
        <v>25.5</v>
      </c>
      <c r="P20" s="116">
        <v>50</v>
      </c>
      <c r="Q20" s="116">
        <v>50</v>
      </c>
      <c r="R20" s="117">
        <v>0</v>
      </c>
    </row>
    <row r="21" spans="1:18" ht="19.899999999999999" customHeight="1" x14ac:dyDescent="0.5">
      <c r="A21" s="68">
        <v>2</v>
      </c>
      <c r="B21" s="27" t="s">
        <v>140</v>
      </c>
      <c r="C21" s="70">
        <v>2</v>
      </c>
      <c r="D21" s="71">
        <v>2</v>
      </c>
      <c r="E21" s="71">
        <f t="shared" si="2"/>
        <v>1.2156862745098038</v>
      </c>
      <c r="F21" s="71">
        <f t="shared" si="3"/>
        <v>0.78431372549019607</v>
      </c>
      <c r="G21" s="27"/>
      <c r="H21" s="64" t="s">
        <v>72</v>
      </c>
      <c r="I21" s="116" t="s">
        <v>14</v>
      </c>
      <c r="J21" s="116">
        <f>+SUM(K21:M21)</f>
        <v>31</v>
      </c>
      <c r="K21" s="116">
        <v>15</v>
      </c>
      <c r="L21" s="116">
        <v>15</v>
      </c>
      <c r="M21" s="116">
        <v>1</v>
      </c>
      <c r="N21" s="116">
        <v>20</v>
      </c>
      <c r="O21" s="71">
        <f>+(J21+N21)/D21</f>
        <v>25.5</v>
      </c>
      <c r="P21" s="70">
        <v>50</v>
      </c>
      <c r="Q21" s="70">
        <v>50</v>
      </c>
      <c r="R21" s="72">
        <v>0</v>
      </c>
    </row>
    <row r="22" spans="1:18" ht="19.899999999999999" customHeight="1" x14ac:dyDescent="0.5">
      <c r="A22" s="68">
        <v>3</v>
      </c>
      <c r="B22" s="27" t="s">
        <v>142</v>
      </c>
      <c r="C22" s="70">
        <v>2</v>
      </c>
      <c r="D22" s="71">
        <v>2</v>
      </c>
      <c r="E22" s="71">
        <f t="shared" si="2"/>
        <v>1.2156862745098038</v>
      </c>
      <c r="F22" s="71">
        <f t="shared" si="3"/>
        <v>0.78431372549019607</v>
      </c>
      <c r="G22" s="27"/>
      <c r="H22" s="64" t="s">
        <v>72</v>
      </c>
      <c r="I22" s="116" t="s">
        <v>14</v>
      </c>
      <c r="J22" s="116">
        <f>+SUM(K22:M22)</f>
        <v>31</v>
      </c>
      <c r="K22" s="116">
        <v>15</v>
      </c>
      <c r="L22" s="116">
        <v>15</v>
      </c>
      <c r="M22" s="116">
        <v>1</v>
      </c>
      <c r="N22" s="116">
        <v>20</v>
      </c>
      <c r="O22" s="71">
        <f>+(J22+N22)/D22</f>
        <v>25.5</v>
      </c>
      <c r="P22" s="116">
        <v>50</v>
      </c>
      <c r="Q22" s="116">
        <v>50</v>
      </c>
      <c r="R22" s="117">
        <v>0</v>
      </c>
    </row>
    <row r="23" spans="1:18" ht="19.899999999999999" customHeight="1" x14ac:dyDescent="0.5">
      <c r="A23" s="68">
        <v>4</v>
      </c>
      <c r="B23" s="27" t="s">
        <v>141</v>
      </c>
      <c r="C23" s="70">
        <v>2</v>
      </c>
      <c r="D23" s="71">
        <v>2</v>
      </c>
      <c r="E23" s="71">
        <f t="shared" si="2"/>
        <v>1.2156862745098038</v>
      </c>
      <c r="F23" s="71">
        <f t="shared" si="3"/>
        <v>0.78431372549019607</v>
      </c>
      <c r="G23" s="27"/>
      <c r="H23" s="64" t="s">
        <v>72</v>
      </c>
      <c r="I23" s="116" t="s">
        <v>14</v>
      </c>
      <c r="J23" s="116">
        <f>+SUM(K23:M23)</f>
        <v>31</v>
      </c>
      <c r="K23" s="116">
        <v>15</v>
      </c>
      <c r="L23" s="116">
        <v>15</v>
      </c>
      <c r="M23" s="116">
        <v>1</v>
      </c>
      <c r="N23" s="116">
        <v>20</v>
      </c>
      <c r="O23" s="71">
        <f>+(J23+N23)/D23</f>
        <v>25.5</v>
      </c>
      <c r="P23" s="116">
        <v>50</v>
      </c>
      <c r="Q23" s="116">
        <v>50</v>
      </c>
      <c r="R23" s="117">
        <v>0</v>
      </c>
    </row>
    <row r="24" spans="1:18" ht="19.899999999999999" customHeight="1" thickBot="1" x14ac:dyDescent="0.55000000000000004">
      <c r="A24" s="62">
        <v>5</v>
      </c>
      <c r="B24" s="32" t="s">
        <v>139</v>
      </c>
      <c r="C24" s="64">
        <v>2</v>
      </c>
      <c r="D24" s="71">
        <v>2</v>
      </c>
      <c r="E24" s="71">
        <f t="shared" si="2"/>
        <v>1.2156862745098038</v>
      </c>
      <c r="F24" s="71">
        <f t="shared" si="3"/>
        <v>0.78431372549019607</v>
      </c>
      <c r="G24" s="32"/>
      <c r="H24" s="64" t="s">
        <v>72</v>
      </c>
      <c r="I24" s="64" t="s">
        <v>14</v>
      </c>
      <c r="J24" s="116">
        <f>+SUM(K24:M24)</f>
        <v>31</v>
      </c>
      <c r="K24" s="116">
        <v>15</v>
      </c>
      <c r="L24" s="116">
        <v>15</v>
      </c>
      <c r="M24" s="116">
        <v>1</v>
      </c>
      <c r="N24" s="116">
        <v>20</v>
      </c>
      <c r="O24" s="71">
        <f>+(J24+N24)/D24</f>
        <v>25.5</v>
      </c>
      <c r="P24" s="116">
        <v>50</v>
      </c>
      <c r="Q24" s="116">
        <v>50</v>
      </c>
      <c r="R24" s="117">
        <v>0</v>
      </c>
    </row>
    <row r="25" spans="1:18" ht="19.899999999999999" customHeight="1" x14ac:dyDescent="0.5">
      <c r="A25" s="168" t="s">
        <v>25</v>
      </c>
      <c r="B25" s="169"/>
      <c r="C25" s="36">
        <v>2</v>
      </c>
      <c r="D25" s="37">
        <v>6</v>
      </c>
      <c r="E25" s="37">
        <v>3.6</v>
      </c>
      <c r="F25" s="37">
        <v>2.4</v>
      </c>
      <c r="G25" s="36"/>
      <c r="H25" s="36" t="s">
        <v>23</v>
      </c>
      <c r="I25" s="36" t="s">
        <v>23</v>
      </c>
      <c r="J25" s="36">
        <f>+J20*3</f>
        <v>93</v>
      </c>
      <c r="K25" s="36"/>
      <c r="L25" s="36">
        <f>+L20*3</f>
        <v>45</v>
      </c>
      <c r="M25" s="36">
        <f>+M20*3</f>
        <v>3</v>
      </c>
      <c r="N25" s="36">
        <f>+N20*3</f>
        <v>60</v>
      </c>
      <c r="O25" s="36"/>
      <c r="P25" s="36"/>
      <c r="Q25" s="36"/>
      <c r="R25" s="38"/>
    </row>
    <row r="26" spans="1:18" ht="19.899999999999999" customHeight="1" x14ac:dyDescent="0.5">
      <c r="A26" s="170" t="s">
        <v>58</v>
      </c>
      <c r="B26" s="171"/>
      <c r="C26" s="39">
        <v>2</v>
      </c>
      <c r="D26" s="39"/>
      <c r="E26" s="39"/>
      <c r="F26" s="39"/>
      <c r="G26" s="39"/>
      <c r="H26" s="39" t="s">
        <v>23</v>
      </c>
      <c r="I26" s="39" t="s">
        <v>23</v>
      </c>
      <c r="J26" s="39"/>
      <c r="K26" s="39"/>
      <c r="L26" s="39"/>
      <c r="M26" s="39"/>
      <c r="N26" s="39"/>
      <c r="O26" s="39"/>
      <c r="P26" s="39"/>
      <c r="Q26" s="39"/>
      <c r="R26" s="41"/>
    </row>
    <row r="27" spans="1:18" ht="19.899999999999999" customHeight="1" thickBot="1" x14ac:dyDescent="0.55000000000000004">
      <c r="A27" s="166" t="s">
        <v>59</v>
      </c>
      <c r="B27" s="167"/>
      <c r="C27" s="42">
        <v>2</v>
      </c>
      <c r="D27" s="43">
        <v>6</v>
      </c>
      <c r="E27" s="43">
        <v>3.6</v>
      </c>
      <c r="F27" s="43">
        <v>2.4</v>
      </c>
      <c r="G27" s="42"/>
      <c r="H27" s="42" t="s">
        <v>23</v>
      </c>
      <c r="I27" s="42" t="s">
        <v>23</v>
      </c>
      <c r="J27" s="42">
        <f>+J25</f>
        <v>93</v>
      </c>
      <c r="K27" s="42"/>
      <c r="L27" s="42">
        <f>+L25</f>
        <v>45</v>
      </c>
      <c r="M27" s="42">
        <f>+M25</f>
        <v>3</v>
      </c>
      <c r="N27" s="42">
        <f>+N25</f>
        <v>60</v>
      </c>
      <c r="O27" s="42"/>
      <c r="P27" s="42"/>
      <c r="Q27" s="42"/>
      <c r="R27" s="44"/>
    </row>
    <row r="28" spans="1:18" ht="19.899999999999999" customHeight="1" x14ac:dyDescent="0.5">
      <c r="A28" s="239" t="s">
        <v>79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1"/>
    </row>
    <row r="29" spans="1:18" ht="19.899999999999999" customHeight="1" x14ac:dyDescent="0.5">
      <c r="A29" s="68">
        <v>1</v>
      </c>
      <c r="B29" s="69" t="s">
        <v>147</v>
      </c>
      <c r="C29" s="70">
        <v>3</v>
      </c>
      <c r="D29" s="71">
        <v>2</v>
      </c>
      <c r="E29" s="71">
        <f t="shared" ref="E29" si="4">+J29/O29</f>
        <v>1.2156862745098038</v>
      </c>
      <c r="F29" s="71">
        <f t="shared" ref="F29" si="5">+N29/O29</f>
        <v>0.78431372549019607</v>
      </c>
      <c r="G29" s="70"/>
      <c r="H29" s="64" t="s">
        <v>72</v>
      </c>
      <c r="I29" s="70" t="s">
        <v>14</v>
      </c>
      <c r="J29" s="116">
        <f t="shared" ref="J29:J33" si="6">+SUM(K29:M29)</f>
        <v>31</v>
      </c>
      <c r="K29" s="116">
        <v>15</v>
      </c>
      <c r="L29" s="116">
        <v>15</v>
      </c>
      <c r="M29" s="116">
        <v>1</v>
      </c>
      <c r="N29" s="116">
        <v>20</v>
      </c>
      <c r="O29" s="71">
        <f t="shared" ref="O29:O33" si="7">+(J29+N29)/D29</f>
        <v>25.5</v>
      </c>
      <c r="P29" s="116">
        <v>60</v>
      </c>
      <c r="Q29" s="116">
        <v>40</v>
      </c>
      <c r="R29" s="117">
        <v>0</v>
      </c>
    </row>
    <row r="30" spans="1:18" ht="40" customHeight="1" x14ac:dyDescent="0.5">
      <c r="A30" s="68">
        <v>2</v>
      </c>
      <c r="B30" s="82" t="s">
        <v>148</v>
      </c>
      <c r="C30" s="70">
        <v>3</v>
      </c>
      <c r="D30" s="71">
        <v>2</v>
      </c>
      <c r="E30" s="71">
        <f t="shared" ref="E30:E33" si="8">+J30/O30</f>
        <v>1.2156862745098038</v>
      </c>
      <c r="F30" s="71">
        <f t="shared" ref="F30:F33" si="9">+N30/O30</f>
        <v>0.78431372549019607</v>
      </c>
      <c r="G30" s="70"/>
      <c r="H30" s="64" t="s">
        <v>72</v>
      </c>
      <c r="I30" s="70" t="s">
        <v>14</v>
      </c>
      <c r="J30" s="116">
        <f t="shared" si="6"/>
        <v>31</v>
      </c>
      <c r="K30" s="116">
        <v>15</v>
      </c>
      <c r="L30" s="116">
        <v>15</v>
      </c>
      <c r="M30" s="116">
        <v>1</v>
      </c>
      <c r="N30" s="116">
        <v>20</v>
      </c>
      <c r="O30" s="71">
        <f t="shared" si="7"/>
        <v>25.5</v>
      </c>
      <c r="P30" s="70">
        <v>60</v>
      </c>
      <c r="Q30" s="70">
        <v>40</v>
      </c>
      <c r="R30" s="72">
        <v>0</v>
      </c>
    </row>
    <row r="31" spans="1:18" ht="19.899999999999999" customHeight="1" x14ac:dyDescent="0.5">
      <c r="A31" s="68">
        <v>3</v>
      </c>
      <c r="B31" s="69" t="s">
        <v>144</v>
      </c>
      <c r="C31" s="70">
        <v>3</v>
      </c>
      <c r="D31" s="71">
        <v>2</v>
      </c>
      <c r="E31" s="71">
        <f t="shared" si="8"/>
        <v>1.2156862745098038</v>
      </c>
      <c r="F31" s="71">
        <f t="shared" si="9"/>
        <v>0.78431372549019607</v>
      </c>
      <c r="G31" s="70"/>
      <c r="H31" s="64" t="s">
        <v>72</v>
      </c>
      <c r="I31" s="70" t="s">
        <v>14</v>
      </c>
      <c r="J31" s="116">
        <f t="shared" si="6"/>
        <v>31</v>
      </c>
      <c r="K31" s="116">
        <v>15</v>
      </c>
      <c r="L31" s="116">
        <v>15</v>
      </c>
      <c r="M31" s="116">
        <v>1</v>
      </c>
      <c r="N31" s="116">
        <v>20</v>
      </c>
      <c r="O31" s="71">
        <f t="shared" si="7"/>
        <v>25.5</v>
      </c>
      <c r="P31" s="116">
        <v>60</v>
      </c>
      <c r="Q31" s="116">
        <v>40</v>
      </c>
      <c r="R31" s="117">
        <v>0</v>
      </c>
    </row>
    <row r="32" spans="1:18" ht="19.899999999999999" customHeight="1" x14ac:dyDescent="0.5">
      <c r="A32" s="68">
        <v>4</v>
      </c>
      <c r="B32" s="69" t="s">
        <v>146</v>
      </c>
      <c r="C32" s="70">
        <v>3</v>
      </c>
      <c r="D32" s="71">
        <v>2</v>
      </c>
      <c r="E32" s="71">
        <f t="shared" si="8"/>
        <v>1.2156862745098038</v>
      </c>
      <c r="F32" s="71">
        <f t="shared" si="9"/>
        <v>0.78431372549019607</v>
      </c>
      <c r="G32" s="70"/>
      <c r="H32" s="64" t="s">
        <v>72</v>
      </c>
      <c r="I32" s="70" t="s">
        <v>14</v>
      </c>
      <c r="J32" s="116">
        <f t="shared" si="6"/>
        <v>31</v>
      </c>
      <c r="K32" s="116">
        <v>15</v>
      </c>
      <c r="L32" s="116">
        <v>15</v>
      </c>
      <c r="M32" s="116">
        <v>1</v>
      </c>
      <c r="N32" s="116">
        <v>20</v>
      </c>
      <c r="O32" s="71">
        <f t="shared" si="7"/>
        <v>25.5</v>
      </c>
      <c r="P32" s="116">
        <v>60</v>
      </c>
      <c r="Q32" s="116">
        <v>40</v>
      </c>
      <c r="R32" s="117">
        <v>0</v>
      </c>
    </row>
    <row r="33" spans="1:18" ht="19.899999999999999" customHeight="1" thickBot="1" x14ac:dyDescent="0.55000000000000004">
      <c r="A33" s="62">
        <v>5</v>
      </c>
      <c r="B33" s="63" t="s">
        <v>145</v>
      </c>
      <c r="C33" s="64">
        <v>3</v>
      </c>
      <c r="D33" s="65">
        <v>2</v>
      </c>
      <c r="E33" s="71">
        <f t="shared" si="8"/>
        <v>1.2156862745098038</v>
      </c>
      <c r="F33" s="71">
        <f t="shared" si="9"/>
        <v>0.78431372549019607</v>
      </c>
      <c r="G33" s="64"/>
      <c r="H33" s="64" t="s">
        <v>72</v>
      </c>
      <c r="I33" s="64" t="s">
        <v>14</v>
      </c>
      <c r="J33" s="116">
        <f t="shared" si="6"/>
        <v>31</v>
      </c>
      <c r="K33" s="116">
        <v>15</v>
      </c>
      <c r="L33" s="116">
        <v>15</v>
      </c>
      <c r="M33" s="116">
        <v>1</v>
      </c>
      <c r="N33" s="116">
        <v>20</v>
      </c>
      <c r="O33" s="71">
        <f t="shared" si="7"/>
        <v>25.5</v>
      </c>
      <c r="P33" s="116">
        <v>60</v>
      </c>
      <c r="Q33" s="116">
        <v>40</v>
      </c>
      <c r="R33" s="117">
        <v>0</v>
      </c>
    </row>
    <row r="34" spans="1:18" ht="19.899999999999999" customHeight="1" x14ac:dyDescent="0.5">
      <c r="A34" s="242" t="s">
        <v>25</v>
      </c>
      <c r="B34" s="243"/>
      <c r="C34" s="105">
        <v>3</v>
      </c>
      <c r="D34" s="106">
        <v>6</v>
      </c>
      <c r="E34" s="106">
        <v>3.6</v>
      </c>
      <c r="F34" s="105">
        <v>2.4</v>
      </c>
      <c r="G34" s="105"/>
      <c r="H34" s="105" t="s">
        <v>23</v>
      </c>
      <c r="I34" s="105" t="s">
        <v>23</v>
      </c>
      <c r="J34" s="36">
        <f>+J29*3</f>
        <v>93</v>
      </c>
      <c r="K34" s="36"/>
      <c r="L34" s="36">
        <f>+L29*3</f>
        <v>45</v>
      </c>
      <c r="M34" s="36">
        <f>+M29*3</f>
        <v>3</v>
      </c>
      <c r="N34" s="36">
        <f>+N29*3</f>
        <v>60</v>
      </c>
      <c r="O34" s="105"/>
      <c r="P34" s="105"/>
      <c r="Q34" s="105"/>
      <c r="R34" s="107"/>
    </row>
    <row r="35" spans="1:18" ht="19.899999999999999" customHeight="1" x14ac:dyDescent="0.5">
      <c r="A35" s="244" t="s">
        <v>58</v>
      </c>
      <c r="B35" s="245"/>
      <c r="C35" s="108">
        <v>3</v>
      </c>
      <c r="D35" s="108"/>
      <c r="E35" s="108"/>
      <c r="F35" s="108"/>
      <c r="G35" s="108"/>
      <c r="H35" s="108" t="s">
        <v>23</v>
      </c>
      <c r="I35" s="108" t="s">
        <v>23</v>
      </c>
      <c r="J35" s="39"/>
      <c r="K35" s="39"/>
      <c r="L35" s="39"/>
      <c r="M35" s="39"/>
      <c r="N35" s="39"/>
      <c r="O35" s="108"/>
      <c r="P35" s="108"/>
      <c r="Q35" s="108"/>
      <c r="R35" s="109"/>
    </row>
    <row r="36" spans="1:18" ht="19.899999999999999" customHeight="1" thickBot="1" x14ac:dyDescent="0.55000000000000004">
      <c r="A36" s="246" t="s">
        <v>59</v>
      </c>
      <c r="B36" s="247"/>
      <c r="C36" s="110">
        <v>3</v>
      </c>
      <c r="D36" s="111">
        <v>6</v>
      </c>
      <c r="E36" s="111">
        <v>3.6</v>
      </c>
      <c r="F36" s="110">
        <v>2.4</v>
      </c>
      <c r="G36" s="110"/>
      <c r="H36" s="110" t="s">
        <v>23</v>
      </c>
      <c r="I36" s="110" t="s">
        <v>23</v>
      </c>
      <c r="J36" s="42">
        <f>+J34</f>
        <v>93</v>
      </c>
      <c r="K36" s="42"/>
      <c r="L36" s="42">
        <f>+L34</f>
        <v>45</v>
      </c>
      <c r="M36" s="42">
        <f>+M34</f>
        <v>3</v>
      </c>
      <c r="N36" s="42">
        <f>+N34</f>
        <v>60</v>
      </c>
      <c r="O36" s="110"/>
      <c r="P36" s="110"/>
      <c r="Q36" s="110"/>
      <c r="R36" s="112"/>
    </row>
    <row r="37" spans="1:18" ht="19.899999999999999" customHeight="1" x14ac:dyDescent="0.5">
      <c r="A37" s="239" t="s">
        <v>80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1"/>
    </row>
    <row r="38" spans="1:18" ht="19.899999999999999" customHeight="1" x14ac:dyDescent="0.5">
      <c r="A38" s="68">
        <v>1</v>
      </c>
      <c r="B38" s="69" t="s">
        <v>152</v>
      </c>
      <c r="C38" s="70">
        <v>4</v>
      </c>
      <c r="D38" s="71">
        <v>2</v>
      </c>
      <c r="E38" s="71">
        <f t="shared" ref="E38:E42" si="10">+J38/O38</f>
        <v>1.2156862745098038</v>
      </c>
      <c r="F38" s="71">
        <f t="shared" ref="F38:F42" si="11">+N38/O38</f>
        <v>0.78431372549019607</v>
      </c>
      <c r="G38" s="70"/>
      <c r="H38" s="64" t="s">
        <v>72</v>
      </c>
      <c r="I38" s="70" t="s">
        <v>14</v>
      </c>
      <c r="J38" s="116">
        <f t="shared" ref="J38" si="12">+SUM(K38:M38)</f>
        <v>31</v>
      </c>
      <c r="K38" s="116">
        <v>15</v>
      </c>
      <c r="L38" s="116">
        <v>15</v>
      </c>
      <c r="M38" s="116">
        <v>1</v>
      </c>
      <c r="N38" s="116">
        <v>20</v>
      </c>
      <c r="O38" s="71">
        <f t="shared" ref="O38" si="13">+(J38+N38)/D38</f>
        <v>25.5</v>
      </c>
      <c r="P38" s="116">
        <v>50</v>
      </c>
      <c r="Q38" s="116">
        <v>50</v>
      </c>
      <c r="R38" s="117">
        <v>0</v>
      </c>
    </row>
    <row r="39" spans="1:18" ht="19.899999999999999" customHeight="1" x14ac:dyDescent="0.5">
      <c r="A39" s="68">
        <v>2</v>
      </c>
      <c r="B39" s="69" t="s">
        <v>150</v>
      </c>
      <c r="C39" s="70">
        <v>4</v>
      </c>
      <c r="D39" s="71">
        <v>2</v>
      </c>
      <c r="E39" s="71">
        <f t="shared" si="10"/>
        <v>1.2156862745098038</v>
      </c>
      <c r="F39" s="71">
        <f t="shared" si="11"/>
        <v>0.78431372549019607</v>
      </c>
      <c r="G39" s="70"/>
      <c r="H39" s="64" t="s">
        <v>72</v>
      </c>
      <c r="I39" s="70" t="s">
        <v>14</v>
      </c>
      <c r="J39" s="116">
        <f t="shared" ref="J39:J42" si="14">+SUM(K39:M39)</f>
        <v>31</v>
      </c>
      <c r="K39" s="116">
        <v>15</v>
      </c>
      <c r="L39" s="116">
        <v>15</v>
      </c>
      <c r="M39" s="116">
        <v>1</v>
      </c>
      <c r="N39" s="116">
        <v>20</v>
      </c>
      <c r="O39" s="71">
        <f t="shared" ref="O39:O42" si="15">+(J39+N39)/D39</f>
        <v>25.5</v>
      </c>
      <c r="P39" s="116">
        <v>50</v>
      </c>
      <c r="Q39" s="116">
        <v>50</v>
      </c>
      <c r="R39" s="117">
        <v>0</v>
      </c>
    </row>
    <row r="40" spans="1:18" ht="19.899999999999999" customHeight="1" x14ac:dyDescent="0.5">
      <c r="A40" s="68">
        <v>3</v>
      </c>
      <c r="B40" s="69" t="s">
        <v>153</v>
      </c>
      <c r="C40" s="70">
        <v>4</v>
      </c>
      <c r="D40" s="71">
        <v>2</v>
      </c>
      <c r="E40" s="71">
        <f t="shared" si="10"/>
        <v>1.2156862745098038</v>
      </c>
      <c r="F40" s="71">
        <f t="shared" si="11"/>
        <v>0.78431372549019607</v>
      </c>
      <c r="G40" s="70"/>
      <c r="H40" s="64" t="s">
        <v>72</v>
      </c>
      <c r="I40" s="70" t="s">
        <v>14</v>
      </c>
      <c r="J40" s="116">
        <f t="shared" si="14"/>
        <v>31</v>
      </c>
      <c r="K40" s="116">
        <v>15</v>
      </c>
      <c r="L40" s="116">
        <v>15</v>
      </c>
      <c r="M40" s="116">
        <v>1</v>
      </c>
      <c r="N40" s="116">
        <v>20</v>
      </c>
      <c r="O40" s="71">
        <f t="shared" si="15"/>
        <v>25.5</v>
      </c>
      <c r="P40" s="116">
        <v>50</v>
      </c>
      <c r="Q40" s="116">
        <v>50</v>
      </c>
      <c r="R40" s="117">
        <v>0</v>
      </c>
    </row>
    <row r="41" spans="1:18" ht="19.899999999999999" customHeight="1" x14ac:dyDescent="0.5">
      <c r="A41" s="68">
        <v>4</v>
      </c>
      <c r="B41" s="69" t="s">
        <v>151</v>
      </c>
      <c r="C41" s="70">
        <v>4</v>
      </c>
      <c r="D41" s="71">
        <v>2</v>
      </c>
      <c r="E41" s="71">
        <f t="shared" si="10"/>
        <v>1.2156862745098038</v>
      </c>
      <c r="F41" s="71">
        <f t="shared" si="11"/>
        <v>0.78431372549019607</v>
      </c>
      <c r="G41" s="70"/>
      <c r="H41" s="64" t="s">
        <v>72</v>
      </c>
      <c r="I41" s="70" t="s">
        <v>14</v>
      </c>
      <c r="J41" s="116">
        <f t="shared" si="14"/>
        <v>31</v>
      </c>
      <c r="K41" s="116">
        <v>15</v>
      </c>
      <c r="L41" s="116">
        <v>15</v>
      </c>
      <c r="M41" s="116">
        <v>1</v>
      </c>
      <c r="N41" s="116">
        <v>20</v>
      </c>
      <c r="O41" s="71">
        <f t="shared" si="15"/>
        <v>25.5</v>
      </c>
      <c r="P41" s="116">
        <v>50</v>
      </c>
      <c r="Q41" s="116">
        <v>50</v>
      </c>
      <c r="R41" s="117">
        <v>0</v>
      </c>
    </row>
    <row r="42" spans="1:18" ht="19.899999999999999" customHeight="1" thickBot="1" x14ac:dyDescent="0.55000000000000004">
      <c r="A42" s="62">
        <v>5</v>
      </c>
      <c r="B42" s="63" t="s">
        <v>149</v>
      </c>
      <c r="C42" s="64">
        <v>4</v>
      </c>
      <c r="D42" s="65">
        <v>2</v>
      </c>
      <c r="E42" s="71">
        <f t="shared" si="10"/>
        <v>1.2156862745098038</v>
      </c>
      <c r="F42" s="71">
        <f t="shared" si="11"/>
        <v>0.78431372549019607</v>
      </c>
      <c r="G42" s="64"/>
      <c r="H42" s="64" t="s">
        <v>72</v>
      </c>
      <c r="I42" s="64" t="s">
        <v>14</v>
      </c>
      <c r="J42" s="116">
        <f t="shared" si="14"/>
        <v>31</v>
      </c>
      <c r="K42" s="116">
        <v>15</v>
      </c>
      <c r="L42" s="116">
        <v>15</v>
      </c>
      <c r="M42" s="116">
        <v>1</v>
      </c>
      <c r="N42" s="116">
        <v>20</v>
      </c>
      <c r="O42" s="71">
        <f t="shared" si="15"/>
        <v>25.5</v>
      </c>
      <c r="P42" s="116">
        <v>50</v>
      </c>
      <c r="Q42" s="116">
        <v>50</v>
      </c>
      <c r="R42" s="117">
        <v>0</v>
      </c>
    </row>
    <row r="43" spans="1:18" ht="19.899999999999999" customHeight="1" x14ac:dyDescent="0.5">
      <c r="A43" s="242" t="s">
        <v>25</v>
      </c>
      <c r="B43" s="243"/>
      <c r="C43" s="36">
        <v>4</v>
      </c>
      <c r="D43" s="37">
        <v>6</v>
      </c>
      <c r="E43" s="37">
        <v>3.6</v>
      </c>
      <c r="F43" s="37">
        <v>2.4</v>
      </c>
      <c r="G43" s="36"/>
      <c r="H43" s="36" t="s">
        <v>23</v>
      </c>
      <c r="I43" s="36" t="s">
        <v>23</v>
      </c>
      <c r="J43" s="36">
        <f>+J38*3</f>
        <v>93</v>
      </c>
      <c r="K43" s="36"/>
      <c r="L43" s="36">
        <f>+L38*3</f>
        <v>45</v>
      </c>
      <c r="M43" s="36">
        <f>+M38*3</f>
        <v>3</v>
      </c>
      <c r="N43" s="36">
        <f>+N38*3</f>
        <v>60</v>
      </c>
      <c r="O43" s="36"/>
      <c r="P43" s="36"/>
      <c r="Q43" s="36"/>
      <c r="R43" s="38"/>
    </row>
    <row r="44" spans="1:18" ht="19.899999999999999" customHeight="1" x14ac:dyDescent="0.5">
      <c r="A44" s="244" t="s">
        <v>58</v>
      </c>
      <c r="B44" s="245"/>
      <c r="C44" s="39">
        <v>4</v>
      </c>
      <c r="D44" s="39"/>
      <c r="E44" s="39"/>
      <c r="F44" s="39"/>
      <c r="G44" s="39"/>
      <c r="H44" s="39" t="s">
        <v>23</v>
      </c>
      <c r="I44" s="39" t="s">
        <v>23</v>
      </c>
      <c r="J44" s="39"/>
      <c r="K44" s="39"/>
      <c r="L44" s="39"/>
      <c r="M44" s="39"/>
      <c r="N44" s="39"/>
      <c r="O44" s="39"/>
      <c r="P44" s="39"/>
      <c r="Q44" s="39"/>
      <c r="R44" s="41"/>
    </row>
    <row r="45" spans="1:18" ht="19.899999999999999" customHeight="1" thickBot="1" x14ac:dyDescent="0.55000000000000004">
      <c r="A45" s="246" t="s">
        <v>59</v>
      </c>
      <c r="B45" s="247"/>
      <c r="C45" s="42">
        <v>4</v>
      </c>
      <c r="D45" s="43">
        <v>6</v>
      </c>
      <c r="E45" s="43">
        <v>3.6</v>
      </c>
      <c r="F45" s="43">
        <v>2.6</v>
      </c>
      <c r="G45" s="42"/>
      <c r="H45" s="42" t="s">
        <v>23</v>
      </c>
      <c r="I45" s="42" t="s">
        <v>23</v>
      </c>
      <c r="J45" s="42">
        <f>+J43</f>
        <v>93</v>
      </c>
      <c r="K45" s="42"/>
      <c r="L45" s="42">
        <f>+L43</f>
        <v>45</v>
      </c>
      <c r="M45" s="42">
        <f>+M43</f>
        <v>3</v>
      </c>
      <c r="N45" s="42">
        <f>+N43</f>
        <v>60</v>
      </c>
      <c r="O45" s="42"/>
      <c r="P45" s="42"/>
      <c r="Q45" s="42"/>
      <c r="R45" s="44"/>
    </row>
    <row r="46" spans="1:18" ht="19.899999999999999" customHeight="1" x14ac:dyDescent="0.5">
      <c r="A46" s="239" t="s">
        <v>81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1"/>
    </row>
    <row r="47" spans="1:18" ht="39.65" customHeight="1" x14ac:dyDescent="0.5">
      <c r="A47" s="26">
        <v>1</v>
      </c>
      <c r="B47" s="89" t="s">
        <v>158</v>
      </c>
      <c r="C47" s="141">
        <v>5</v>
      </c>
      <c r="D47" s="71">
        <v>2</v>
      </c>
      <c r="E47" s="71">
        <f t="shared" ref="E47:E51" si="16">+J47/O47</f>
        <v>1.2156862745098038</v>
      </c>
      <c r="F47" s="71">
        <f t="shared" ref="F47:F51" si="17">+N47/O47</f>
        <v>0.78431372549019607</v>
      </c>
      <c r="G47" s="87"/>
      <c r="H47" s="64" t="s">
        <v>72</v>
      </c>
      <c r="I47" s="119" t="s">
        <v>14</v>
      </c>
      <c r="J47" s="116">
        <f t="shared" ref="J47:J51" si="18">+SUM(K47:M47)</f>
        <v>31</v>
      </c>
      <c r="K47" s="116">
        <v>15</v>
      </c>
      <c r="L47" s="116">
        <v>15</v>
      </c>
      <c r="M47" s="116">
        <v>1</v>
      </c>
      <c r="N47" s="116">
        <v>20</v>
      </c>
      <c r="O47" s="71">
        <f t="shared" ref="O47:O51" si="19">+(J47+N47)/D47</f>
        <v>25.5</v>
      </c>
      <c r="P47" s="116">
        <v>50</v>
      </c>
      <c r="Q47" s="116">
        <v>50</v>
      </c>
      <c r="R47" s="117">
        <v>0</v>
      </c>
    </row>
    <row r="48" spans="1:18" ht="19.899999999999999" customHeight="1" x14ac:dyDescent="0.5">
      <c r="A48" s="26">
        <v>2</v>
      </c>
      <c r="B48" s="27" t="s">
        <v>154</v>
      </c>
      <c r="C48" s="141">
        <v>5</v>
      </c>
      <c r="D48" s="71">
        <v>2</v>
      </c>
      <c r="E48" s="71">
        <f t="shared" si="16"/>
        <v>1.2156862745098038</v>
      </c>
      <c r="F48" s="71">
        <f t="shared" si="17"/>
        <v>0.78431372549019607</v>
      </c>
      <c r="G48" s="113"/>
      <c r="H48" s="64" t="s">
        <v>72</v>
      </c>
      <c r="I48" s="119" t="s">
        <v>14</v>
      </c>
      <c r="J48" s="116">
        <f t="shared" si="18"/>
        <v>31</v>
      </c>
      <c r="K48" s="116">
        <v>15</v>
      </c>
      <c r="L48" s="116">
        <v>15</v>
      </c>
      <c r="M48" s="116">
        <v>1</v>
      </c>
      <c r="N48" s="116">
        <v>20</v>
      </c>
      <c r="O48" s="71">
        <f t="shared" si="19"/>
        <v>25.5</v>
      </c>
      <c r="P48" s="116">
        <v>50</v>
      </c>
      <c r="Q48" s="116">
        <v>50</v>
      </c>
      <c r="R48" s="117">
        <v>0</v>
      </c>
    </row>
    <row r="49" spans="1:18" ht="19.899999999999999" customHeight="1" x14ac:dyDescent="0.5">
      <c r="A49" s="26">
        <v>3</v>
      </c>
      <c r="B49" s="27" t="s">
        <v>156</v>
      </c>
      <c r="C49" s="141">
        <v>5</v>
      </c>
      <c r="D49" s="71">
        <v>2</v>
      </c>
      <c r="E49" s="71">
        <f t="shared" si="16"/>
        <v>1.2156862745098038</v>
      </c>
      <c r="F49" s="71">
        <f t="shared" si="17"/>
        <v>0.78431372549019607</v>
      </c>
      <c r="G49" s="113"/>
      <c r="H49" s="64" t="s">
        <v>72</v>
      </c>
      <c r="I49" s="119" t="s">
        <v>14</v>
      </c>
      <c r="J49" s="116">
        <f t="shared" si="18"/>
        <v>31</v>
      </c>
      <c r="K49" s="116">
        <v>15</v>
      </c>
      <c r="L49" s="116">
        <v>15</v>
      </c>
      <c r="M49" s="116">
        <v>1</v>
      </c>
      <c r="N49" s="116">
        <v>20</v>
      </c>
      <c r="O49" s="71">
        <f t="shared" si="19"/>
        <v>25.5</v>
      </c>
      <c r="P49" s="116">
        <v>50</v>
      </c>
      <c r="Q49" s="116">
        <v>50</v>
      </c>
      <c r="R49" s="117">
        <v>0</v>
      </c>
    </row>
    <row r="50" spans="1:18" ht="19.899999999999999" customHeight="1" x14ac:dyDescent="0.5">
      <c r="A50" s="26">
        <v>4</v>
      </c>
      <c r="B50" s="89" t="s">
        <v>155</v>
      </c>
      <c r="C50" s="141">
        <v>5</v>
      </c>
      <c r="D50" s="71">
        <v>2</v>
      </c>
      <c r="E50" s="71">
        <f t="shared" si="16"/>
        <v>1.2156862745098038</v>
      </c>
      <c r="F50" s="71">
        <f t="shared" si="17"/>
        <v>0.78431372549019607</v>
      </c>
      <c r="G50" s="113"/>
      <c r="H50" s="64" t="s">
        <v>72</v>
      </c>
      <c r="I50" s="119" t="s">
        <v>14</v>
      </c>
      <c r="J50" s="116">
        <f t="shared" si="18"/>
        <v>31</v>
      </c>
      <c r="K50" s="116">
        <v>15</v>
      </c>
      <c r="L50" s="116">
        <v>15</v>
      </c>
      <c r="M50" s="116">
        <v>1</v>
      </c>
      <c r="N50" s="116">
        <v>20</v>
      </c>
      <c r="O50" s="71">
        <f t="shared" si="19"/>
        <v>25.5</v>
      </c>
      <c r="P50" s="116">
        <v>50</v>
      </c>
      <c r="Q50" s="116">
        <v>50</v>
      </c>
      <c r="R50" s="117">
        <v>0</v>
      </c>
    </row>
    <row r="51" spans="1:18" ht="38.5" customHeight="1" thickBot="1" x14ac:dyDescent="0.55000000000000004">
      <c r="A51" s="31">
        <v>5</v>
      </c>
      <c r="B51" s="90" t="s">
        <v>157</v>
      </c>
      <c r="C51" s="142">
        <v>5</v>
      </c>
      <c r="D51" s="71">
        <v>2</v>
      </c>
      <c r="E51" s="71">
        <f t="shared" si="16"/>
        <v>1.2156862745098038</v>
      </c>
      <c r="F51" s="71">
        <f t="shared" si="17"/>
        <v>0.78431372549019607</v>
      </c>
      <c r="G51" s="115"/>
      <c r="H51" s="64" t="s">
        <v>72</v>
      </c>
      <c r="I51" s="98" t="s">
        <v>14</v>
      </c>
      <c r="J51" s="116">
        <f t="shared" si="18"/>
        <v>31</v>
      </c>
      <c r="K51" s="116">
        <v>15</v>
      </c>
      <c r="L51" s="116">
        <v>15</v>
      </c>
      <c r="M51" s="116">
        <v>1</v>
      </c>
      <c r="N51" s="116">
        <v>20</v>
      </c>
      <c r="O51" s="71">
        <f t="shared" si="19"/>
        <v>25.5</v>
      </c>
      <c r="P51" s="116">
        <v>50</v>
      </c>
      <c r="Q51" s="116">
        <v>50</v>
      </c>
      <c r="R51" s="117">
        <v>0</v>
      </c>
    </row>
    <row r="52" spans="1:18" ht="19.899999999999999" customHeight="1" x14ac:dyDescent="0.5">
      <c r="A52" s="280" t="s">
        <v>25</v>
      </c>
      <c r="B52" s="281"/>
      <c r="C52" s="143">
        <v>5</v>
      </c>
      <c r="D52" s="37">
        <v>6</v>
      </c>
      <c r="E52" s="37">
        <v>3.6</v>
      </c>
      <c r="F52" s="37">
        <v>2.4</v>
      </c>
      <c r="G52" s="36"/>
      <c r="H52" s="36" t="s">
        <v>23</v>
      </c>
      <c r="I52" s="36" t="s">
        <v>23</v>
      </c>
      <c r="J52" s="36">
        <f>+J47*3</f>
        <v>93</v>
      </c>
      <c r="K52" s="36"/>
      <c r="L52" s="36">
        <f>+L47*3</f>
        <v>45</v>
      </c>
      <c r="M52" s="36">
        <f>+M47*3</f>
        <v>3</v>
      </c>
      <c r="N52" s="36">
        <f>+N47*3</f>
        <v>60</v>
      </c>
      <c r="O52" s="36"/>
      <c r="P52" s="36"/>
      <c r="Q52" s="36"/>
      <c r="R52" s="38"/>
    </row>
    <row r="53" spans="1:18" ht="19.899999999999999" customHeight="1" x14ac:dyDescent="0.5">
      <c r="A53" s="282" t="s">
        <v>58</v>
      </c>
      <c r="B53" s="283"/>
      <c r="C53" s="144">
        <v>5</v>
      </c>
      <c r="D53" s="39"/>
      <c r="E53" s="39"/>
      <c r="F53" s="39"/>
      <c r="G53" s="39"/>
      <c r="H53" s="39" t="s">
        <v>23</v>
      </c>
      <c r="I53" s="39" t="s">
        <v>23</v>
      </c>
      <c r="J53" s="39"/>
      <c r="K53" s="39"/>
      <c r="L53" s="39"/>
      <c r="M53" s="39"/>
      <c r="N53" s="39"/>
      <c r="O53" s="39"/>
      <c r="P53" s="39"/>
      <c r="Q53" s="39"/>
      <c r="R53" s="41"/>
    </row>
    <row r="54" spans="1:18" ht="19.899999999999999" customHeight="1" thickBot="1" x14ac:dyDescent="0.55000000000000004">
      <c r="A54" s="276" t="s">
        <v>59</v>
      </c>
      <c r="B54" s="277"/>
      <c r="C54" s="145">
        <v>5</v>
      </c>
      <c r="D54" s="43">
        <v>6</v>
      </c>
      <c r="E54" s="43">
        <v>3.6</v>
      </c>
      <c r="F54" s="43">
        <v>2.4</v>
      </c>
      <c r="G54" s="42"/>
      <c r="H54" s="42" t="s">
        <v>23</v>
      </c>
      <c r="I54" s="42" t="s">
        <v>23</v>
      </c>
      <c r="J54" s="42">
        <f>+J52</f>
        <v>93</v>
      </c>
      <c r="K54" s="42"/>
      <c r="L54" s="42">
        <f>+L52</f>
        <v>45</v>
      </c>
      <c r="M54" s="42">
        <f>+M52</f>
        <v>3</v>
      </c>
      <c r="N54" s="42">
        <f>+N52</f>
        <v>60</v>
      </c>
      <c r="O54" s="42"/>
      <c r="P54" s="42"/>
      <c r="Q54" s="42"/>
      <c r="R54" s="44"/>
    </row>
    <row r="55" spans="1:18" ht="19.899999999999999" customHeight="1" x14ac:dyDescent="0.5">
      <c r="A55" s="239" t="s">
        <v>82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1"/>
    </row>
    <row r="56" spans="1:18" ht="19.899999999999999" customHeight="1" x14ac:dyDescent="0.5">
      <c r="A56" s="26">
        <v>1</v>
      </c>
      <c r="B56" s="27" t="s">
        <v>159</v>
      </c>
      <c r="C56" s="141">
        <v>6</v>
      </c>
      <c r="D56" s="71">
        <v>2</v>
      </c>
      <c r="E56" s="71">
        <f t="shared" ref="E56:E60" si="20">+J56/O56</f>
        <v>1.2156862745098038</v>
      </c>
      <c r="F56" s="71">
        <f t="shared" ref="F56:F60" si="21">+N56/O56</f>
        <v>0.78431372549019607</v>
      </c>
      <c r="G56" s="87"/>
      <c r="H56" s="64" t="s">
        <v>72</v>
      </c>
      <c r="I56" s="119" t="s">
        <v>14</v>
      </c>
      <c r="J56" s="116">
        <f t="shared" ref="J56:J60" si="22">+SUM(K56:M56)</f>
        <v>31</v>
      </c>
      <c r="K56" s="116">
        <v>15</v>
      </c>
      <c r="L56" s="116">
        <v>15</v>
      </c>
      <c r="M56" s="116">
        <v>1</v>
      </c>
      <c r="N56" s="116">
        <v>20</v>
      </c>
      <c r="O56" s="71">
        <f t="shared" ref="O56:O60" si="23">+(J56+N56)/D56</f>
        <v>25.5</v>
      </c>
      <c r="P56" s="119">
        <v>50</v>
      </c>
      <c r="Q56" s="119">
        <v>50</v>
      </c>
      <c r="R56" s="120">
        <v>0</v>
      </c>
    </row>
    <row r="57" spans="1:18" ht="19.899999999999999" customHeight="1" x14ac:dyDescent="0.5">
      <c r="A57" s="26">
        <v>2</v>
      </c>
      <c r="B57" s="27" t="s">
        <v>160</v>
      </c>
      <c r="C57" s="141">
        <v>6</v>
      </c>
      <c r="D57" s="71">
        <v>2</v>
      </c>
      <c r="E57" s="71">
        <f t="shared" si="20"/>
        <v>1.2156862745098038</v>
      </c>
      <c r="F57" s="71">
        <f t="shared" si="21"/>
        <v>0.78431372549019607</v>
      </c>
      <c r="G57" s="113"/>
      <c r="H57" s="64" t="s">
        <v>72</v>
      </c>
      <c r="I57" s="119" t="s">
        <v>14</v>
      </c>
      <c r="J57" s="116">
        <f t="shared" si="22"/>
        <v>31</v>
      </c>
      <c r="K57" s="116">
        <v>15</v>
      </c>
      <c r="L57" s="116">
        <v>15</v>
      </c>
      <c r="M57" s="116">
        <v>1</v>
      </c>
      <c r="N57" s="116">
        <v>20</v>
      </c>
      <c r="O57" s="71">
        <f t="shared" si="23"/>
        <v>25.5</v>
      </c>
      <c r="P57" s="113">
        <v>50</v>
      </c>
      <c r="Q57" s="113">
        <v>50</v>
      </c>
      <c r="R57" s="114">
        <v>0</v>
      </c>
    </row>
    <row r="58" spans="1:18" ht="19.899999999999999" customHeight="1" x14ac:dyDescent="0.5">
      <c r="A58" s="26">
        <v>3</v>
      </c>
      <c r="B58" s="89" t="s">
        <v>161</v>
      </c>
      <c r="C58" s="141">
        <v>6</v>
      </c>
      <c r="D58" s="71">
        <v>2</v>
      </c>
      <c r="E58" s="71">
        <f t="shared" si="20"/>
        <v>1.2156862745098038</v>
      </c>
      <c r="F58" s="71">
        <f t="shared" si="21"/>
        <v>0.78431372549019607</v>
      </c>
      <c r="G58" s="113"/>
      <c r="H58" s="64" t="s">
        <v>72</v>
      </c>
      <c r="I58" s="119" t="s">
        <v>14</v>
      </c>
      <c r="J58" s="116">
        <f t="shared" si="22"/>
        <v>31</v>
      </c>
      <c r="K58" s="116">
        <v>15</v>
      </c>
      <c r="L58" s="116">
        <v>15</v>
      </c>
      <c r="M58" s="116">
        <v>1</v>
      </c>
      <c r="N58" s="116">
        <v>20</v>
      </c>
      <c r="O58" s="71">
        <f t="shared" si="23"/>
        <v>25.5</v>
      </c>
      <c r="P58" s="119">
        <v>50</v>
      </c>
      <c r="Q58" s="119">
        <v>50</v>
      </c>
      <c r="R58" s="120">
        <v>0</v>
      </c>
    </row>
    <row r="59" spans="1:18" ht="41.5" customHeight="1" x14ac:dyDescent="0.5">
      <c r="A59" s="26">
        <v>4</v>
      </c>
      <c r="B59" s="89" t="s">
        <v>163</v>
      </c>
      <c r="C59" s="141">
        <v>6</v>
      </c>
      <c r="D59" s="71">
        <v>2</v>
      </c>
      <c r="E59" s="71">
        <f t="shared" si="20"/>
        <v>1.2156862745098038</v>
      </c>
      <c r="F59" s="71">
        <f t="shared" si="21"/>
        <v>0.78431372549019607</v>
      </c>
      <c r="G59" s="113"/>
      <c r="H59" s="64" t="s">
        <v>72</v>
      </c>
      <c r="I59" s="119" t="s">
        <v>14</v>
      </c>
      <c r="J59" s="116">
        <f t="shared" si="22"/>
        <v>31</v>
      </c>
      <c r="K59" s="116">
        <v>15</v>
      </c>
      <c r="L59" s="116">
        <v>15</v>
      </c>
      <c r="M59" s="116">
        <v>1</v>
      </c>
      <c r="N59" s="116">
        <v>20</v>
      </c>
      <c r="O59" s="71">
        <f t="shared" si="23"/>
        <v>25.5</v>
      </c>
      <c r="P59" s="119">
        <v>50</v>
      </c>
      <c r="Q59" s="119">
        <v>50</v>
      </c>
      <c r="R59" s="120">
        <v>0</v>
      </c>
    </row>
    <row r="60" spans="1:18" ht="38.5" customHeight="1" thickBot="1" x14ac:dyDescent="0.55000000000000004">
      <c r="A60" s="31">
        <v>5</v>
      </c>
      <c r="B60" s="90" t="s">
        <v>162</v>
      </c>
      <c r="C60" s="142">
        <v>6</v>
      </c>
      <c r="D60" s="71">
        <v>2</v>
      </c>
      <c r="E60" s="71">
        <f t="shared" si="20"/>
        <v>1.2156862745098038</v>
      </c>
      <c r="F60" s="71">
        <f t="shared" si="21"/>
        <v>0.78431372549019607</v>
      </c>
      <c r="G60" s="115"/>
      <c r="H60" s="64" t="s">
        <v>72</v>
      </c>
      <c r="I60" s="98" t="s">
        <v>14</v>
      </c>
      <c r="J60" s="116">
        <f t="shared" si="22"/>
        <v>31</v>
      </c>
      <c r="K60" s="116">
        <v>15</v>
      </c>
      <c r="L60" s="116">
        <v>15</v>
      </c>
      <c r="M60" s="116">
        <v>1</v>
      </c>
      <c r="N60" s="116">
        <v>20</v>
      </c>
      <c r="O60" s="71">
        <f t="shared" si="23"/>
        <v>25.5</v>
      </c>
      <c r="P60" s="119">
        <v>50</v>
      </c>
      <c r="Q60" s="119">
        <v>50</v>
      </c>
      <c r="R60" s="120">
        <v>0</v>
      </c>
    </row>
    <row r="61" spans="1:18" ht="19.899999999999999" customHeight="1" x14ac:dyDescent="0.5">
      <c r="A61" s="280" t="s">
        <v>25</v>
      </c>
      <c r="B61" s="281"/>
      <c r="C61" s="143">
        <v>6</v>
      </c>
      <c r="D61" s="37">
        <v>6</v>
      </c>
      <c r="E61" s="37">
        <v>3.6</v>
      </c>
      <c r="F61" s="37">
        <v>2.4</v>
      </c>
      <c r="G61" s="36"/>
      <c r="H61" s="36" t="s">
        <v>23</v>
      </c>
      <c r="I61" s="36" t="s">
        <v>23</v>
      </c>
      <c r="J61" s="36">
        <f>+J56*3</f>
        <v>93</v>
      </c>
      <c r="K61" s="36"/>
      <c r="L61" s="36">
        <f>+L56*3</f>
        <v>45</v>
      </c>
      <c r="M61" s="36">
        <f>+M56*3</f>
        <v>3</v>
      </c>
      <c r="N61" s="36">
        <f>+N56*3</f>
        <v>60</v>
      </c>
      <c r="O61" s="36"/>
      <c r="P61" s="36"/>
      <c r="Q61" s="36"/>
      <c r="R61" s="38"/>
    </row>
    <row r="62" spans="1:18" ht="19.899999999999999" customHeight="1" x14ac:dyDescent="0.5">
      <c r="A62" s="282" t="s">
        <v>58</v>
      </c>
      <c r="B62" s="283"/>
      <c r="C62" s="144">
        <v>6</v>
      </c>
      <c r="D62" s="39"/>
      <c r="E62" s="39"/>
      <c r="F62" s="39"/>
      <c r="G62" s="39"/>
      <c r="H62" s="39" t="s">
        <v>23</v>
      </c>
      <c r="I62" s="39" t="s">
        <v>23</v>
      </c>
      <c r="J62" s="39"/>
      <c r="K62" s="39"/>
      <c r="L62" s="39"/>
      <c r="M62" s="39"/>
      <c r="N62" s="39"/>
      <c r="O62" s="39"/>
      <c r="P62" s="39"/>
      <c r="Q62" s="39"/>
      <c r="R62" s="41"/>
    </row>
    <row r="63" spans="1:18" ht="19.899999999999999" customHeight="1" thickBot="1" x14ac:dyDescent="0.55000000000000004">
      <c r="A63" s="276" t="s">
        <v>59</v>
      </c>
      <c r="B63" s="277"/>
      <c r="C63" s="145">
        <v>6</v>
      </c>
      <c r="D63" s="43">
        <v>6</v>
      </c>
      <c r="E63" s="43">
        <v>3.6</v>
      </c>
      <c r="F63" s="43">
        <v>2.4</v>
      </c>
      <c r="G63" s="42"/>
      <c r="H63" s="42" t="s">
        <v>23</v>
      </c>
      <c r="I63" s="42" t="s">
        <v>23</v>
      </c>
      <c r="J63" s="42">
        <f>+J61</f>
        <v>93</v>
      </c>
      <c r="K63" s="42"/>
      <c r="L63" s="42">
        <f>+L61</f>
        <v>45</v>
      </c>
      <c r="M63" s="42">
        <f>+M61</f>
        <v>3</v>
      </c>
      <c r="N63" s="42">
        <f>+N61</f>
        <v>60</v>
      </c>
      <c r="O63" s="42"/>
      <c r="P63" s="42"/>
      <c r="Q63" s="42"/>
      <c r="R63" s="44"/>
    </row>
  </sheetData>
  <mergeCells count="47">
    <mergeCell ref="A63:B63"/>
    <mergeCell ref="A46:R46"/>
    <mergeCell ref="A55:R55"/>
    <mergeCell ref="A1:R1"/>
    <mergeCell ref="A52:B52"/>
    <mergeCell ref="A53:B53"/>
    <mergeCell ref="A54:B54"/>
    <mergeCell ref="A61:B61"/>
    <mergeCell ref="A62:B62"/>
    <mergeCell ref="A37:R37"/>
    <mergeCell ref="A43:B43"/>
    <mergeCell ref="A44:B44"/>
    <mergeCell ref="A45:B45"/>
    <mergeCell ref="A16:B16"/>
    <mergeCell ref="A17:B17"/>
    <mergeCell ref="A18:B18"/>
    <mergeCell ref="A27:B27"/>
    <mergeCell ref="A19:R19"/>
    <mergeCell ref="K5:K9"/>
    <mergeCell ref="L5:L9"/>
    <mergeCell ref="P5:P9"/>
    <mergeCell ref="Q5:Q9"/>
    <mergeCell ref="R5:R9"/>
    <mergeCell ref="A10:R10"/>
    <mergeCell ref="I3:I9"/>
    <mergeCell ref="J3:M3"/>
    <mergeCell ref="O3:O9"/>
    <mergeCell ref="P3:R4"/>
    <mergeCell ref="D4:D9"/>
    <mergeCell ref="E4:E9"/>
    <mergeCell ref="N3:N9"/>
    <mergeCell ref="A28:R28"/>
    <mergeCell ref="A34:B34"/>
    <mergeCell ref="A35:B35"/>
    <mergeCell ref="A36:B36"/>
    <mergeCell ref="F4:F9"/>
    <mergeCell ref="J4:J9"/>
    <mergeCell ref="K4:L4"/>
    <mergeCell ref="M4:M9"/>
    <mergeCell ref="A3:A9"/>
    <mergeCell ref="B3:B9"/>
    <mergeCell ref="C3:C9"/>
    <mergeCell ref="D3:F3"/>
    <mergeCell ref="G3:G9"/>
    <mergeCell ref="H3:H9"/>
    <mergeCell ref="A25:B25"/>
    <mergeCell ref="A26:B26"/>
  </mergeCells>
  <printOptions horizontalCentered="1"/>
  <pageMargins left="0.78740157480314965" right="0.31496062992125984" top="0.78740157480314965" bottom="0.19685039370078741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Architektura kraj_I stopień</vt:lpstr>
      <vt:lpstr>Moduły I stopń</vt:lpstr>
      <vt:lpstr>'Architektura kraj_I stopień'!Obszar_wydruku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ŁOŻYŃSKI</dc:creator>
  <cp:lastModifiedBy>K. Jankowski</cp:lastModifiedBy>
  <cp:lastPrinted>2017-03-27T06:57:23Z</cp:lastPrinted>
  <dcterms:created xsi:type="dcterms:W3CDTF">2011-12-11T10:20:19Z</dcterms:created>
  <dcterms:modified xsi:type="dcterms:W3CDTF">2017-03-29T07:27:57Z</dcterms:modified>
</cp:coreProperties>
</file>