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rzysztofjankowski/Documents/Komputer/UWM/Dziekanat/Tworzenie kierunków/Chemia/"/>
    </mc:Choice>
  </mc:AlternateContent>
  <xr:revisionPtr revIDLastSave="0" documentId="13_ncr:1_{F7AD34EC-5DD2-0746-8F29-A19911A26965}" xr6:coauthVersionLast="43" xr6:coauthVersionMax="43" xr10:uidLastSave="{00000000-0000-0000-0000-000000000000}"/>
  <bookViews>
    <workbookView xWindow="38400" yWindow="0" windowWidth="38400" windowHeight="21600" xr2:uid="{00000000-000D-0000-FFFF-FFFF00000000}"/>
  </bookViews>
  <sheets>
    <sheet name="Chemia_Analityka chemiczna" sheetId="2" r:id="rId1"/>
    <sheet name="Moduły - ACh" sheetId="7" r:id="rId2"/>
    <sheet name="Chemia_stosowana" sheetId="10" r:id="rId3"/>
    <sheet name="Moduły - ChS" sheetId="8" r:id="rId4"/>
  </sheets>
  <externalReferences>
    <externalReference r:id="rId5"/>
  </externalReferences>
  <definedNames>
    <definedName name="Kierunek" localSheetId="2">OFFSET(#REF!,1,0,COUNTA(#REF!),1)</definedName>
    <definedName name="Kierunek" localSheetId="1">OFFSET('[1]Pola wyboru'!$L$11,1,0,COUNTA('[1]Pola wyboru'!$L$12:$L$32),1)</definedName>
    <definedName name="Kierunek" localSheetId="3">OFFSET('[1]Pola wyboru'!$L$11,1,0,COUNTA('[1]Pola wyboru'!$L$12:$L$32),1)</definedName>
    <definedName name="Kierunek">OFFSET(#REF!,1,0,COUNTA(#REF!),1)</definedName>
    <definedName name="_xlnm.Print_Area" localSheetId="0">'Chemia_Analityka chemiczna'!$A$1:$Y$481</definedName>
    <definedName name="_xlnm.Print_Area" localSheetId="2">Chemia_stosowana!$A$1:$Y$462</definedName>
    <definedName name="_xlnm.Print_Area" localSheetId="1">'Moduły - ACh'!$A$1:$B$22</definedName>
    <definedName name="_xlnm.Print_Area" localSheetId="3">'Moduły - ChS'!$A$1:$B$22</definedName>
    <definedName name="Specjalność" localSheetId="2">OFFSET(Chemia_stosowana!$J$513,MATCH(Chemia_stosowana!$B$1&amp;Chemia_stosowana!$B$5,Chemia_stosowana!$H$514:$H$554&amp;Chemia_stosowana!$I$514:$I$554,0),0,COUNTIFS(Chemia_stosowana!$H$514:$H$554,Chemia_stosowana!$B$1,Chemia_stosowana!$I$514:$I$554,Chemia_stosowana!$B$5),1)</definedName>
    <definedName name="Specjalność" localSheetId="1">OFFSET('[1]Pola wyboru'!$J$10,MATCH([1]chemia!$B$1&amp;[1]chemia!$B$5,'[1]Pola wyboru'!$H$11:$H$50&amp;'[1]Pola wyboru'!$I$11:$I$50,0),0,COUNTIFS('[1]Pola wyboru'!$H$11:$H$50,[1]chemia!$B$1,'[1]Pola wyboru'!$I$11:$I$50,[1]chemia!$B$5),1)</definedName>
    <definedName name="Specjalność" localSheetId="3">OFFSET('[1]Pola wyboru'!$J$10,MATCH([1]chemia!$B$1&amp;[1]chemia!$B$5,'[1]Pola wyboru'!$H$11:$H$50&amp;'[1]Pola wyboru'!$I$11:$I$50,0),0,COUNTIFS('[1]Pola wyboru'!$H$11:$H$50,[1]chemia!$B$1,'[1]Pola wyboru'!$I$11:$I$50,[1]chemia!$B$5),1)</definedName>
    <definedName name="Specjalność">OFFSET('Chemia_Analityka chemiczna'!$J$532,MATCH('Chemia_Analityka chemiczna'!$B$1&amp;'Chemia_Analityka chemiczna'!$B$5,'Chemia_Analityka chemiczna'!$H$533:$H$573&amp;'Chemia_Analityka chemiczna'!$I$533:$I$573,0),0,COUNTIFS('Chemia_Analityka chemiczna'!$H$533:$H$573,'Chemia_Analityka chemiczna'!$B$1,'Chemia_Analityka chemiczna'!$I$533:$I$573,'Chemia_Analityka chemiczna'!$B$5),1)</definedName>
    <definedName name="Stopień">OFFSET('[1]Pola wyboru'!$N$11,MATCH([1]chemia!$B$1,'[1]Pola wyboru'!$M$12:$M$32,0),0,COUNTIF('[1]Pola wyboru'!$M$12:$M$32,[1]chemia!$B$1),1)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3" i="2" l="1"/>
  <c r="L243" i="2"/>
  <c r="K243" i="2"/>
  <c r="S243" i="2"/>
  <c r="N304" i="2"/>
  <c r="L304" i="2"/>
  <c r="K304" i="2"/>
  <c r="S304" i="2"/>
  <c r="N236" i="10"/>
  <c r="L236" i="10"/>
  <c r="K236" i="10"/>
  <c r="S236" i="10"/>
  <c r="N292" i="10"/>
  <c r="L292" i="10"/>
  <c r="K292" i="10"/>
  <c r="S292" i="10"/>
  <c r="N82" i="10"/>
  <c r="L82" i="10"/>
  <c r="K82" i="10"/>
  <c r="S82" i="10"/>
  <c r="U82" i="10"/>
  <c r="J82" i="10"/>
  <c r="I82" i="10"/>
  <c r="F82" i="10"/>
  <c r="E82" i="10"/>
  <c r="D82" i="10"/>
  <c r="U199" i="2"/>
  <c r="N199" i="2"/>
  <c r="L199" i="2"/>
  <c r="K199" i="2"/>
  <c r="J199" i="2"/>
  <c r="I199" i="2"/>
  <c r="F199" i="2"/>
  <c r="E199" i="2"/>
  <c r="D199" i="2"/>
  <c r="U143" i="2"/>
  <c r="N143" i="2"/>
  <c r="L143" i="2"/>
  <c r="K143" i="2"/>
  <c r="J143" i="2"/>
  <c r="I143" i="2"/>
  <c r="F143" i="2"/>
  <c r="E143" i="2"/>
  <c r="D143" i="2"/>
  <c r="U82" i="2"/>
  <c r="N82" i="2"/>
  <c r="L82" i="2"/>
  <c r="K82" i="2"/>
  <c r="J82" i="2"/>
  <c r="I82" i="2"/>
  <c r="F82" i="2"/>
  <c r="E82" i="2"/>
  <c r="D82" i="2"/>
  <c r="U21" i="2"/>
  <c r="N21" i="2"/>
  <c r="L21" i="2"/>
  <c r="K21" i="2"/>
  <c r="J21" i="2"/>
  <c r="I21" i="2"/>
  <c r="F21" i="2"/>
  <c r="E21" i="2"/>
  <c r="D21" i="2"/>
  <c r="U194" i="10"/>
  <c r="N194" i="10"/>
  <c r="L194" i="10"/>
  <c r="K194" i="10"/>
  <c r="J194" i="10"/>
  <c r="I194" i="10"/>
  <c r="F194" i="10"/>
  <c r="E194" i="10"/>
  <c r="D194" i="10"/>
  <c r="U140" i="10"/>
  <c r="N140" i="10"/>
  <c r="L140" i="10"/>
  <c r="K140" i="10"/>
  <c r="J140" i="10"/>
  <c r="I140" i="10"/>
  <c r="F140" i="10"/>
  <c r="E140" i="10"/>
  <c r="D140" i="10"/>
  <c r="N352" i="10"/>
  <c r="N351" i="10"/>
  <c r="N350" i="10"/>
  <c r="N345" i="10"/>
  <c r="N344" i="10"/>
  <c r="N343" i="10"/>
  <c r="N338" i="10"/>
  <c r="N337" i="10"/>
  <c r="N336" i="10"/>
  <c r="N331" i="10"/>
  <c r="N330" i="10"/>
  <c r="N329" i="10"/>
  <c r="N328" i="10"/>
  <c r="N327" i="10"/>
  <c r="N326" i="10"/>
  <c r="N325" i="10"/>
  <c r="N324" i="10"/>
  <c r="N319" i="10"/>
  <c r="N318" i="10"/>
  <c r="N317" i="10"/>
  <c r="N312" i="10"/>
  <c r="N311" i="10"/>
  <c r="N310" i="10"/>
  <c r="N309" i="10"/>
  <c r="N304" i="10"/>
  <c r="N303" i="10"/>
  <c r="N302" i="10"/>
  <c r="N295" i="10"/>
  <c r="N294" i="10"/>
  <c r="N293" i="10"/>
  <c r="N287" i="10"/>
  <c r="N286" i="10"/>
  <c r="N285" i="10"/>
  <c r="N284" i="10"/>
  <c r="N279" i="10"/>
  <c r="N278" i="10"/>
  <c r="N277" i="10"/>
  <c r="N272" i="10"/>
  <c r="N271" i="10"/>
  <c r="N270" i="10"/>
  <c r="N269" i="10"/>
  <c r="N264" i="10"/>
  <c r="N263" i="10"/>
  <c r="N262" i="10"/>
  <c r="N257" i="10"/>
  <c r="N256" i="10"/>
  <c r="N255" i="10"/>
  <c r="N250" i="10"/>
  <c r="N249" i="10"/>
  <c r="N248" i="10"/>
  <c r="N247" i="10"/>
  <c r="N238" i="10"/>
  <c r="N237" i="10"/>
  <c r="N231" i="10"/>
  <c r="N230" i="10"/>
  <c r="N229" i="10"/>
  <c r="N224" i="10"/>
  <c r="N223" i="10"/>
  <c r="N222" i="10"/>
  <c r="N217" i="10"/>
  <c r="N216" i="10"/>
  <c r="N215" i="10"/>
  <c r="N210" i="10"/>
  <c r="N209" i="10"/>
  <c r="N208" i="10"/>
  <c r="N203" i="10"/>
  <c r="N202" i="10"/>
  <c r="N201" i="10"/>
  <c r="N196" i="10"/>
  <c r="N195" i="10"/>
  <c r="N193" i="10"/>
  <c r="N186" i="10"/>
  <c r="N185" i="10"/>
  <c r="N184" i="10"/>
  <c r="N179" i="10"/>
  <c r="N178" i="10"/>
  <c r="N177" i="10"/>
  <c r="N172" i="10"/>
  <c r="N171" i="10"/>
  <c r="N170" i="10"/>
  <c r="N165" i="10"/>
  <c r="N164" i="10"/>
  <c r="N163" i="10"/>
  <c r="N162" i="10"/>
  <c r="N157" i="10"/>
  <c r="N156" i="10"/>
  <c r="N155" i="10"/>
  <c r="N154" i="10"/>
  <c r="N153" i="10"/>
  <c r="N148" i="10"/>
  <c r="N147" i="10"/>
  <c r="N146" i="10"/>
  <c r="N141" i="10"/>
  <c r="N139" i="10"/>
  <c r="N130" i="10"/>
  <c r="N129" i="10"/>
  <c r="N124" i="10"/>
  <c r="N123" i="10"/>
  <c r="N122" i="10"/>
  <c r="N117" i="10"/>
  <c r="N116" i="10"/>
  <c r="N115" i="10"/>
  <c r="N114" i="10"/>
  <c r="N109" i="10"/>
  <c r="N108" i="10"/>
  <c r="N107" i="10"/>
  <c r="N106" i="10"/>
  <c r="N101" i="10"/>
  <c r="N100" i="10"/>
  <c r="N99" i="10"/>
  <c r="N98" i="10"/>
  <c r="N97" i="10"/>
  <c r="N96" i="10"/>
  <c r="N91" i="10"/>
  <c r="N90" i="10"/>
  <c r="N89" i="10"/>
  <c r="N84" i="10"/>
  <c r="N83" i="10"/>
  <c r="N81" i="10"/>
  <c r="N80" i="10"/>
  <c r="N73" i="10"/>
  <c r="N72" i="10"/>
  <c r="N71" i="10"/>
  <c r="N70" i="10"/>
  <c r="N41" i="10"/>
  <c r="N40" i="10"/>
  <c r="N39" i="10"/>
  <c r="N38" i="10"/>
  <c r="N37" i="10"/>
  <c r="N32" i="10"/>
  <c r="N31" i="10"/>
  <c r="N30" i="10"/>
  <c r="N29" i="10"/>
  <c r="N65" i="10"/>
  <c r="N64" i="10"/>
  <c r="N63" i="10"/>
  <c r="N62" i="10"/>
  <c r="N61" i="10"/>
  <c r="N56" i="10"/>
  <c r="N55" i="10"/>
  <c r="N54" i="10"/>
  <c r="N28" i="10"/>
  <c r="N49" i="10"/>
  <c r="N48" i="10"/>
  <c r="N47" i="10"/>
  <c r="N46" i="10"/>
  <c r="N23" i="10"/>
  <c r="N22" i="10"/>
  <c r="N21" i="10"/>
  <c r="N20" i="10"/>
  <c r="N19" i="10"/>
  <c r="N18" i="10"/>
  <c r="N19" i="2"/>
  <c r="N20" i="2"/>
  <c r="N26" i="2"/>
  <c r="N80" i="2"/>
  <c r="N81" i="2"/>
  <c r="N87" i="2"/>
  <c r="N142" i="2"/>
  <c r="N147" i="2"/>
  <c r="N198" i="2"/>
  <c r="N204" i="2"/>
  <c r="N35" i="2"/>
  <c r="N44" i="2"/>
  <c r="N95" i="2"/>
  <c r="N105" i="2"/>
  <c r="N163" i="2"/>
  <c r="N165" i="2"/>
  <c r="N172" i="2"/>
  <c r="N219" i="2"/>
  <c r="N221" i="2"/>
  <c r="N226" i="2"/>
  <c r="N248" i="2"/>
  <c r="N276" i="2"/>
  <c r="N278" i="2"/>
  <c r="N279" i="2"/>
  <c r="N284" i="2"/>
  <c r="N286" i="2"/>
  <c r="N293" i="2"/>
  <c r="N311" i="2"/>
  <c r="N337" i="2"/>
  <c r="N340" i="2"/>
  <c r="N341" i="2"/>
  <c r="N342" i="2"/>
  <c r="N343" i="2"/>
  <c r="N344" i="2"/>
  <c r="N339" i="2"/>
  <c r="N349" i="2"/>
  <c r="N351" i="2"/>
  <c r="N358" i="2"/>
  <c r="N112" i="2"/>
  <c r="N51" i="2"/>
  <c r="N59" i="2"/>
  <c r="N68" i="2"/>
  <c r="N76" i="2"/>
  <c r="N119" i="2"/>
  <c r="N127" i="2"/>
  <c r="N136" i="2"/>
  <c r="N154" i="2"/>
  <c r="N180" i="2"/>
  <c r="N187" i="2"/>
  <c r="N194" i="2"/>
  <c r="N212" i="2"/>
  <c r="N234" i="2"/>
  <c r="N241" i="2"/>
  <c r="N259" i="2"/>
  <c r="N268" i="2"/>
  <c r="N302" i="2"/>
  <c r="N321" i="2"/>
  <c r="N329" i="2"/>
  <c r="N366" i="2"/>
  <c r="N374" i="2"/>
  <c r="N392" i="2"/>
  <c r="N406" i="2"/>
  <c r="N420" i="2"/>
  <c r="N434" i="2"/>
  <c r="N448" i="2"/>
  <c r="N462" i="2"/>
  <c r="N476" i="2"/>
  <c r="N481" i="2"/>
  <c r="N18" i="2"/>
  <c r="N22" i="2"/>
  <c r="N23" i="2"/>
  <c r="N24" i="2"/>
  <c r="N28" i="2"/>
  <c r="N29" i="2"/>
  <c r="N30" i="2"/>
  <c r="N31" i="2"/>
  <c r="N32" i="2"/>
  <c r="N33" i="2"/>
  <c r="N37" i="2"/>
  <c r="N38" i="2"/>
  <c r="N39" i="2"/>
  <c r="N40" i="2"/>
  <c r="N41" i="2"/>
  <c r="N42" i="2"/>
  <c r="N46" i="2"/>
  <c r="N47" i="2"/>
  <c r="N48" i="2"/>
  <c r="N49" i="2"/>
  <c r="N53" i="2"/>
  <c r="N54" i="2"/>
  <c r="N55" i="2"/>
  <c r="N56" i="2"/>
  <c r="N57" i="2"/>
  <c r="N61" i="2"/>
  <c r="N62" i="2"/>
  <c r="N63" i="2"/>
  <c r="N64" i="2"/>
  <c r="N65" i="2"/>
  <c r="N66" i="2"/>
  <c r="N70" i="2"/>
  <c r="N71" i="2"/>
  <c r="N72" i="2"/>
  <c r="N73" i="2"/>
  <c r="N74" i="2"/>
  <c r="N77" i="2"/>
  <c r="N83" i="2"/>
  <c r="N84" i="2"/>
  <c r="N85" i="2"/>
  <c r="N89" i="2"/>
  <c r="N90" i="2"/>
  <c r="N91" i="2"/>
  <c r="N92" i="2"/>
  <c r="N93" i="2"/>
  <c r="N97" i="2"/>
  <c r="N98" i="2"/>
  <c r="N99" i="2"/>
  <c r="N100" i="2"/>
  <c r="N101" i="2"/>
  <c r="N102" i="2"/>
  <c r="N103" i="2"/>
  <c r="N107" i="2"/>
  <c r="N108" i="2"/>
  <c r="N109" i="2"/>
  <c r="N110" i="2"/>
  <c r="N114" i="2"/>
  <c r="N115" i="2"/>
  <c r="N116" i="2"/>
  <c r="N117" i="2"/>
  <c r="N121" i="2"/>
  <c r="N122" i="2"/>
  <c r="N123" i="2"/>
  <c r="N124" i="2"/>
  <c r="N125" i="2"/>
  <c r="N129" i="2"/>
  <c r="N130" i="2"/>
  <c r="N131" i="2"/>
  <c r="N132" i="2"/>
  <c r="N133" i="2"/>
  <c r="N134" i="2"/>
  <c r="N137" i="2"/>
  <c r="N138" i="2"/>
  <c r="N144" i="2"/>
  <c r="N145" i="2"/>
  <c r="N156" i="2"/>
  <c r="N157" i="2"/>
  <c r="N158" i="2"/>
  <c r="N159" i="2"/>
  <c r="N160" i="2"/>
  <c r="N161" i="2"/>
  <c r="N166" i="2"/>
  <c r="N167" i="2"/>
  <c r="N168" i="2"/>
  <c r="N169" i="2"/>
  <c r="N170" i="2"/>
  <c r="N149" i="2"/>
  <c r="N150" i="2"/>
  <c r="N151" i="2"/>
  <c r="N152" i="2"/>
  <c r="N174" i="2"/>
  <c r="N175" i="2"/>
  <c r="N176" i="2"/>
  <c r="N177" i="2"/>
  <c r="N178" i="2"/>
  <c r="N182" i="2"/>
  <c r="N183" i="2"/>
  <c r="N184" i="2"/>
  <c r="N185" i="2"/>
  <c r="N189" i="2"/>
  <c r="N190" i="2"/>
  <c r="N191" i="2"/>
  <c r="N192" i="2"/>
  <c r="N195" i="2"/>
  <c r="N200" i="2"/>
  <c r="N201" i="2"/>
  <c r="N202" i="2"/>
  <c r="N214" i="2"/>
  <c r="N215" i="2"/>
  <c r="N216" i="2"/>
  <c r="N217" i="2"/>
  <c r="N222" i="2"/>
  <c r="N223" i="2"/>
  <c r="N224" i="2"/>
  <c r="N244" i="2"/>
  <c r="N245" i="2"/>
  <c r="N246" i="2"/>
  <c r="N206" i="2"/>
  <c r="N207" i="2"/>
  <c r="N208" i="2"/>
  <c r="N209" i="2"/>
  <c r="N210" i="2"/>
  <c r="N228" i="2"/>
  <c r="N229" i="2"/>
  <c r="N230" i="2"/>
  <c r="N231" i="2"/>
  <c r="N232" i="2"/>
  <c r="N236" i="2"/>
  <c r="N237" i="2"/>
  <c r="N238" i="2"/>
  <c r="N239" i="2"/>
  <c r="N249" i="2"/>
  <c r="N250" i="2"/>
  <c r="N270" i="2"/>
  <c r="N271" i="2"/>
  <c r="N272" i="2"/>
  <c r="N273" i="2"/>
  <c r="N274" i="2"/>
  <c r="N280" i="2"/>
  <c r="N281" i="2"/>
  <c r="N282" i="2"/>
  <c r="N287" i="2"/>
  <c r="N288" i="2"/>
  <c r="N289" i="2"/>
  <c r="N290" i="2"/>
  <c r="N291" i="2"/>
  <c r="N305" i="2"/>
  <c r="N306" i="2"/>
  <c r="N307" i="2"/>
  <c r="N308" i="2"/>
  <c r="N309" i="2"/>
  <c r="N254" i="2"/>
  <c r="N255" i="2"/>
  <c r="N256" i="2"/>
  <c r="N257" i="2"/>
  <c r="N261" i="2"/>
  <c r="N262" i="2"/>
  <c r="N263" i="2"/>
  <c r="N264" i="2"/>
  <c r="N265" i="2"/>
  <c r="N266" i="2"/>
  <c r="N295" i="2"/>
  <c r="N296" i="2"/>
  <c r="N297" i="2"/>
  <c r="N298" i="2"/>
  <c r="N299" i="2"/>
  <c r="N300" i="2"/>
  <c r="N312" i="2"/>
  <c r="N331" i="2"/>
  <c r="N332" i="2"/>
  <c r="N333" i="2"/>
  <c r="N334" i="2"/>
  <c r="N335" i="2"/>
  <c r="N345" i="2"/>
  <c r="N346" i="2"/>
  <c r="N347" i="2"/>
  <c r="N352" i="2"/>
  <c r="N353" i="2"/>
  <c r="N354" i="2"/>
  <c r="N355" i="2"/>
  <c r="N356" i="2"/>
  <c r="N315" i="2"/>
  <c r="N316" i="2"/>
  <c r="N317" i="2"/>
  <c r="N318" i="2"/>
  <c r="N319" i="2"/>
  <c r="N323" i="2"/>
  <c r="N324" i="2"/>
  <c r="N325" i="2"/>
  <c r="N326" i="2"/>
  <c r="N327" i="2"/>
  <c r="N360" i="2"/>
  <c r="N361" i="2"/>
  <c r="N362" i="2"/>
  <c r="N363" i="2"/>
  <c r="N364" i="2"/>
  <c r="N368" i="2"/>
  <c r="N369" i="2"/>
  <c r="N370" i="2"/>
  <c r="N371" i="2"/>
  <c r="N372" i="2"/>
  <c r="N375" i="2"/>
  <c r="N376" i="2"/>
  <c r="N380" i="2"/>
  <c r="N381" i="2"/>
  <c r="N382" i="2"/>
  <c r="N383" i="2"/>
  <c r="N384" i="2"/>
  <c r="N385" i="2"/>
  <c r="N386" i="2"/>
  <c r="N387" i="2"/>
  <c r="N388" i="2"/>
  <c r="N389" i="2"/>
  <c r="N390" i="2"/>
  <c r="N394" i="2"/>
  <c r="N395" i="2"/>
  <c r="N396" i="2"/>
  <c r="N397" i="2"/>
  <c r="N398" i="2"/>
  <c r="N399" i="2"/>
  <c r="N400" i="2"/>
  <c r="N401" i="2"/>
  <c r="N402" i="2"/>
  <c r="N403" i="2"/>
  <c r="N404" i="2"/>
  <c r="N408" i="2"/>
  <c r="N409" i="2"/>
  <c r="N410" i="2"/>
  <c r="N411" i="2"/>
  <c r="N412" i="2"/>
  <c r="N413" i="2"/>
  <c r="N414" i="2"/>
  <c r="N415" i="2"/>
  <c r="N416" i="2"/>
  <c r="N417" i="2"/>
  <c r="N418" i="2"/>
  <c r="N422" i="2"/>
  <c r="N423" i="2"/>
  <c r="N424" i="2"/>
  <c r="N425" i="2"/>
  <c r="N426" i="2"/>
  <c r="N427" i="2"/>
  <c r="N428" i="2"/>
  <c r="N429" i="2"/>
  <c r="N430" i="2"/>
  <c r="N431" i="2"/>
  <c r="N432" i="2"/>
  <c r="N436" i="2"/>
  <c r="N437" i="2"/>
  <c r="N438" i="2"/>
  <c r="N439" i="2"/>
  <c r="N440" i="2"/>
  <c r="N441" i="2"/>
  <c r="N442" i="2"/>
  <c r="N443" i="2"/>
  <c r="N444" i="2"/>
  <c r="N445" i="2"/>
  <c r="N446" i="2"/>
  <c r="N450" i="2"/>
  <c r="N451" i="2"/>
  <c r="N452" i="2"/>
  <c r="N453" i="2"/>
  <c r="N454" i="2"/>
  <c r="N455" i="2"/>
  <c r="N456" i="2"/>
  <c r="N457" i="2"/>
  <c r="N458" i="2"/>
  <c r="N459" i="2"/>
  <c r="N460" i="2"/>
  <c r="N464" i="2"/>
  <c r="N465" i="2"/>
  <c r="N466" i="2"/>
  <c r="N467" i="2"/>
  <c r="N468" i="2"/>
  <c r="N469" i="2"/>
  <c r="N470" i="2"/>
  <c r="N471" i="2"/>
  <c r="N472" i="2"/>
  <c r="N473" i="2"/>
  <c r="N474" i="2"/>
  <c r="N477" i="2"/>
  <c r="N478" i="2"/>
  <c r="N479" i="2"/>
  <c r="L324" i="10"/>
  <c r="K324" i="10"/>
  <c r="S324" i="10"/>
  <c r="I324" i="10"/>
  <c r="E484" i="10"/>
  <c r="C484" i="10"/>
  <c r="L21" i="10"/>
  <c r="K21" i="10"/>
  <c r="I21" i="10"/>
  <c r="E483" i="10"/>
  <c r="C483" i="10"/>
  <c r="L20" i="10"/>
  <c r="K20" i="10"/>
  <c r="S20" i="10"/>
  <c r="I20" i="10"/>
  <c r="L81" i="10"/>
  <c r="K81" i="10"/>
  <c r="S81" i="10"/>
  <c r="I81" i="10"/>
  <c r="L139" i="10"/>
  <c r="K139" i="10"/>
  <c r="S139" i="10"/>
  <c r="I139" i="10"/>
  <c r="L193" i="10"/>
  <c r="K193" i="10"/>
  <c r="S193" i="10"/>
  <c r="I193" i="10"/>
  <c r="E482" i="10"/>
  <c r="C482" i="10"/>
  <c r="L61" i="10"/>
  <c r="K61" i="10"/>
  <c r="S61" i="10"/>
  <c r="I61" i="10"/>
  <c r="L62" i="10"/>
  <c r="K62" i="10"/>
  <c r="S62" i="10"/>
  <c r="I62" i="10"/>
  <c r="L19" i="10"/>
  <c r="K19" i="10"/>
  <c r="S19" i="10"/>
  <c r="I19" i="10"/>
  <c r="L63" i="10"/>
  <c r="K63" i="10"/>
  <c r="S63" i="10"/>
  <c r="I63" i="10"/>
  <c r="L284" i="10"/>
  <c r="K284" i="10"/>
  <c r="S284" i="10"/>
  <c r="I284" i="10"/>
  <c r="L285" i="10"/>
  <c r="K285" i="10"/>
  <c r="S285" i="10"/>
  <c r="I285" i="10"/>
  <c r="E480" i="10"/>
  <c r="C480" i="10"/>
  <c r="C479" i="10"/>
  <c r="L80" i="10"/>
  <c r="K80" i="10"/>
  <c r="S80" i="10"/>
  <c r="I80" i="10"/>
  <c r="E479" i="10"/>
  <c r="C477" i="10"/>
  <c r="L18" i="10"/>
  <c r="K18" i="10"/>
  <c r="S18" i="10"/>
  <c r="I18" i="10"/>
  <c r="E477" i="10"/>
  <c r="C142" i="10"/>
  <c r="C149" i="10"/>
  <c r="C158" i="10"/>
  <c r="C166" i="10"/>
  <c r="C173" i="10"/>
  <c r="C180" i="10"/>
  <c r="C187" i="10"/>
  <c r="C190" i="10"/>
  <c r="C197" i="10"/>
  <c r="C204" i="10"/>
  <c r="C211" i="10"/>
  <c r="C218" i="10"/>
  <c r="C225" i="10"/>
  <c r="C232" i="10"/>
  <c r="C239" i="10"/>
  <c r="C242" i="10"/>
  <c r="C243" i="10"/>
  <c r="C85" i="10"/>
  <c r="C92" i="10"/>
  <c r="C102" i="10"/>
  <c r="C110" i="10"/>
  <c r="C118" i="10"/>
  <c r="C125" i="10"/>
  <c r="C131" i="10"/>
  <c r="C134" i="10"/>
  <c r="C24" i="10"/>
  <c r="C33" i="10"/>
  <c r="C42" i="10"/>
  <c r="C50" i="10"/>
  <c r="C57" i="10"/>
  <c r="C66" i="10"/>
  <c r="C74" i="10"/>
  <c r="C77" i="10"/>
  <c r="C135" i="10"/>
  <c r="C371" i="10"/>
  <c r="C385" i="10"/>
  <c r="C399" i="10"/>
  <c r="C413" i="10"/>
  <c r="C427" i="10"/>
  <c r="C441" i="10"/>
  <c r="C455" i="10"/>
  <c r="C458" i="10"/>
  <c r="C459" i="10"/>
  <c r="C305" i="10"/>
  <c r="C313" i="10"/>
  <c r="C320" i="10"/>
  <c r="C332" i="10"/>
  <c r="C339" i="10"/>
  <c r="C346" i="10"/>
  <c r="C353" i="10"/>
  <c r="C356" i="10"/>
  <c r="C251" i="10"/>
  <c r="C258" i="10"/>
  <c r="C265" i="10"/>
  <c r="C273" i="10"/>
  <c r="C280" i="10"/>
  <c r="C288" i="10"/>
  <c r="C296" i="10"/>
  <c r="C299" i="10"/>
  <c r="C357" i="10"/>
  <c r="C470" i="10"/>
  <c r="D477" i="10"/>
  <c r="D380" i="2"/>
  <c r="E380" i="2"/>
  <c r="F380" i="2"/>
  <c r="L380" i="2"/>
  <c r="D381" i="2"/>
  <c r="E381" i="2"/>
  <c r="F381" i="2"/>
  <c r="L381" i="2"/>
  <c r="K381" i="2"/>
  <c r="D382" i="2"/>
  <c r="E382" i="2"/>
  <c r="F382" i="2"/>
  <c r="L382" i="2"/>
  <c r="K382" i="2"/>
  <c r="S382" i="2"/>
  <c r="U382" i="2"/>
  <c r="J382" i="2"/>
  <c r="D383" i="2"/>
  <c r="E383" i="2"/>
  <c r="F383" i="2"/>
  <c r="L383" i="2"/>
  <c r="K383" i="2"/>
  <c r="D384" i="2"/>
  <c r="E384" i="2"/>
  <c r="F384" i="2"/>
  <c r="F385" i="2"/>
  <c r="F386" i="2"/>
  <c r="F387" i="2"/>
  <c r="F388" i="2"/>
  <c r="F389" i="2"/>
  <c r="F391" i="2"/>
  <c r="L384" i="2"/>
  <c r="K384" i="2"/>
  <c r="S384" i="2"/>
  <c r="U384" i="2"/>
  <c r="J384" i="2"/>
  <c r="D385" i="2"/>
  <c r="E385" i="2"/>
  <c r="L385" i="2"/>
  <c r="K385" i="2"/>
  <c r="D386" i="2"/>
  <c r="E386" i="2"/>
  <c r="L386" i="2"/>
  <c r="K386" i="2"/>
  <c r="S386" i="2"/>
  <c r="I386" i="2"/>
  <c r="U386" i="2"/>
  <c r="J386" i="2"/>
  <c r="D387" i="2"/>
  <c r="E387" i="2"/>
  <c r="L387" i="2"/>
  <c r="K387" i="2"/>
  <c r="D388" i="2"/>
  <c r="D389" i="2"/>
  <c r="D390" i="2"/>
  <c r="E388" i="2"/>
  <c r="L388" i="2"/>
  <c r="K388" i="2"/>
  <c r="S388" i="2"/>
  <c r="U388" i="2"/>
  <c r="J388" i="2"/>
  <c r="E389" i="2"/>
  <c r="L389" i="2"/>
  <c r="K389" i="2"/>
  <c r="C390" i="2"/>
  <c r="M390" i="2"/>
  <c r="O390" i="2"/>
  <c r="R390" i="2"/>
  <c r="T390" i="2"/>
  <c r="P391" i="2"/>
  <c r="C392" i="2"/>
  <c r="D392" i="2"/>
  <c r="E392" i="2"/>
  <c r="I392" i="2"/>
  <c r="K392" i="2"/>
  <c r="L392" i="2"/>
  <c r="M392" i="2"/>
  <c r="O392" i="2"/>
  <c r="R392" i="2"/>
  <c r="S392" i="2"/>
  <c r="T392" i="2"/>
  <c r="D394" i="2"/>
  <c r="D395" i="2"/>
  <c r="D396" i="2"/>
  <c r="D397" i="2"/>
  <c r="D398" i="2"/>
  <c r="D399" i="2"/>
  <c r="D400" i="2"/>
  <c r="D401" i="2"/>
  <c r="D402" i="2"/>
  <c r="D403" i="2"/>
  <c r="D404" i="2"/>
  <c r="E394" i="2"/>
  <c r="F394" i="2"/>
  <c r="L394" i="2"/>
  <c r="E395" i="2"/>
  <c r="F395" i="2"/>
  <c r="L395" i="2"/>
  <c r="K395" i="2"/>
  <c r="E396" i="2"/>
  <c r="F396" i="2"/>
  <c r="L396" i="2"/>
  <c r="K396" i="2"/>
  <c r="S396" i="2"/>
  <c r="U396" i="2"/>
  <c r="J396" i="2"/>
  <c r="E397" i="2"/>
  <c r="F397" i="2"/>
  <c r="L397" i="2"/>
  <c r="K397" i="2"/>
  <c r="E398" i="2"/>
  <c r="F398" i="2"/>
  <c r="L398" i="2"/>
  <c r="K398" i="2"/>
  <c r="S398" i="2"/>
  <c r="U398" i="2"/>
  <c r="J398" i="2"/>
  <c r="E399" i="2"/>
  <c r="F399" i="2"/>
  <c r="L399" i="2"/>
  <c r="K399" i="2"/>
  <c r="E400" i="2"/>
  <c r="F400" i="2"/>
  <c r="L400" i="2"/>
  <c r="K400" i="2"/>
  <c r="S400" i="2"/>
  <c r="U400" i="2"/>
  <c r="J400" i="2"/>
  <c r="E401" i="2"/>
  <c r="F401" i="2"/>
  <c r="L401" i="2"/>
  <c r="K401" i="2"/>
  <c r="E402" i="2"/>
  <c r="F402" i="2"/>
  <c r="L402" i="2"/>
  <c r="K402" i="2"/>
  <c r="S402" i="2"/>
  <c r="U402" i="2"/>
  <c r="J402" i="2"/>
  <c r="E403" i="2"/>
  <c r="F403" i="2"/>
  <c r="L403" i="2"/>
  <c r="K403" i="2"/>
  <c r="C404" i="2"/>
  <c r="M404" i="2"/>
  <c r="O404" i="2"/>
  <c r="O418" i="2"/>
  <c r="O432" i="2"/>
  <c r="O446" i="2"/>
  <c r="O460" i="2"/>
  <c r="O474" i="2"/>
  <c r="O477" i="2"/>
  <c r="O478" i="2"/>
  <c r="R404" i="2"/>
  <c r="T404" i="2"/>
  <c r="F405" i="2"/>
  <c r="P405" i="2"/>
  <c r="C406" i="2"/>
  <c r="D406" i="2"/>
  <c r="E406" i="2"/>
  <c r="I406" i="2"/>
  <c r="K406" i="2"/>
  <c r="L406" i="2"/>
  <c r="M406" i="2"/>
  <c r="O406" i="2"/>
  <c r="R406" i="2"/>
  <c r="S406" i="2"/>
  <c r="T406" i="2"/>
  <c r="D408" i="2"/>
  <c r="E408" i="2"/>
  <c r="F408" i="2"/>
  <c r="L408" i="2"/>
  <c r="D409" i="2"/>
  <c r="E409" i="2"/>
  <c r="F409" i="2"/>
  <c r="L409" i="2"/>
  <c r="K409" i="2"/>
  <c r="D410" i="2"/>
  <c r="E410" i="2"/>
  <c r="F410" i="2"/>
  <c r="L410" i="2"/>
  <c r="K410" i="2"/>
  <c r="S410" i="2"/>
  <c r="I410" i="2"/>
  <c r="U410" i="2"/>
  <c r="J410" i="2"/>
  <c r="D411" i="2"/>
  <c r="E411" i="2"/>
  <c r="F411" i="2"/>
  <c r="L411" i="2"/>
  <c r="K411" i="2"/>
  <c r="D412" i="2"/>
  <c r="E412" i="2"/>
  <c r="F412" i="2"/>
  <c r="F413" i="2"/>
  <c r="F414" i="2"/>
  <c r="F415" i="2"/>
  <c r="F416" i="2"/>
  <c r="F417" i="2"/>
  <c r="F419" i="2"/>
  <c r="L412" i="2"/>
  <c r="K412" i="2"/>
  <c r="S412" i="2"/>
  <c r="U412" i="2"/>
  <c r="J412" i="2"/>
  <c r="D413" i="2"/>
  <c r="E413" i="2"/>
  <c r="L413" i="2"/>
  <c r="K413" i="2"/>
  <c r="D414" i="2"/>
  <c r="E414" i="2"/>
  <c r="L414" i="2"/>
  <c r="K414" i="2"/>
  <c r="S414" i="2"/>
  <c r="I414" i="2"/>
  <c r="U414" i="2"/>
  <c r="J414" i="2"/>
  <c r="D415" i="2"/>
  <c r="E415" i="2"/>
  <c r="L415" i="2"/>
  <c r="K415" i="2"/>
  <c r="D416" i="2"/>
  <c r="D417" i="2"/>
  <c r="D418" i="2"/>
  <c r="E416" i="2"/>
  <c r="L416" i="2"/>
  <c r="K416" i="2"/>
  <c r="S416" i="2"/>
  <c r="U416" i="2"/>
  <c r="J416" i="2"/>
  <c r="E417" i="2"/>
  <c r="L417" i="2"/>
  <c r="K417" i="2"/>
  <c r="C418" i="2"/>
  <c r="M418" i="2"/>
  <c r="R418" i="2"/>
  <c r="T418" i="2"/>
  <c r="T432" i="2"/>
  <c r="T446" i="2"/>
  <c r="T460" i="2"/>
  <c r="T474" i="2"/>
  <c r="T477" i="2"/>
  <c r="T478" i="2"/>
  <c r="P419" i="2"/>
  <c r="C420" i="2"/>
  <c r="D420" i="2"/>
  <c r="E420" i="2"/>
  <c r="I420" i="2"/>
  <c r="K420" i="2"/>
  <c r="L420" i="2"/>
  <c r="M420" i="2"/>
  <c r="O420" i="2"/>
  <c r="R420" i="2"/>
  <c r="S420" i="2"/>
  <c r="T420" i="2"/>
  <c r="D422" i="2"/>
  <c r="E422" i="2"/>
  <c r="F422" i="2"/>
  <c r="L422" i="2"/>
  <c r="D423" i="2"/>
  <c r="E423" i="2"/>
  <c r="F423" i="2"/>
  <c r="L423" i="2"/>
  <c r="K423" i="2"/>
  <c r="D424" i="2"/>
  <c r="E424" i="2"/>
  <c r="F424" i="2"/>
  <c r="L424" i="2"/>
  <c r="K424" i="2"/>
  <c r="S424" i="2"/>
  <c r="U424" i="2"/>
  <c r="J424" i="2"/>
  <c r="D425" i="2"/>
  <c r="E425" i="2"/>
  <c r="F425" i="2"/>
  <c r="L425" i="2"/>
  <c r="K425" i="2"/>
  <c r="D426" i="2"/>
  <c r="E426" i="2"/>
  <c r="F426" i="2"/>
  <c r="L426" i="2"/>
  <c r="K426" i="2"/>
  <c r="S426" i="2"/>
  <c r="U426" i="2"/>
  <c r="J426" i="2"/>
  <c r="D427" i="2"/>
  <c r="E427" i="2"/>
  <c r="F427" i="2"/>
  <c r="L427" i="2"/>
  <c r="K427" i="2"/>
  <c r="D428" i="2"/>
  <c r="E428" i="2"/>
  <c r="F428" i="2"/>
  <c r="L428" i="2"/>
  <c r="K428" i="2"/>
  <c r="S428" i="2"/>
  <c r="U428" i="2"/>
  <c r="J428" i="2"/>
  <c r="D429" i="2"/>
  <c r="E429" i="2"/>
  <c r="F429" i="2"/>
  <c r="L429" i="2"/>
  <c r="K429" i="2"/>
  <c r="D430" i="2"/>
  <c r="E430" i="2"/>
  <c r="F430" i="2"/>
  <c r="L430" i="2"/>
  <c r="K430" i="2"/>
  <c r="S430" i="2"/>
  <c r="U430" i="2"/>
  <c r="J430" i="2"/>
  <c r="D431" i="2"/>
  <c r="E431" i="2"/>
  <c r="F431" i="2"/>
  <c r="L431" i="2"/>
  <c r="K431" i="2"/>
  <c r="C432" i="2"/>
  <c r="M432" i="2"/>
  <c r="R432" i="2"/>
  <c r="F433" i="2"/>
  <c r="P433" i="2"/>
  <c r="C434" i="2"/>
  <c r="D434" i="2"/>
  <c r="E434" i="2"/>
  <c r="I434" i="2"/>
  <c r="K434" i="2"/>
  <c r="L434" i="2"/>
  <c r="M434" i="2"/>
  <c r="O434" i="2"/>
  <c r="R434" i="2"/>
  <c r="S434" i="2"/>
  <c r="T434" i="2"/>
  <c r="D436" i="2"/>
  <c r="D437" i="2"/>
  <c r="D438" i="2"/>
  <c r="D439" i="2"/>
  <c r="D440" i="2"/>
  <c r="D441" i="2"/>
  <c r="D442" i="2"/>
  <c r="D443" i="2"/>
  <c r="D444" i="2"/>
  <c r="D445" i="2"/>
  <c r="D446" i="2"/>
  <c r="E436" i="2"/>
  <c r="F436" i="2"/>
  <c r="L436" i="2"/>
  <c r="K436" i="2"/>
  <c r="S436" i="2"/>
  <c r="U436" i="2"/>
  <c r="J436" i="2"/>
  <c r="E437" i="2"/>
  <c r="F437" i="2"/>
  <c r="L437" i="2"/>
  <c r="K437" i="2"/>
  <c r="E438" i="2"/>
  <c r="F438" i="2"/>
  <c r="L438" i="2"/>
  <c r="K438" i="2"/>
  <c r="S438" i="2"/>
  <c r="U438" i="2"/>
  <c r="J438" i="2"/>
  <c r="E439" i="2"/>
  <c r="F439" i="2"/>
  <c r="L439" i="2"/>
  <c r="K439" i="2"/>
  <c r="E440" i="2"/>
  <c r="F440" i="2"/>
  <c r="L440" i="2"/>
  <c r="K440" i="2"/>
  <c r="S440" i="2"/>
  <c r="U440" i="2"/>
  <c r="J440" i="2"/>
  <c r="E441" i="2"/>
  <c r="F441" i="2"/>
  <c r="L441" i="2"/>
  <c r="K441" i="2"/>
  <c r="E442" i="2"/>
  <c r="F442" i="2"/>
  <c r="L442" i="2"/>
  <c r="K442" i="2"/>
  <c r="S442" i="2"/>
  <c r="U442" i="2"/>
  <c r="J442" i="2"/>
  <c r="E443" i="2"/>
  <c r="F443" i="2"/>
  <c r="L443" i="2"/>
  <c r="K443" i="2"/>
  <c r="E444" i="2"/>
  <c r="F444" i="2"/>
  <c r="L444" i="2"/>
  <c r="K444" i="2"/>
  <c r="S444" i="2"/>
  <c r="U444" i="2"/>
  <c r="J444" i="2"/>
  <c r="E445" i="2"/>
  <c r="F445" i="2"/>
  <c r="L445" i="2"/>
  <c r="C446" i="2"/>
  <c r="M446" i="2"/>
  <c r="R446" i="2"/>
  <c r="P447" i="2"/>
  <c r="C448" i="2"/>
  <c r="D448" i="2"/>
  <c r="E448" i="2"/>
  <c r="I448" i="2"/>
  <c r="K448" i="2"/>
  <c r="L448" i="2"/>
  <c r="M448" i="2"/>
  <c r="O448" i="2"/>
  <c r="R448" i="2"/>
  <c r="S448" i="2"/>
  <c r="T448" i="2"/>
  <c r="D450" i="2"/>
  <c r="E450" i="2"/>
  <c r="F450" i="2"/>
  <c r="L450" i="2"/>
  <c r="K450" i="2"/>
  <c r="D451" i="2"/>
  <c r="E451" i="2"/>
  <c r="F451" i="2"/>
  <c r="D452" i="2"/>
  <c r="E452" i="2"/>
  <c r="F452" i="2"/>
  <c r="L452" i="2"/>
  <c r="K452" i="2"/>
  <c r="D453" i="2"/>
  <c r="E453" i="2"/>
  <c r="F453" i="2"/>
  <c r="L453" i="2"/>
  <c r="K453" i="2"/>
  <c r="D454" i="2"/>
  <c r="E454" i="2"/>
  <c r="F454" i="2"/>
  <c r="L454" i="2"/>
  <c r="K454" i="2"/>
  <c r="D455" i="2"/>
  <c r="E455" i="2"/>
  <c r="F455" i="2"/>
  <c r="L455" i="2"/>
  <c r="K455" i="2"/>
  <c r="D456" i="2"/>
  <c r="E456" i="2"/>
  <c r="F456" i="2"/>
  <c r="L456" i="2"/>
  <c r="K456" i="2"/>
  <c r="D457" i="2"/>
  <c r="E457" i="2"/>
  <c r="F457" i="2"/>
  <c r="L457" i="2"/>
  <c r="K457" i="2"/>
  <c r="D458" i="2"/>
  <c r="E458" i="2"/>
  <c r="F458" i="2"/>
  <c r="L458" i="2"/>
  <c r="K458" i="2"/>
  <c r="D459" i="2"/>
  <c r="E459" i="2"/>
  <c r="F459" i="2"/>
  <c r="L459" i="2"/>
  <c r="K459" i="2"/>
  <c r="C460" i="2"/>
  <c r="D460" i="2"/>
  <c r="M460" i="2"/>
  <c r="R460" i="2"/>
  <c r="P461" i="2"/>
  <c r="C462" i="2"/>
  <c r="D462" i="2"/>
  <c r="E462" i="2"/>
  <c r="I462" i="2"/>
  <c r="K462" i="2"/>
  <c r="L462" i="2"/>
  <c r="M462" i="2"/>
  <c r="O462" i="2"/>
  <c r="R462" i="2"/>
  <c r="S462" i="2"/>
  <c r="T462" i="2"/>
  <c r="D464" i="2"/>
  <c r="E464" i="2"/>
  <c r="F464" i="2"/>
  <c r="L464" i="2"/>
  <c r="K464" i="2"/>
  <c r="D465" i="2"/>
  <c r="D466" i="2"/>
  <c r="D467" i="2"/>
  <c r="D468" i="2"/>
  <c r="D469" i="2"/>
  <c r="D470" i="2"/>
  <c r="D471" i="2"/>
  <c r="D472" i="2"/>
  <c r="D473" i="2"/>
  <c r="D474" i="2"/>
  <c r="E465" i="2"/>
  <c r="F465" i="2"/>
  <c r="E466" i="2"/>
  <c r="F466" i="2"/>
  <c r="L466" i="2"/>
  <c r="K466" i="2"/>
  <c r="E467" i="2"/>
  <c r="F467" i="2"/>
  <c r="L467" i="2"/>
  <c r="K467" i="2"/>
  <c r="E468" i="2"/>
  <c r="F468" i="2"/>
  <c r="L468" i="2"/>
  <c r="K468" i="2"/>
  <c r="E469" i="2"/>
  <c r="F469" i="2"/>
  <c r="L469" i="2"/>
  <c r="K469" i="2"/>
  <c r="E470" i="2"/>
  <c r="F470" i="2"/>
  <c r="L470" i="2"/>
  <c r="K470" i="2"/>
  <c r="E471" i="2"/>
  <c r="F471" i="2"/>
  <c r="L471" i="2"/>
  <c r="K471" i="2"/>
  <c r="E472" i="2"/>
  <c r="F472" i="2"/>
  <c r="L472" i="2"/>
  <c r="K472" i="2"/>
  <c r="E473" i="2"/>
  <c r="F473" i="2"/>
  <c r="L473" i="2"/>
  <c r="K473" i="2"/>
  <c r="S473" i="2"/>
  <c r="U473" i="2"/>
  <c r="J473" i="2"/>
  <c r="C474" i="2"/>
  <c r="M474" i="2"/>
  <c r="R474" i="2"/>
  <c r="P475" i="2"/>
  <c r="C476" i="2"/>
  <c r="D476" i="2"/>
  <c r="E476" i="2"/>
  <c r="I476" i="2"/>
  <c r="K476" i="2"/>
  <c r="L476" i="2"/>
  <c r="M476" i="2"/>
  <c r="O476" i="2"/>
  <c r="R476" i="2"/>
  <c r="S476" i="2"/>
  <c r="T476" i="2"/>
  <c r="C477" i="2"/>
  <c r="C478" i="2"/>
  <c r="C503" i="2"/>
  <c r="C501" i="2"/>
  <c r="C499" i="2"/>
  <c r="C498" i="2"/>
  <c r="C496" i="2"/>
  <c r="F475" i="2"/>
  <c r="P477" i="2"/>
  <c r="P478" i="2"/>
  <c r="M477" i="2"/>
  <c r="M478" i="2"/>
  <c r="I473" i="2"/>
  <c r="F461" i="2"/>
  <c r="I436" i="2"/>
  <c r="I416" i="2"/>
  <c r="I388" i="2"/>
  <c r="E460" i="2"/>
  <c r="E446" i="2"/>
  <c r="I382" i="2"/>
  <c r="F447" i="2"/>
  <c r="D432" i="2"/>
  <c r="D477" i="2"/>
  <c r="D478" i="2"/>
  <c r="I412" i="2"/>
  <c r="I384" i="2"/>
  <c r="F477" i="2"/>
  <c r="F478" i="2"/>
  <c r="S469" i="2"/>
  <c r="U469" i="2"/>
  <c r="J469" i="2"/>
  <c r="E474" i="2"/>
  <c r="S457" i="2"/>
  <c r="U457" i="2"/>
  <c r="J457" i="2"/>
  <c r="S453" i="2"/>
  <c r="U453" i="2"/>
  <c r="J453" i="2"/>
  <c r="I453" i="2"/>
  <c r="S459" i="2"/>
  <c r="U459" i="2"/>
  <c r="J459" i="2"/>
  <c r="S455" i="2"/>
  <c r="U455" i="2"/>
  <c r="J455" i="2"/>
  <c r="R477" i="2"/>
  <c r="R478" i="2"/>
  <c r="S472" i="2"/>
  <c r="U472" i="2"/>
  <c r="J472" i="2"/>
  <c r="S471" i="2"/>
  <c r="U471" i="2"/>
  <c r="J471" i="2"/>
  <c r="S467" i="2"/>
  <c r="U467" i="2"/>
  <c r="J467" i="2"/>
  <c r="K445" i="2"/>
  <c r="L446" i="2"/>
  <c r="S441" i="2"/>
  <c r="U441" i="2"/>
  <c r="J441" i="2"/>
  <c r="S443" i="2"/>
  <c r="U443" i="2"/>
  <c r="J443" i="2"/>
  <c r="S439" i="2"/>
  <c r="I439" i="2"/>
  <c r="U439" i="2"/>
  <c r="J439" i="2"/>
  <c r="S429" i="2"/>
  <c r="U429" i="2"/>
  <c r="J429" i="2"/>
  <c r="S425" i="2"/>
  <c r="U425" i="2"/>
  <c r="J425" i="2"/>
  <c r="S423" i="2"/>
  <c r="U423" i="2"/>
  <c r="J423" i="2"/>
  <c r="E418" i="2"/>
  <c r="S395" i="2"/>
  <c r="U395" i="2"/>
  <c r="J395" i="2"/>
  <c r="S470" i="2"/>
  <c r="U470" i="2"/>
  <c r="J470" i="2"/>
  <c r="S468" i="2"/>
  <c r="U468" i="2"/>
  <c r="J468" i="2"/>
  <c r="S466" i="2"/>
  <c r="U466" i="2"/>
  <c r="J466" i="2"/>
  <c r="L465" i="2"/>
  <c r="S464" i="2"/>
  <c r="I464" i="2"/>
  <c r="S458" i="2"/>
  <c r="U458" i="2"/>
  <c r="J458" i="2"/>
  <c r="S456" i="2"/>
  <c r="U456" i="2"/>
  <c r="J456" i="2"/>
  <c r="S454" i="2"/>
  <c r="U454" i="2"/>
  <c r="J454" i="2"/>
  <c r="S452" i="2"/>
  <c r="U452" i="2"/>
  <c r="J452" i="2"/>
  <c r="L451" i="2"/>
  <c r="S450" i="2"/>
  <c r="K446" i="2"/>
  <c r="I444" i="2"/>
  <c r="I440" i="2"/>
  <c r="I430" i="2"/>
  <c r="I428" i="2"/>
  <c r="I426" i="2"/>
  <c r="I424" i="2"/>
  <c r="S403" i="2"/>
  <c r="I403" i="2"/>
  <c r="U403" i="2"/>
  <c r="J403" i="2"/>
  <c r="S401" i="2"/>
  <c r="U401" i="2"/>
  <c r="J401" i="2"/>
  <c r="S399" i="2"/>
  <c r="I399" i="2"/>
  <c r="U399" i="2"/>
  <c r="J399" i="2"/>
  <c r="S397" i="2"/>
  <c r="U397" i="2"/>
  <c r="J397" i="2"/>
  <c r="E390" i="2"/>
  <c r="S431" i="2"/>
  <c r="U431" i="2"/>
  <c r="J431" i="2"/>
  <c r="S427" i="2"/>
  <c r="U427" i="2"/>
  <c r="J427" i="2"/>
  <c r="K422" i="2"/>
  <c r="L432" i="2"/>
  <c r="K394" i="2"/>
  <c r="L404" i="2"/>
  <c r="S437" i="2"/>
  <c r="I437" i="2"/>
  <c r="E432" i="2"/>
  <c r="S417" i="2"/>
  <c r="U417" i="2"/>
  <c r="J417" i="2"/>
  <c r="S415" i="2"/>
  <c r="I415" i="2"/>
  <c r="U415" i="2"/>
  <c r="J415" i="2"/>
  <c r="S413" i="2"/>
  <c r="U413" i="2"/>
  <c r="J413" i="2"/>
  <c r="S411" i="2"/>
  <c r="I411" i="2"/>
  <c r="U411" i="2"/>
  <c r="J411" i="2"/>
  <c r="S409" i="2"/>
  <c r="U409" i="2"/>
  <c r="J409" i="2"/>
  <c r="K408" i="2"/>
  <c r="L418" i="2"/>
  <c r="I402" i="2"/>
  <c r="I400" i="2"/>
  <c r="I398" i="2"/>
  <c r="I396" i="2"/>
  <c r="E404" i="2"/>
  <c r="I442" i="2"/>
  <c r="I438" i="2"/>
  <c r="S389" i="2"/>
  <c r="I389" i="2"/>
  <c r="U389" i="2"/>
  <c r="J389" i="2"/>
  <c r="S387" i="2"/>
  <c r="U387" i="2"/>
  <c r="J387" i="2"/>
  <c r="S385" i="2"/>
  <c r="U385" i="2"/>
  <c r="J385" i="2"/>
  <c r="S383" i="2"/>
  <c r="U383" i="2"/>
  <c r="J383" i="2"/>
  <c r="S381" i="2"/>
  <c r="U381" i="2"/>
  <c r="J381" i="2"/>
  <c r="K380" i="2"/>
  <c r="L390" i="2"/>
  <c r="I383" i="2"/>
  <c r="I387" i="2"/>
  <c r="I427" i="2"/>
  <c r="I397" i="2"/>
  <c r="I401" i="2"/>
  <c r="I395" i="2"/>
  <c r="I425" i="2"/>
  <c r="I469" i="2"/>
  <c r="I381" i="2"/>
  <c r="I385" i="2"/>
  <c r="I441" i="2"/>
  <c r="I459" i="2"/>
  <c r="S380" i="2"/>
  <c r="I380" i="2"/>
  <c r="I390" i="2"/>
  <c r="K390" i="2"/>
  <c r="U450" i="2"/>
  <c r="K465" i="2"/>
  <c r="L474" i="2"/>
  <c r="I456" i="2"/>
  <c r="I409" i="2"/>
  <c r="I413" i="2"/>
  <c r="I417" i="2"/>
  <c r="S422" i="2"/>
  <c r="K432" i="2"/>
  <c r="I422" i="2"/>
  <c r="I431" i="2"/>
  <c r="L460" i="2"/>
  <c r="K451" i="2"/>
  <c r="I423" i="2"/>
  <c r="I429" i="2"/>
  <c r="I443" i="2"/>
  <c r="S445" i="2"/>
  <c r="U445" i="2"/>
  <c r="J445" i="2"/>
  <c r="I468" i="2"/>
  <c r="I472" i="2"/>
  <c r="I452" i="2"/>
  <c r="E477" i="2"/>
  <c r="E478" i="2"/>
  <c r="I471" i="2"/>
  <c r="I454" i="2"/>
  <c r="I455" i="2"/>
  <c r="I457" i="2"/>
  <c r="I470" i="2"/>
  <c r="L477" i="2"/>
  <c r="L478" i="2"/>
  <c r="S408" i="2"/>
  <c r="K418" i="2"/>
  <c r="I408" i="2"/>
  <c r="U437" i="2"/>
  <c r="S394" i="2"/>
  <c r="K404" i="2"/>
  <c r="U464" i="2"/>
  <c r="I467" i="2"/>
  <c r="I458" i="2"/>
  <c r="I450" i="2"/>
  <c r="I466" i="2"/>
  <c r="S446" i="2"/>
  <c r="U408" i="2"/>
  <c r="S418" i="2"/>
  <c r="I445" i="2"/>
  <c r="I446" i="2"/>
  <c r="I394" i="2"/>
  <c r="I404" i="2"/>
  <c r="I418" i="2"/>
  <c r="I432" i="2"/>
  <c r="S451" i="2"/>
  <c r="I451" i="2"/>
  <c r="I460" i="2"/>
  <c r="S465" i="2"/>
  <c r="I465" i="2"/>
  <c r="I474" i="2"/>
  <c r="I477" i="2"/>
  <c r="I478" i="2"/>
  <c r="K460" i="2"/>
  <c r="J450" i="2"/>
  <c r="U380" i="2"/>
  <c r="S390" i="2"/>
  <c r="U394" i="2"/>
  <c r="S404" i="2"/>
  <c r="K474" i="2"/>
  <c r="J437" i="2"/>
  <c r="J447" i="2"/>
  <c r="U447" i="2"/>
  <c r="U422" i="2"/>
  <c r="S432" i="2"/>
  <c r="J464" i="2"/>
  <c r="L156" i="10"/>
  <c r="K156" i="10"/>
  <c r="S156" i="10"/>
  <c r="U156" i="10"/>
  <c r="J156" i="10"/>
  <c r="F156" i="10"/>
  <c r="E156" i="10"/>
  <c r="D156" i="10"/>
  <c r="L159" i="2"/>
  <c r="K159" i="2"/>
  <c r="S159" i="2"/>
  <c r="U159" i="2"/>
  <c r="J159" i="2"/>
  <c r="F159" i="2"/>
  <c r="E159" i="2"/>
  <c r="D159" i="2"/>
  <c r="L100" i="10"/>
  <c r="K100" i="10"/>
  <c r="S100" i="10"/>
  <c r="U100" i="10"/>
  <c r="J100" i="10"/>
  <c r="L101" i="10"/>
  <c r="K101" i="10"/>
  <c r="F100" i="10"/>
  <c r="F101" i="10"/>
  <c r="E100" i="10"/>
  <c r="E101" i="10"/>
  <c r="D100" i="10"/>
  <c r="D101" i="10"/>
  <c r="L101" i="2"/>
  <c r="K101" i="2"/>
  <c r="L102" i="2"/>
  <c r="K102" i="2"/>
  <c r="F101" i="2"/>
  <c r="F102" i="2"/>
  <c r="E101" i="2"/>
  <c r="E102" i="2"/>
  <c r="D101" i="2"/>
  <c r="D102" i="2"/>
  <c r="I100" i="10"/>
  <c r="I156" i="10"/>
  <c r="S101" i="10"/>
  <c r="K477" i="2"/>
  <c r="K478" i="2"/>
  <c r="J422" i="2"/>
  <c r="J433" i="2"/>
  <c r="U433" i="2"/>
  <c r="J380" i="2"/>
  <c r="J391" i="2"/>
  <c r="U391" i="2"/>
  <c r="J408" i="2"/>
  <c r="J419" i="2"/>
  <c r="U419" i="2"/>
  <c r="J394" i="2"/>
  <c r="J405" i="2"/>
  <c r="U405" i="2"/>
  <c r="U451" i="2"/>
  <c r="S460" i="2"/>
  <c r="U465" i="2"/>
  <c r="S474" i="2"/>
  <c r="I159" i="2"/>
  <c r="S102" i="2"/>
  <c r="U102" i="2"/>
  <c r="J102" i="2"/>
  <c r="S101" i="2"/>
  <c r="U101" i="2"/>
  <c r="J101" i="2"/>
  <c r="F589" i="10"/>
  <c r="E589" i="10"/>
  <c r="D589" i="10"/>
  <c r="F588" i="10"/>
  <c r="E588" i="10"/>
  <c r="D588" i="10"/>
  <c r="F587" i="10"/>
  <c r="E587" i="10"/>
  <c r="D587" i="10"/>
  <c r="F586" i="10"/>
  <c r="E586" i="10"/>
  <c r="D586" i="10"/>
  <c r="F585" i="10"/>
  <c r="E585" i="10"/>
  <c r="D585" i="10"/>
  <c r="F584" i="10"/>
  <c r="E584" i="10"/>
  <c r="D584" i="10"/>
  <c r="F583" i="10"/>
  <c r="E583" i="10"/>
  <c r="D583" i="10"/>
  <c r="F582" i="10"/>
  <c r="E582" i="10"/>
  <c r="D582" i="10"/>
  <c r="F581" i="10"/>
  <c r="E581" i="10"/>
  <c r="D581" i="10"/>
  <c r="F580" i="10"/>
  <c r="E580" i="10"/>
  <c r="D580" i="10"/>
  <c r="F579" i="10"/>
  <c r="E579" i="10"/>
  <c r="D579" i="10"/>
  <c r="F578" i="10"/>
  <c r="E578" i="10"/>
  <c r="D578" i="10"/>
  <c r="F577" i="10"/>
  <c r="E577" i="10"/>
  <c r="D577" i="10"/>
  <c r="F576" i="10"/>
  <c r="E576" i="10"/>
  <c r="D576" i="10"/>
  <c r="F575" i="10"/>
  <c r="E575" i="10"/>
  <c r="D575" i="10"/>
  <c r="F574" i="10"/>
  <c r="E574" i="10"/>
  <c r="D574" i="10"/>
  <c r="F573" i="10"/>
  <c r="E573" i="10"/>
  <c r="D573" i="10"/>
  <c r="F572" i="10"/>
  <c r="E572" i="10"/>
  <c r="D572" i="10"/>
  <c r="F571" i="10"/>
  <c r="E571" i="10"/>
  <c r="D571" i="10"/>
  <c r="F570" i="10"/>
  <c r="E570" i="10"/>
  <c r="D570" i="10"/>
  <c r="F569" i="10"/>
  <c r="E569" i="10"/>
  <c r="D569" i="10"/>
  <c r="F568" i="10"/>
  <c r="E568" i="10"/>
  <c r="D568" i="10"/>
  <c r="F567" i="10"/>
  <c r="E567" i="10"/>
  <c r="D567" i="10"/>
  <c r="F566" i="10"/>
  <c r="E566" i="10"/>
  <c r="D566" i="10"/>
  <c r="F565" i="10"/>
  <c r="E565" i="10"/>
  <c r="D565" i="10"/>
  <c r="F564" i="10"/>
  <c r="E564" i="10"/>
  <c r="D564" i="10"/>
  <c r="F563" i="10"/>
  <c r="E563" i="10"/>
  <c r="D563" i="10"/>
  <c r="F562" i="10"/>
  <c r="E562" i="10"/>
  <c r="D562" i="10"/>
  <c r="F561" i="10"/>
  <c r="E561" i="10"/>
  <c r="D561" i="10"/>
  <c r="F560" i="10"/>
  <c r="E560" i="10"/>
  <c r="D560" i="10"/>
  <c r="F559" i="10"/>
  <c r="E559" i="10"/>
  <c r="D559" i="10"/>
  <c r="F558" i="10"/>
  <c r="E558" i="10"/>
  <c r="D558" i="10"/>
  <c r="F557" i="10"/>
  <c r="E557" i="10"/>
  <c r="D557" i="10"/>
  <c r="F556" i="10"/>
  <c r="E556" i="10"/>
  <c r="D556" i="10"/>
  <c r="F555" i="10"/>
  <c r="E555" i="10"/>
  <c r="D555" i="10"/>
  <c r="F554" i="10"/>
  <c r="E554" i="10"/>
  <c r="D554" i="10"/>
  <c r="F553" i="10"/>
  <c r="E553" i="10"/>
  <c r="D553" i="10"/>
  <c r="F552" i="10"/>
  <c r="E552" i="10"/>
  <c r="D552" i="10"/>
  <c r="F551" i="10"/>
  <c r="E551" i="10"/>
  <c r="D551" i="10"/>
  <c r="F550" i="10"/>
  <c r="E550" i="10"/>
  <c r="D550" i="10"/>
  <c r="F549" i="10"/>
  <c r="E549" i="10"/>
  <c r="D549" i="10"/>
  <c r="F548" i="10"/>
  <c r="E548" i="10"/>
  <c r="D548" i="10"/>
  <c r="F547" i="10"/>
  <c r="E547" i="10"/>
  <c r="D547" i="10"/>
  <c r="F546" i="10"/>
  <c r="E546" i="10"/>
  <c r="D546" i="10"/>
  <c r="F545" i="10"/>
  <c r="E545" i="10"/>
  <c r="D545" i="10"/>
  <c r="F544" i="10"/>
  <c r="E544" i="10"/>
  <c r="D544" i="10"/>
  <c r="F543" i="10"/>
  <c r="E543" i="10"/>
  <c r="D543" i="10"/>
  <c r="F542" i="10"/>
  <c r="E542" i="10"/>
  <c r="D542" i="10"/>
  <c r="F541" i="10"/>
  <c r="E541" i="10"/>
  <c r="D541" i="10"/>
  <c r="F540" i="10"/>
  <c r="E540" i="10"/>
  <c r="D540" i="10"/>
  <c r="L507" i="10"/>
  <c r="L506" i="10"/>
  <c r="L505" i="10"/>
  <c r="B495" i="10"/>
  <c r="A494" i="10"/>
  <c r="A493" i="10"/>
  <c r="A492" i="10"/>
  <c r="T457" i="10"/>
  <c r="S457" i="10"/>
  <c r="R457" i="10"/>
  <c r="O457" i="10"/>
  <c r="N457" i="10"/>
  <c r="M457" i="10"/>
  <c r="L457" i="10"/>
  <c r="K457" i="10"/>
  <c r="I457" i="10"/>
  <c r="E457" i="10"/>
  <c r="D457" i="10"/>
  <c r="C457" i="10"/>
  <c r="P456" i="10"/>
  <c r="T455" i="10"/>
  <c r="R455" i="10"/>
  <c r="O455" i="10"/>
  <c r="M455" i="10"/>
  <c r="N454" i="10"/>
  <c r="L454" i="10"/>
  <c r="K454" i="10"/>
  <c r="F454" i="10"/>
  <c r="E454" i="10"/>
  <c r="D454" i="10"/>
  <c r="N453" i="10"/>
  <c r="L453" i="10"/>
  <c r="K453" i="10"/>
  <c r="F453" i="10"/>
  <c r="E453" i="10"/>
  <c r="D453" i="10"/>
  <c r="N452" i="10"/>
  <c r="L452" i="10"/>
  <c r="K452" i="10"/>
  <c r="F452" i="10"/>
  <c r="E452" i="10"/>
  <c r="D452" i="10"/>
  <c r="N451" i="10"/>
  <c r="L451" i="10"/>
  <c r="K451" i="10"/>
  <c r="F451" i="10"/>
  <c r="E451" i="10"/>
  <c r="D451" i="10"/>
  <c r="N450" i="10"/>
  <c r="L450" i="10"/>
  <c r="K450" i="10"/>
  <c r="F450" i="10"/>
  <c r="E450" i="10"/>
  <c r="D450" i="10"/>
  <c r="N449" i="10"/>
  <c r="L449" i="10"/>
  <c r="K449" i="10"/>
  <c r="F449" i="10"/>
  <c r="E449" i="10"/>
  <c r="D449" i="10"/>
  <c r="N448" i="10"/>
  <c r="L448" i="10"/>
  <c r="K448" i="10"/>
  <c r="F448" i="10"/>
  <c r="E448" i="10"/>
  <c r="D448" i="10"/>
  <c r="N447" i="10"/>
  <c r="L447" i="10"/>
  <c r="K447" i="10"/>
  <c r="F447" i="10"/>
  <c r="E447" i="10"/>
  <c r="D447" i="10"/>
  <c r="N446" i="10"/>
  <c r="L446" i="10"/>
  <c r="K446" i="10"/>
  <c r="F446" i="10"/>
  <c r="E446" i="10"/>
  <c r="D446" i="10"/>
  <c r="N445" i="10"/>
  <c r="F445" i="10"/>
  <c r="E445" i="10"/>
  <c r="E455" i="10"/>
  <c r="D445" i="10"/>
  <c r="D455" i="10"/>
  <c r="T443" i="10"/>
  <c r="S443" i="10"/>
  <c r="R443" i="10"/>
  <c r="O443" i="10"/>
  <c r="N443" i="10"/>
  <c r="M443" i="10"/>
  <c r="L443" i="10"/>
  <c r="K443" i="10"/>
  <c r="I443" i="10"/>
  <c r="E443" i="10"/>
  <c r="D443" i="10"/>
  <c r="C443" i="10"/>
  <c r="P442" i="10"/>
  <c r="T441" i="10"/>
  <c r="R441" i="10"/>
  <c r="O441" i="10"/>
  <c r="M441" i="10"/>
  <c r="N440" i="10"/>
  <c r="L440" i="10"/>
  <c r="K440" i="10"/>
  <c r="F440" i="10"/>
  <c r="E440" i="10"/>
  <c r="D440" i="10"/>
  <c r="N439" i="10"/>
  <c r="L439" i="10"/>
  <c r="K439" i="10"/>
  <c r="F439" i="10"/>
  <c r="E439" i="10"/>
  <c r="D439" i="10"/>
  <c r="N438" i="10"/>
  <c r="L438" i="10"/>
  <c r="K438" i="10"/>
  <c r="F438" i="10"/>
  <c r="E438" i="10"/>
  <c r="D438" i="10"/>
  <c r="N437" i="10"/>
  <c r="L437" i="10"/>
  <c r="K437" i="10"/>
  <c r="F437" i="10"/>
  <c r="E437" i="10"/>
  <c r="D437" i="10"/>
  <c r="N436" i="10"/>
  <c r="L436" i="10"/>
  <c r="K436" i="10"/>
  <c r="F436" i="10"/>
  <c r="E436" i="10"/>
  <c r="D436" i="10"/>
  <c r="N435" i="10"/>
  <c r="L435" i="10"/>
  <c r="K435" i="10"/>
  <c r="F435" i="10"/>
  <c r="E435" i="10"/>
  <c r="D435" i="10"/>
  <c r="N434" i="10"/>
  <c r="L434" i="10"/>
  <c r="K434" i="10"/>
  <c r="F434" i="10"/>
  <c r="E434" i="10"/>
  <c r="D434" i="10"/>
  <c r="N433" i="10"/>
  <c r="L433" i="10"/>
  <c r="K433" i="10"/>
  <c r="F433" i="10"/>
  <c r="E433" i="10"/>
  <c r="D433" i="10"/>
  <c r="N432" i="10"/>
  <c r="L432" i="10"/>
  <c r="K432" i="10"/>
  <c r="F432" i="10"/>
  <c r="E432" i="10"/>
  <c r="D432" i="10"/>
  <c r="N431" i="10"/>
  <c r="F431" i="10"/>
  <c r="E431" i="10"/>
  <c r="D431" i="10"/>
  <c r="T429" i="10"/>
  <c r="S429" i="10"/>
  <c r="R429" i="10"/>
  <c r="O429" i="10"/>
  <c r="N429" i="10"/>
  <c r="M429" i="10"/>
  <c r="L429" i="10"/>
  <c r="K429" i="10"/>
  <c r="I429" i="10"/>
  <c r="E429" i="10"/>
  <c r="D429" i="10"/>
  <c r="C429" i="10"/>
  <c r="P428" i="10"/>
  <c r="T427" i="10"/>
  <c r="R427" i="10"/>
  <c r="O427" i="10"/>
  <c r="M427" i="10"/>
  <c r="N426" i="10"/>
  <c r="L426" i="10"/>
  <c r="K426" i="10"/>
  <c r="F426" i="10"/>
  <c r="E426" i="10"/>
  <c r="D426" i="10"/>
  <c r="N425" i="10"/>
  <c r="L425" i="10"/>
  <c r="K425" i="10"/>
  <c r="S425" i="10"/>
  <c r="U425" i="10"/>
  <c r="J425" i="10"/>
  <c r="F425" i="10"/>
  <c r="E425" i="10"/>
  <c r="D425" i="10"/>
  <c r="N424" i="10"/>
  <c r="L424" i="10"/>
  <c r="K424" i="10"/>
  <c r="F424" i="10"/>
  <c r="E424" i="10"/>
  <c r="D424" i="10"/>
  <c r="N423" i="10"/>
  <c r="L423" i="10"/>
  <c r="K423" i="10"/>
  <c r="S423" i="10"/>
  <c r="U423" i="10"/>
  <c r="J423" i="10"/>
  <c r="F423" i="10"/>
  <c r="E423" i="10"/>
  <c r="D423" i="10"/>
  <c r="N422" i="10"/>
  <c r="L422" i="10"/>
  <c r="K422" i="10"/>
  <c r="F422" i="10"/>
  <c r="E422" i="10"/>
  <c r="D422" i="10"/>
  <c r="N421" i="10"/>
  <c r="L421" i="10"/>
  <c r="K421" i="10"/>
  <c r="S421" i="10"/>
  <c r="U421" i="10"/>
  <c r="J421" i="10"/>
  <c r="F421" i="10"/>
  <c r="E421" i="10"/>
  <c r="D421" i="10"/>
  <c r="N420" i="10"/>
  <c r="L420" i="10"/>
  <c r="K420" i="10"/>
  <c r="F420" i="10"/>
  <c r="E420" i="10"/>
  <c r="D420" i="10"/>
  <c r="N419" i="10"/>
  <c r="L419" i="10"/>
  <c r="K419" i="10"/>
  <c r="S419" i="10"/>
  <c r="U419" i="10"/>
  <c r="J419" i="10"/>
  <c r="F419" i="10"/>
  <c r="E419" i="10"/>
  <c r="D419" i="10"/>
  <c r="N418" i="10"/>
  <c r="L418" i="10"/>
  <c r="K418" i="10"/>
  <c r="F418" i="10"/>
  <c r="E418" i="10"/>
  <c r="D418" i="10"/>
  <c r="N417" i="10"/>
  <c r="L417" i="10"/>
  <c r="F417" i="10"/>
  <c r="E417" i="10"/>
  <c r="D417" i="10"/>
  <c r="T415" i="10"/>
  <c r="S415" i="10"/>
  <c r="R415" i="10"/>
  <c r="O415" i="10"/>
  <c r="N415" i="10"/>
  <c r="M415" i="10"/>
  <c r="L415" i="10"/>
  <c r="K415" i="10"/>
  <c r="I415" i="10"/>
  <c r="E415" i="10"/>
  <c r="D415" i="10"/>
  <c r="C415" i="10"/>
  <c r="P414" i="10"/>
  <c r="T413" i="10"/>
  <c r="R413" i="10"/>
  <c r="O413" i="10"/>
  <c r="M413" i="10"/>
  <c r="N412" i="10"/>
  <c r="L412" i="10"/>
  <c r="K412" i="10"/>
  <c r="F412" i="10"/>
  <c r="E412" i="10"/>
  <c r="D412" i="10"/>
  <c r="N411" i="10"/>
  <c r="L411" i="10"/>
  <c r="K411" i="10"/>
  <c r="S411" i="10"/>
  <c r="U411" i="10"/>
  <c r="J411" i="10"/>
  <c r="F411" i="10"/>
  <c r="E411" i="10"/>
  <c r="D411" i="10"/>
  <c r="N410" i="10"/>
  <c r="L410" i="10"/>
  <c r="K410" i="10"/>
  <c r="F410" i="10"/>
  <c r="E410" i="10"/>
  <c r="D410" i="10"/>
  <c r="N409" i="10"/>
  <c r="L409" i="10"/>
  <c r="K409" i="10"/>
  <c r="F409" i="10"/>
  <c r="E409" i="10"/>
  <c r="D409" i="10"/>
  <c r="N408" i="10"/>
  <c r="L408" i="10"/>
  <c r="K408" i="10"/>
  <c r="F408" i="10"/>
  <c r="E408" i="10"/>
  <c r="D408" i="10"/>
  <c r="N407" i="10"/>
  <c r="L407" i="10"/>
  <c r="K407" i="10"/>
  <c r="F407" i="10"/>
  <c r="E407" i="10"/>
  <c r="D407" i="10"/>
  <c r="N406" i="10"/>
  <c r="L406" i="10"/>
  <c r="K406" i="10"/>
  <c r="F406" i="10"/>
  <c r="E406" i="10"/>
  <c r="D406" i="10"/>
  <c r="N405" i="10"/>
  <c r="L405" i="10"/>
  <c r="K405" i="10"/>
  <c r="F405" i="10"/>
  <c r="E405" i="10"/>
  <c r="D405" i="10"/>
  <c r="N404" i="10"/>
  <c r="L404" i="10"/>
  <c r="K404" i="10"/>
  <c r="F404" i="10"/>
  <c r="E404" i="10"/>
  <c r="D404" i="10"/>
  <c r="N403" i="10"/>
  <c r="L403" i="10"/>
  <c r="F403" i="10"/>
  <c r="E403" i="10"/>
  <c r="D403" i="10"/>
  <c r="T401" i="10"/>
  <c r="S401" i="10"/>
  <c r="R401" i="10"/>
  <c r="O401" i="10"/>
  <c r="N401" i="10"/>
  <c r="M401" i="10"/>
  <c r="L401" i="10"/>
  <c r="K401" i="10"/>
  <c r="I401" i="10"/>
  <c r="E401" i="10"/>
  <c r="D401" i="10"/>
  <c r="C401" i="10"/>
  <c r="P400" i="10"/>
  <c r="T399" i="10"/>
  <c r="R399" i="10"/>
  <c r="O399" i="10"/>
  <c r="M399" i="10"/>
  <c r="N398" i="10"/>
  <c r="L398" i="10"/>
  <c r="K398" i="10"/>
  <c r="F398" i="10"/>
  <c r="E398" i="10"/>
  <c r="D398" i="10"/>
  <c r="N397" i="10"/>
  <c r="L397" i="10"/>
  <c r="K397" i="10"/>
  <c r="F397" i="10"/>
  <c r="E397" i="10"/>
  <c r="D397" i="10"/>
  <c r="N396" i="10"/>
  <c r="L396" i="10"/>
  <c r="K396" i="10"/>
  <c r="F396" i="10"/>
  <c r="E396" i="10"/>
  <c r="D396" i="10"/>
  <c r="N395" i="10"/>
  <c r="L395" i="10"/>
  <c r="K395" i="10"/>
  <c r="F395" i="10"/>
  <c r="E395" i="10"/>
  <c r="D395" i="10"/>
  <c r="N394" i="10"/>
  <c r="L394" i="10"/>
  <c r="K394" i="10"/>
  <c r="F394" i="10"/>
  <c r="E394" i="10"/>
  <c r="D394" i="10"/>
  <c r="N393" i="10"/>
  <c r="L393" i="10"/>
  <c r="K393" i="10"/>
  <c r="F393" i="10"/>
  <c r="E393" i="10"/>
  <c r="D393" i="10"/>
  <c r="N392" i="10"/>
  <c r="L392" i="10"/>
  <c r="K392" i="10"/>
  <c r="F392" i="10"/>
  <c r="E392" i="10"/>
  <c r="D392" i="10"/>
  <c r="N391" i="10"/>
  <c r="L391" i="10"/>
  <c r="K391" i="10"/>
  <c r="F391" i="10"/>
  <c r="E391" i="10"/>
  <c r="D391" i="10"/>
  <c r="N390" i="10"/>
  <c r="L390" i="10"/>
  <c r="K390" i="10"/>
  <c r="F390" i="10"/>
  <c r="E390" i="10"/>
  <c r="D390" i="10"/>
  <c r="N389" i="10"/>
  <c r="L389" i="10"/>
  <c r="F389" i="10"/>
  <c r="E389" i="10"/>
  <c r="D389" i="10"/>
  <c r="T387" i="10"/>
  <c r="S387" i="10"/>
  <c r="R387" i="10"/>
  <c r="O387" i="10"/>
  <c r="N387" i="10"/>
  <c r="M387" i="10"/>
  <c r="L387" i="10"/>
  <c r="K387" i="10"/>
  <c r="I387" i="10"/>
  <c r="E387" i="10"/>
  <c r="D387" i="10"/>
  <c r="C387" i="10"/>
  <c r="P386" i="10"/>
  <c r="T385" i="10"/>
  <c r="R385" i="10"/>
  <c r="O385" i="10"/>
  <c r="M385" i="10"/>
  <c r="N384" i="10"/>
  <c r="L384" i="10"/>
  <c r="K384" i="10"/>
  <c r="F384" i="10"/>
  <c r="E384" i="10"/>
  <c r="D384" i="10"/>
  <c r="N383" i="10"/>
  <c r="L383" i="10"/>
  <c r="K383" i="10"/>
  <c r="F383" i="10"/>
  <c r="E383" i="10"/>
  <c r="D383" i="10"/>
  <c r="N382" i="10"/>
  <c r="L382" i="10"/>
  <c r="K382" i="10"/>
  <c r="F382" i="10"/>
  <c r="E382" i="10"/>
  <c r="D382" i="10"/>
  <c r="N381" i="10"/>
  <c r="L381" i="10"/>
  <c r="K381" i="10"/>
  <c r="F381" i="10"/>
  <c r="E381" i="10"/>
  <c r="D381" i="10"/>
  <c r="N380" i="10"/>
  <c r="L380" i="10"/>
  <c r="K380" i="10"/>
  <c r="F380" i="10"/>
  <c r="E380" i="10"/>
  <c r="D380" i="10"/>
  <c r="N379" i="10"/>
  <c r="L379" i="10"/>
  <c r="K379" i="10"/>
  <c r="F379" i="10"/>
  <c r="E379" i="10"/>
  <c r="D379" i="10"/>
  <c r="N378" i="10"/>
  <c r="L378" i="10"/>
  <c r="K378" i="10"/>
  <c r="F378" i="10"/>
  <c r="E378" i="10"/>
  <c r="D378" i="10"/>
  <c r="N377" i="10"/>
  <c r="L377" i="10"/>
  <c r="K377" i="10"/>
  <c r="F377" i="10"/>
  <c r="E377" i="10"/>
  <c r="D377" i="10"/>
  <c r="N376" i="10"/>
  <c r="L376" i="10"/>
  <c r="K376" i="10"/>
  <c r="F376" i="10"/>
  <c r="E376" i="10"/>
  <c r="D376" i="10"/>
  <c r="N375" i="10"/>
  <c r="L375" i="10"/>
  <c r="F375" i="10"/>
  <c r="E375" i="10"/>
  <c r="D375" i="10"/>
  <c r="T373" i="10"/>
  <c r="S373" i="10"/>
  <c r="R373" i="10"/>
  <c r="O373" i="10"/>
  <c r="N373" i="10"/>
  <c r="M373" i="10"/>
  <c r="L373" i="10"/>
  <c r="K373" i="10"/>
  <c r="I373" i="10"/>
  <c r="E373" i="10"/>
  <c r="D373" i="10"/>
  <c r="C373" i="10"/>
  <c r="P372" i="10"/>
  <c r="T371" i="10"/>
  <c r="R371" i="10"/>
  <c r="O371" i="10"/>
  <c r="M371" i="10"/>
  <c r="N370" i="10"/>
  <c r="L370" i="10"/>
  <c r="K370" i="10"/>
  <c r="F370" i="10"/>
  <c r="E370" i="10"/>
  <c r="D370" i="10"/>
  <c r="N369" i="10"/>
  <c r="L369" i="10"/>
  <c r="K369" i="10"/>
  <c r="S369" i="10"/>
  <c r="U369" i="10"/>
  <c r="J369" i="10"/>
  <c r="F369" i="10"/>
  <c r="E369" i="10"/>
  <c r="D369" i="10"/>
  <c r="N368" i="10"/>
  <c r="L368" i="10"/>
  <c r="K368" i="10"/>
  <c r="F368" i="10"/>
  <c r="E368" i="10"/>
  <c r="D368" i="10"/>
  <c r="N367" i="10"/>
  <c r="L367" i="10"/>
  <c r="K367" i="10"/>
  <c r="S367" i="10"/>
  <c r="U367" i="10"/>
  <c r="J367" i="10"/>
  <c r="F367" i="10"/>
  <c r="E367" i="10"/>
  <c r="D367" i="10"/>
  <c r="N366" i="10"/>
  <c r="L366" i="10"/>
  <c r="K366" i="10"/>
  <c r="F366" i="10"/>
  <c r="E366" i="10"/>
  <c r="D366" i="10"/>
  <c r="N365" i="10"/>
  <c r="L365" i="10"/>
  <c r="K365" i="10"/>
  <c r="F365" i="10"/>
  <c r="E365" i="10"/>
  <c r="D365" i="10"/>
  <c r="N364" i="10"/>
  <c r="L364" i="10"/>
  <c r="K364" i="10"/>
  <c r="F364" i="10"/>
  <c r="E364" i="10"/>
  <c r="D364" i="10"/>
  <c r="N363" i="10"/>
  <c r="L363" i="10"/>
  <c r="K363" i="10"/>
  <c r="S363" i="10"/>
  <c r="U363" i="10"/>
  <c r="J363" i="10"/>
  <c r="F363" i="10"/>
  <c r="E363" i="10"/>
  <c r="D363" i="10"/>
  <c r="N362" i="10"/>
  <c r="L362" i="10"/>
  <c r="K362" i="10"/>
  <c r="F362" i="10"/>
  <c r="E362" i="10"/>
  <c r="D362" i="10"/>
  <c r="N361" i="10"/>
  <c r="F361" i="10"/>
  <c r="E361" i="10"/>
  <c r="D361" i="10"/>
  <c r="T355" i="10"/>
  <c r="S355" i="10"/>
  <c r="R355" i="10"/>
  <c r="O355" i="10"/>
  <c r="N355" i="10"/>
  <c r="M355" i="10"/>
  <c r="L355" i="10"/>
  <c r="K355" i="10"/>
  <c r="I355" i="10"/>
  <c r="E355" i="10"/>
  <c r="D355" i="10"/>
  <c r="C355" i="10"/>
  <c r="P354" i="10"/>
  <c r="T353" i="10"/>
  <c r="R353" i="10"/>
  <c r="O353" i="10"/>
  <c r="M353" i="10"/>
  <c r="L352" i="10"/>
  <c r="K352" i="10"/>
  <c r="F352" i="10"/>
  <c r="E352" i="10"/>
  <c r="D352" i="10"/>
  <c r="L351" i="10"/>
  <c r="K351" i="10"/>
  <c r="F351" i="10"/>
  <c r="E351" i="10"/>
  <c r="D351" i="10"/>
  <c r="L350" i="10"/>
  <c r="F350" i="10"/>
  <c r="E350" i="10"/>
  <c r="D350" i="10"/>
  <c r="T348" i="10"/>
  <c r="S348" i="10"/>
  <c r="R348" i="10"/>
  <c r="O348" i="10"/>
  <c r="N348" i="10"/>
  <c r="M348" i="10"/>
  <c r="L348" i="10"/>
  <c r="K348" i="10"/>
  <c r="I348" i="10"/>
  <c r="E348" i="10"/>
  <c r="D348" i="10"/>
  <c r="C348" i="10"/>
  <c r="P347" i="10"/>
  <c r="T346" i="10"/>
  <c r="R346" i="10"/>
  <c r="O346" i="10"/>
  <c r="M346" i="10"/>
  <c r="L345" i="10"/>
  <c r="K345" i="10"/>
  <c r="F345" i="10"/>
  <c r="E345" i="10"/>
  <c r="D345" i="10"/>
  <c r="L344" i="10"/>
  <c r="K344" i="10"/>
  <c r="F344" i="10"/>
  <c r="E344" i="10"/>
  <c r="D344" i="10"/>
  <c r="L343" i="10"/>
  <c r="F343" i="10"/>
  <c r="E343" i="10"/>
  <c r="D343" i="10"/>
  <c r="T341" i="10"/>
  <c r="R341" i="10"/>
  <c r="O341" i="10"/>
  <c r="M341" i="10"/>
  <c r="C341" i="10"/>
  <c r="P340" i="10"/>
  <c r="T339" i="10"/>
  <c r="R339" i="10"/>
  <c r="O339" i="10"/>
  <c r="M339" i="10"/>
  <c r="L338" i="10"/>
  <c r="K338" i="10"/>
  <c r="F338" i="10"/>
  <c r="E338" i="10"/>
  <c r="D338" i="10"/>
  <c r="L337" i="10"/>
  <c r="K337" i="10"/>
  <c r="F337" i="10"/>
  <c r="E337" i="10"/>
  <c r="D337" i="10"/>
  <c r="T334" i="10"/>
  <c r="R334" i="10"/>
  <c r="O334" i="10"/>
  <c r="M334" i="10"/>
  <c r="C334" i="10"/>
  <c r="P333" i="10"/>
  <c r="T332" i="10"/>
  <c r="R332" i="10"/>
  <c r="O332" i="10"/>
  <c r="M332" i="10"/>
  <c r="L331" i="10"/>
  <c r="K331" i="10"/>
  <c r="S331" i="10"/>
  <c r="U331" i="10"/>
  <c r="J331" i="10"/>
  <c r="F331" i="10"/>
  <c r="E331" i="10"/>
  <c r="D331" i="10"/>
  <c r="L330" i="10"/>
  <c r="K330" i="10"/>
  <c r="F330" i="10"/>
  <c r="E330" i="10"/>
  <c r="D330" i="10"/>
  <c r="L329" i="10"/>
  <c r="K329" i="10"/>
  <c r="S329" i="10"/>
  <c r="L328" i="10"/>
  <c r="K328" i="10"/>
  <c r="S328" i="10"/>
  <c r="L327" i="10"/>
  <c r="K327" i="10"/>
  <c r="S327" i="10"/>
  <c r="L326" i="10"/>
  <c r="K326" i="10"/>
  <c r="L325" i="10"/>
  <c r="K325" i="10"/>
  <c r="T322" i="10"/>
  <c r="S322" i="10"/>
  <c r="R322" i="10"/>
  <c r="O322" i="10"/>
  <c r="N322" i="10"/>
  <c r="M322" i="10"/>
  <c r="L322" i="10"/>
  <c r="K322" i="10"/>
  <c r="I322" i="10"/>
  <c r="E322" i="10"/>
  <c r="D322" i="10"/>
  <c r="C322" i="10"/>
  <c r="P321" i="10"/>
  <c r="T320" i="10"/>
  <c r="R320" i="10"/>
  <c r="O320" i="10"/>
  <c r="M320" i="10"/>
  <c r="L319" i="10"/>
  <c r="K319" i="10"/>
  <c r="F319" i="10"/>
  <c r="E319" i="10"/>
  <c r="D319" i="10"/>
  <c r="L318" i="10"/>
  <c r="K318" i="10"/>
  <c r="F318" i="10"/>
  <c r="E318" i="10"/>
  <c r="D318" i="10"/>
  <c r="N320" i="10"/>
  <c r="T315" i="10"/>
  <c r="S315" i="10"/>
  <c r="R315" i="10"/>
  <c r="O315" i="10"/>
  <c r="N315" i="10"/>
  <c r="M315" i="10"/>
  <c r="L315" i="10"/>
  <c r="K315" i="10"/>
  <c r="I315" i="10"/>
  <c r="E315" i="10"/>
  <c r="D315" i="10"/>
  <c r="C315" i="10"/>
  <c r="P314" i="10"/>
  <c r="T313" i="10"/>
  <c r="R313" i="10"/>
  <c r="O313" i="10"/>
  <c r="M313" i="10"/>
  <c r="L312" i="10"/>
  <c r="K312" i="10"/>
  <c r="F312" i="10"/>
  <c r="E312" i="10"/>
  <c r="D312" i="10"/>
  <c r="L311" i="10"/>
  <c r="K311" i="10"/>
  <c r="F311" i="10"/>
  <c r="E311" i="10"/>
  <c r="D311" i="10"/>
  <c r="L310" i="10"/>
  <c r="K310" i="10"/>
  <c r="F310" i="10"/>
  <c r="E310" i="10"/>
  <c r="D310" i="10"/>
  <c r="L309" i="10"/>
  <c r="F309" i="10"/>
  <c r="E309" i="10"/>
  <c r="D309" i="10"/>
  <c r="T307" i="10"/>
  <c r="S307" i="10"/>
  <c r="R307" i="10"/>
  <c r="O307" i="10"/>
  <c r="N307" i="10"/>
  <c r="M307" i="10"/>
  <c r="L307" i="10"/>
  <c r="K307" i="10"/>
  <c r="I307" i="10"/>
  <c r="E307" i="10"/>
  <c r="D307" i="10"/>
  <c r="C307" i="10"/>
  <c r="P306" i="10"/>
  <c r="T305" i="10"/>
  <c r="R305" i="10"/>
  <c r="O305" i="10"/>
  <c r="M305" i="10"/>
  <c r="L304" i="10"/>
  <c r="K304" i="10"/>
  <c r="F304" i="10"/>
  <c r="E304" i="10"/>
  <c r="D304" i="10"/>
  <c r="L303" i="10"/>
  <c r="K303" i="10"/>
  <c r="F303" i="10"/>
  <c r="E303" i="10"/>
  <c r="D303" i="10"/>
  <c r="L302" i="10"/>
  <c r="F302" i="10"/>
  <c r="E302" i="10"/>
  <c r="D302" i="10"/>
  <c r="T298" i="10"/>
  <c r="R298" i="10"/>
  <c r="O298" i="10"/>
  <c r="M298" i="10"/>
  <c r="C298" i="10"/>
  <c r="P297" i="10"/>
  <c r="T296" i="10"/>
  <c r="R296" i="10"/>
  <c r="O296" i="10"/>
  <c r="M296" i="10"/>
  <c r="L295" i="10"/>
  <c r="K295" i="10"/>
  <c r="F295" i="10"/>
  <c r="E295" i="10"/>
  <c r="D295" i="10"/>
  <c r="L294" i="10"/>
  <c r="K294" i="10"/>
  <c r="F294" i="10"/>
  <c r="E294" i="10"/>
  <c r="D294" i="10"/>
  <c r="L293" i="10"/>
  <c r="K293" i="10"/>
  <c r="F293" i="10"/>
  <c r="E293" i="10"/>
  <c r="D293" i="10"/>
  <c r="T290" i="10"/>
  <c r="S290" i="10"/>
  <c r="R290" i="10"/>
  <c r="O290" i="10"/>
  <c r="N290" i="10"/>
  <c r="M290" i="10"/>
  <c r="L290" i="10"/>
  <c r="K290" i="10"/>
  <c r="I290" i="10"/>
  <c r="E290" i="10"/>
  <c r="D290" i="10"/>
  <c r="C290" i="10"/>
  <c r="P289" i="10"/>
  <c r="T288" i="10"/>
  <c r="R288" i="10"/>
  <c r="O288" i="10"/>
  <c r="M288" i="10"/>
  <c r="L287" i="10"/>
  <c r="K287" i="10"/>
  <c r="F287" i="10"/>
  <c r="E287" i="10"/>
  <c r="D287" i="10"/>
  <c r="L286" i="10"/>
  <c r="K286" i="10"/>
  <c r="F286" i="10"/>
  <c r="E286" i="10"/>
  <c r="D286" i="10"/>
  <c r="T282" i="10"/>
  <c r="R282" i="10"/>
  <c r="O282" i="10"/>
  <c r="M282" i="10"/>
  <c r="C282" i="10"/>
  <c r="P281" i="10"/>
  <c r="T280" i="10"/>
  <c r="R280" i="10"/>
  <c r="O280" i="10"/>
  <c r="M280" i="10"/>
  <c r="L279" i="10"/>
  <c r="K279" i="10"/>
  <c r="F279" i="10"/>
  <c r="E279" i="10"/>
  <c r="D279" i="10"/>
  <c r="L278" i="10"/>
  <c r="K278" i="10"/>
  <c r="F278" i="10"/>
  <c r="E278" i="10"/>
  <c r="D278" i="10"/>
  <c r="N282" i="10"/>
  <c r="T275" i="10"/>
  <c r="R275" i="10"/>
  <c r="O275" i="10"/>
  <c r="M275" i="10"/>
  <c r="C275" i="10"/>
  <c r="P274" i="10"/>
  <c r="T273" i="10"/>
  <c r="R273" i="10"/>
  <c r="O273" i="10"/>
  <c r="M273" i="10"/>
  <c r="L272" i="10"/>
  <c r="K272" i="10"/>
  <c r="F272" i="10"/>
  <c r="E272" i="10"/>
  <c r="D272" i="10"/>
  <c r="L271" i="10"/>
  <c r="K271" i="10"/>
  <c r="F271" i="10"/>
  <c r="E271" i="10"/>
  <c r="D271" i="10"/>
  <c r="L270" i="10"/>
  <c r="K270" i="10"/>
  <c r="L269" i="10"/>
  <c r="T267" i="10"/>
  <c r="S267" i="10"/>
  <c r="R267" i="10"/>
  <c r="O267" i="10"/>
  <c r="N267" i="10"/>
  <c r="M267" i="10"/>
  <c r="L267" i="10"/>
  <c r="K267" i="10"/>
  <c r="I267" i="10"/>
  <c r="E267" i="10"/>
  <c r="D267" i="10"/>
  <c r="C267" i="10"/>
  <c r="P266" i="10"/>
  <c r="T265" i="10"/>
  <c r="R265" i="10"/>
  <c r="O265" i="10"/>
  <c r="M265" i="10"/>
  <c r="L264" i="10"/>
  <c r="K264" i="10"/>
  <c r="F264" i="10"/>
  <c r="E264" i="10"/>
  <c r="D264" i="10"/>
  <c r="L263" i="10"/>
  <c r="K263" i="10"/>
  <c r="F263" i="10"/>
  <c r="E263" i="10"/>
  <c r="D263" i="10"/>
  <c r="L262" i="10"/>
  <c r="T260" i="10"/>
  <c r="S260" i="10"/>
  <c r="R260" i="10"/>
  <c r="O260" i="10"/>
  <c r="N260" i="10"/>
  <c r="M260" i="10"/>
  <c r="L260" i="10"/>
  <c r="K260" i="10"/>
  <c r="I260" i="10"/>
  <c r="E260" i="10"/>
  <c r="D260" i="10"/>
  <c r="C260" i="10"/>
  <c r="P259" i="10"/>
  <c r="T258" i="10"/>
  <c r="R258" i="10"/>
  <c r="O258" i="10"/>
  <c r="M258" i="10"/>
  <c r="L257" i="10"/>
  <c r="K257" i="10"/>
  <c r="F257" i="10"/>
  <c r="E257" i="10"/>
  <c r="D257" i="10"/>
  <c r="L256" i="10"/>
  <c r="K256" i="10"/>
  <c r="F256" i="10"/>
  <c r="E256" i="10"/>
  <c r="D256" i="10"/>
  <c r="L255" i="10"/>
  <c r="F255" i="10"/>
  <c r="E255" i="10"/>
  <c r="D255" i="10"/>
  <c r="T253" i="10"/>
  <c r="S253" i="10"/>
  <c r="R253" i="10"/>
  <c r="O253" i="10"/>
  <c r="N253" i="10"/>
  <c r="M253" i="10"/>
  <c r="L253" i="10"/>
  <c r="K253" i="10"/>
  <c r="I253" i="10"/>
  <c r="E253" i="10"/>
  <c r="D253" i="10"/>
  <c r="C253" i="10"/>
  <c r="P252" i="10"/>
  <c r="T251" i="10"/>
  <c r="R251" i="10"/>
  <c r="O251" i="10"/>
  <c r="M251" i="10"/>
  <c r="L250" i="10"/>
  <c r="K250" i="10"/>
  <c r="F250" i="10"/>
  <c r="E250" i="10"/>
  <c r="D250" i="10"/>
  <c r="L249" i="10"/>
  <c r="K249" i="10"/>
  <c r="F249" i="10"/>
  <c r="E249" i="10"/>
  <c r="D249" i="10"/>
  <c r="L248" i="10"/>
  <c r="K248" i="10"/>
  <c r="F248" i="10"/>
  <c r="E248" i="10"/>
  <c r="D248" i="10"/>
  <c r="L247" i="10"/>
  <c r="F247" i="10"/>
  <c r="E247" i="10"/>
  <c r="D247" i="10"/>
  <c r="T241" i="10"/>
  <c r="R241" i="10"/>
  <c r="O241" i="10"/>
  <c r="M241" i="10"/>
  <c r="C241" i="10"/>
  <c r="P240" i="10"/>
  <c r="T239" i="10"/>
  <c r="R239" i="10"/>
  <c r="O239" i="10"/>
  <c r="M239" i="10"/>
  <c r="L238" i="10"/>
  <c r="K238" i="10"/>
  <c r="F238" i="10"/>
  <c r="E238" i="10"/>
  <c r="D238" i="10"/>
  <c r="L237" i="10"/>
  <c r="K237" i="10"/>
  <c r="F237" i="10"/>
  <c r="E237" i="10"/>
  <c r="D237" i="10"/>
  <c r="T234" i="10"/>
  <c r="S234" i="10"/>
  <c r="R234" i="10"/>
  <c r="O234" i="10"/>
  <c r="N234" i="10"/>
  <c r="M234" i="10"/>
  <c r="L234" i="10"/>
  <c r="K234" i="10"/>
  <c r="I234" i="10"/>
  <c r="E234" i="10"/>
  <c r="D234" i="10"/>
  <c r="C234" i="10"/>
  <c r="P233" i="10"/>
  <c r="T232" i="10"/>
  <c r="R232" i="10"/>
  <c r="O232" i="10"/>
  <c r="M232" i="10"/>
  <c r="L231" i="10"/>
  <c r="K231" i="10"/>
  <c r="F231" i="10"/>
  <c r="E231" i="10"/>
  <c r="D231" i="10"/>
  <c r="L230" i="10"/>
  <c r="K230" i="10"/>
  <c r="F230" i="10"/>
  <c r="E230" i="10"/>
  <c r="D230" i="10"/>
  <c r="F229" i="10"/>
  <c r="E229" i="10"/>
  <c r="D229" i="10"/>
  <c r="T227" i="10"/>
  <c r="S227" i="10"/>
  <c r="R227" i="10"/>
  <c r="O227" i="10"/>
  <c r="N227" i="10"/>
  <c r="M227" i="10"/>
  <c r="L227" i="10"/>
  <c r="K227" i="10"/>
  <c r="I227" i="10"/>
  <c r="E227" i="10"/>
  <c r="D227" i="10"/>
  <c r="C227" i="10"/>
  <c r="P226" i="10"/>
  <c r="T225" i="10"/>
  <c r="R225" i="10"/>
  <c r="O225" i="10"/>
  <c r="M225" i="10"/>
  <c r="L224" i="10"/>
  <c r="K224" i="10"/>
  <c r="F224" i="10"/>
  <c r="E224" i="10"/>
  <c r="D224" i="10"/>
  <c r="L223" i="10"/>
  <c r="K223" i="10"/>
  <c r="F223" i="10"/>
  <c r="E223" i="10"/>
  <c r="D223" i="10"/>
  <c r="L222" i="10"/>
  <c r="K222" i="10"/>
  <c r="S222" i="10"/>
  <c r="F222" i="10"/>
  <c r="E222" i="10"/>
  <c r="D222" i="10"/>
  <c r="T220" i="10"/>
  <c r="R220" i="10"/>
  <c r="O220" i="10"/>
  <c r="M220" i="10"/>
  <c r="C220" i="10"/>
  <c r="P219" i="10"/>
  <c r="T218" i="10"/>
  <c r="R218" i="10"/>
  <c r="O218" i="10"/>
  <c r="M218" i="10"/>
  <c r="L217" i="10"/>
  <c r="K217" i="10"/>
  <c r="F217" i="10"/>
  <c r="E217" i="10"/>
  <c r="D217" i="10"/>
  <c r="L216" i="10"/>
  <c r="K216" i="10"/>
  <c r="F216" i="10"/>
  <c r="E216" i="10"/>
  <c r="D216" i="10"/>
  <c r="N220" i="10"/>
  <c r="T213" i="10"/>
  <c r="S213" i="10"/>
  <c r="R213" i="10"/>
  <c r="O213" i="10"/>
  <c r="N213" i="10"/>
  <c r="M213" i="10"/>
  <c r="L213" i="10"/>
  <c r="K213" i="10"/>
  <c r="I213" i="10"/>
  <c r="E213" i="10"/>
  <c r="D213" i="10"/>
  <c r="C213" i="10"/>
  <c r="P212" i="10"/>
  <c r="T211" i="10"/>
  <c r="R211" i="10"/>
  <c r="O211" i="10"/>
  <c r="M211" i="10"/>
  <c r="L210" i="10"/>
  <c r="K210" i="10"/>
  <c r="F210" i="10"/>
  <c r="E210" i="10"/>
  <c r="D210" i="10"/>
  <c r="L209" i="10"/>
  <c r="K209" i="10"/>
  <c r="F209" i="10"/>
  <c r="E209" i="10"/>
  <c r="D209" i="10"/>
  <c r="T206" i="10"/>
  <c r="S206" i="10"/>
  <c r="R206" i="10"/>
  <c r="O206" i="10"/>
  <c r="N206" i="10"/>
  <c r="M206" i="10"/>
  <c r="L206" i="10"/>
  <c r="K206" i="10"/>
  <c r="I206" i="10"/>
  <c r="E206" i="10"/>
  <c r="D206" i="10"/>
  <c r="C206" i="10"/>
  <c r="P205" i="10"/>
  <c r="T204" i="10"/>
  <c r="R204" i="10"/>
  <c r="O204" i="10"/>
  <c r="M204" i="10"/>
  <c r="L203" i="10"/>
  <c r="K203" i="10"/>
  <c r="F203" i="10"/>
  <c r="E203" i="10"/>
  <c r="D203" i="10"/>
  <c r="L202" i="10"/>
  <c r="K202" i="10"/>
  <c r="F202" i="10"/>
  <c r="E202" i="10"/>
  <c r="D202" i="10"/>
  <c r="L201" i="10"/>
  <c r="T199" i="10"/>
  <c r="R199" i="10"/>
  <c r="O199" i="10"/>
  <c r="M199" i="10"/>
  <c r="C199" i="10"/>
  <c r="P198" i="10"/>
  <c r="T197" i="10"/>
  <c r="R197" i="10"/>
  <c r="O197" i="10"/>
  <c r="M197" i="10"/>
  <c r="L196" i="10"/>
  <c r="K196" i="10"/>
  <c r="F196" i="10"/>
  <c r="E196" i="10"/>
  <c r="D196" i="10"/>
  <c r="L195" i="10"/>
  <c r="K195" i="10"/>
  <c r="F195" i="10"/>
  <c r="E195" i="10"/>
  <c r="D195" i="10"/>
  <c r="N199" i="10"/>
  <c r="T189" i="10"/>
  <c r="S189" i="10"/>
  <c r="R189" i="10"/>
  <c r="O189" i="10"/>
  <c r="N189" i="10"/>
  <c r="M189" i="10"/>
  <c r="L189" i="10"/>
  <c r="K189" i="10"/>
  <c r="I189" i="10"/>
  <c r="E189" i="10"/>
  <c r="D189" i="10"/>
  <c r="C189" i="10"/>
  <c r="P188" i="10"/>
  <c r="T187" i="10"/>
  <c r="R187" i="10"/>
  <c r="O187" i="10"/>
  <c r="M187" i="10"/>
  <c r="L186" i="10"/>
  <c r="K186" i="10"/>
  <c r="F186" i="10"/>
  <c r="E186" i="10"/>
  <c r="D186" i="10"/>
  <c r="L185" i="10"/>
  <c r="K185" i="10"/>
  <c r="F185" i="10"/>
  <c r="E185" i="10"/>
  <c r="D185" i="10"/>
  <c r="L184" i="10"/>
  <c r="F184" i="10"/>
  <c r="E184" i="10"/>
  <c r="D184" i="10"/>
  <c r="T182" i="10"/>
  <c r="S182" i="10"/>
  <c r="R182" i="10"/>
  <c r="O182" i="10"/>
  <c r="N182" i="10"/>
  <c r="M182" i="10"/>
  <c r="L182" i="10"/>
  <c r="K182" i="10"/>
  <c r="I182" i="10"/>
  <c r="E182" i="10"/>
  <c r="D182" i="10"/>
  <c r="C182" i="10"/>
  <c r="P181" i="10"/>
  <c r="T180" i="10"/>
  <c r="R180" i="10"/>
  <c r="O180" i="10"/>
  <c r="M180" i="10"/>
  <c r="L179" i="10"/>
  <c r="K179" i="10"/>
  <c r="F179" i="10"/>
  <c r="E179" i="10"/>
  <c r="D179" i="10"/>
  <c r="L178" i="10"/>
  <c r="K178" i="10"/>
  <c r="F178" i="10"/>
  <c r="E178" i="10"/>
  <c r="D178" i="10"/>
  <c r="L177" i="10"/>
  <c r="F177" i="10"/>
  <c r="E177" i="10"/>
  <c r="D177" i="10"/>
  <c r="T175" i="10"/>
  <c r="S175" i="10"/>
  <c r="R175" i="10"/>
  <c r="O175" i="10"/>
  <c r="N175" i="10"/>
  <c r="M175" i="10"/>
  <c r="L175" i="10"/>
  <c r="K175" i="10"/>
  <c r="I175" i="10"/>
  <c r="E175" i="10"/>
  <c r="D175" i="10"/>
  <c r="C175" i="10"/>
  <c r="P174" i="10"/>
  <c r="T173" i="10"/>
  <c r="R173" i="10"/>
  <c r="O173" i="10"/>
  <c r="M173" i="10"/>
  <c r="L172" i="10"/>
  <c r="K172" i="10"/>
  <c r="F172" i="10"/>
  <c r="E172" i="10"/>
  <c r="D172" i="10"/>
  <c r="L171" i="10"/>
  <c r="K171" i="10"/>
  <c r="F171" i="10"/>
  <c r="E171" i="10"/>
  <c r="D171" i="10"/>
  <c r="F170" i="10"/>
  <c r="E170" i="10"/>
  <c r="D170" i="10"/>
  <c r="T168" i="10"/>
  <c r="R168" i="10"/>
  <c r="O168" i="10"/>
  <c r="M168" i="10"/>
  <c r="C168" i="10"/>
  <c r="P167" i="10"/>
  <c r="T166" i="10"/>
  <c r="R166" i="10"/>
  <c r="O166" i="10"/>
  <c r="M166" i="10"/>
  <c r="L165" i="10"/>
  <c r="K165" i="10"/>
  <c r="F165" i="10"/>
  <c r="E165" i="10"/>
  <c r="D165" i="10"/>
  <c r="L164" i="10"/>
  <c r="K164" i="10"/>
  <c r="F164" i="10"/>
  <c r="E164" i="10"/>
  <c r="D164" i="10"/>
  <c r="N168" i="10"/>
  <c r="T160" i="10"/>
  <c r="S160" i="10"/>
  <c r="R160" i="10"/>
  <c r="O160" i="10"/>
  <c r="N160" i="10"/>
  <c r="M160" i="10"/>
  <c r="L160" i="10"/>
  <c r="K160" i="10"/>
  <c r="I160" i="10"/>
  <c r="E160" i="10"/>
  <c r="D160" i="10"/>
  <c r="C160" i="10"/>
  <c r="P159" i="10"/>
  <c r="T158" i="10"/>
  <c r="R158" i="10"/>
  <c r="O158" i="10"/>
  <c r="M158" i="10"/>
  <c r="L157" i="10"/>
  <c r="K157" i="10"/>
  <c r="F157" i="10"/>
  <c r="E157" i="10"/>
  <c r="D157" i="10"/>
  <c r="L163" i="10"/>
  <c r="K163" i="10"/>
  <c r="L155" i="10"/>
  <c r="K155" i="10"/>
  <c r="L154" i="10"/>
  <c r="K154" i="10"/>
  <c r="T151" i="10"/>
  <c r="S151" i="10"/>
  <c r="R151" i="10"/>
  <c r="O151" i="10"/>
  <c r="N151" i="10"/>
  <c r="M151" i="10"/>
  <c r="L151" i="10"/>
  <c r="K151" i="10"/>
  <c r="I151" i="10"/>
  <c r="E151" i="10"/>
  <c r="D151" i="10"/>
  <c r="C151" i="10"/>
  <c r="P150" i="10"/>
  <c r="T149" i="10"/>
  <c r="R149" i="10"/>
  <c r="O149" i="10"/>
  <c r="M149" i="10"/>
  <c r="L148" i="10"/>
  <c r="K148" i="10"/>
  <c r="F148" i="10"/>
  <c r="E148" i="10"/>
  <c r="D148" i="10"/>
  <c r="L147" i="10"/>
  <c r="K147" i="10"/>
  <c r="F147" i="10"/>
  <c r="E147" i="10"/>
  <c r="D147" i="10"/>
  <c r="F146" i="10"/>
  <c r="E146" i="10"/>
  <c r="D146" i="10"/>
  <c r="T144" i="10"/>
  <c r="R144" i="10"/>
  <c r="O144" i="10"/>
  <c r="M144" i="10"/>
  <c r="C144" i="10"/>
  <c r="P143" i="10"/>
  <c r="T142" i="10"/>
  <c r="R142" i="10"/>
  <c r="O142" i="10"/>
  <c r="M142" i="10"/>
  <c r="L141" i="10"/>
  <c r="K141" i="10"/>
  <c r="F141" i="10"/>
  <c r="E141" i="10"/>
  <c r="D141" i="10"/>
  <c r="N144" i="10"/>
  <c r="T133" i="10"/>
  <c r="S133" i="10"/>
  <c r="R133" i="10"/>
  <c r="O133" i="10"/>
  <c r="N133" i="10"/>
  <c r="M133" i="10"/>
  <c r="L133" i="10"/>
  <c r="K133" i="10"/>
  <c r="I133" i="10"/>
  <c r="E133" i="10"/>
  <c r="D133" i="10"/>
  <c r="C133" i="10"/>
  <c r="P132" i="10"/>
  <c r="T131" i="10"/>
  <c r="R131" i="10"/>
  <c r="O131" i="10"/>
  <c r="M131" i="10"/>
  <c r="L130" i="10"/>
  <c r="K130" i="10"/>
  <c r="F130" i="10"/>
  <c r="E130" i="10"/>
  <c r="D130" i="10"/>
  <c r="L129" i="10"/>
  <c r="F129" i="10"/>
  <c r="E129" i="10"/>
  <c r="D129" i="10"/>
  <c r="T127" i="10"/>
  <c r="S127" i="10"/>
  <c r="R127" i="10"/>
  <c r="O127" i="10"/>
  <c r="N127" i="10"/>
  <c r="M127" i="10"/>
  <c r="L127" i="10"/>
  <c r="K127" i="10"/>
  <c r="I127" i="10"/>
  <c r="E127" i="10"/>
  <c r="D127" i="10"/>
  <c r="C127" i="10"/>
  <c r="P126" i="10"/>
  <c r="T125" i="10"/>
  <c r="R125" i="10"/>
  <c r="O125" i="10"/>
  <c r="M125" i="10"/>
  <c r="L124" i="10"/>
  <c r="K124" i="10"/>
  <c r="F124" i="10"/>
  <c r="E124" i="10"/>
  <c r="D124" i="10"/>
  <c r="L123" i="10"/>
  <c r="K123" i="10"/>
  <c r="F123" i="10"/>
  <c r="E123" i="10"/>
  <c r="D123" i="10"/>
  <c r="L122" i="10"/>
  <c r="F122" i="10"/>
  <c r="E122" i="10"/>
  <c r="D122" i="10"/>
  <c r="T120" i="10"/>
  <c r="S120" i="10"/>
  <c r="R120" i="10"/>
  <c r="O120" i="10"/>
  <c r="N120" i="10"/>
  <c r="M120" i="10"/>
  <c r="L120" i="10"/>
  <c r="K120" i="10"/>
  <c r="I120" i="10"/>
  <c r="E120" i="10"/>
  <c r="D120" i="10"/>
  <c r="C120" i="10"/>
  <c r="P119" i="10"/>
  <c r="T118" i="10"/>
  <c r="R118" i="10"/>
  <c r="O118" i="10"/>
  <c r="M118" i="10"/>
  <c r="L117" i="10"/>
  <c r="K117" i="10"/>
  <c r="F117" i="10"/>
  <c r="E117" i="10"/>
  <c r="D117" i="10"/>
  <c r="L116" i="10"/>
  <c r="K116" i="10"/>
  <c r="F116" i="10"/>
  <c r="E116" i="10"/>
  <c r="D116" i="10"/>
  <c r="L115" i="10"/>
  <c r="K115" i="10"/>
  <c r="F115" i="10"/>
  <c r="E115" i="10"/>
  <c r="D115" i="10"/>
  <c r="L114" i="10"/>
  <c r="F114" i="10"/>
  <c r="E114" i="10"/>
  <c r="D114" i="10"/>
  <c r="T112" i="10"/>
  <c r="S112" i="10"/>
  <c r="R112" i="10"/>
  <c r="O112" i="10"/>
  <c r="N112" i="10"/>
  <c r="M112" i="10"/>
  <c r="L112" i="10"/>
  <c r="K112" i="10"/>
  <c r="I112" i="10"/>
  <c r="E112" i="10"/>
  <c r="D112" i="10"/>
  <c r="C112" i="10"/>
  <c r="P111" i="10"/>
  <c r="T110" i="10"/>
  <c r="R110" i="10"/>
  <c r="O110" i="10"/>
  <c r="M110" i="10"/>
  <c r="L109" i="10"/>
  <c r="K109" i="10"/>
  <c r="F109" i="10"/>
  <c r="E109" i="10"/>
  <c r="D109" i="10"/>
  <c r="L108" i="10"/>
  <c r="K108" i="10"/>
  <c r="F108" i="10"/>
  <c r="E108" i="10"/>
  <c r="D108" i="10"/>
  <c r="L107" i="10"/>
  <c r="K107" i="10"/>
  <c r="F107" i="10"/>
  <c r="E107" i="10"/>
  <c r="D107" i="10"/>
  <c r="T104" i="10"/>
  <c r="S104" i="10"/>
  <c r="R104" i="10"/>
  <c r="O104" i="10"/>
  <c r="N104" i="10"/>
  <c r="M104" i="10"/>
  <c r="L104" i="10"/>
  <c r="K104" i="10"/>
  <c r="I104" i="10"/>
  <c r="E104" i="10"/>
  <c r="D104" i="10"/>
  <c r="C104" i="10"/>
  <c r="P103" i="10"/>
  <c r="T102" i="10"/>
  <c r="R102" i="10"/>
  <c r="O102" i="10"/>
  <c r="M102" i="10"/>
  <c r="L106" i="10"/>
  <c r="K106" i="10"/>
  <c r="L98" i="10"/>
  <c r="K98" i="10"/>
  <c r="L97" i="10"/>
  <c r="K97" i="10"/>
  <c r="L99" i="10"/>
  <c r="K99" i="10"/>
  <c r="L96" i="10"/>
  <c r="T94" i="10"/>
  <c r="S94" i="10"/>
  <c r="R94" i="10"/>
  <c r="O94" i="10"/>
  <c r="N94" i="10"/>
  <c r="M94" i="10"/>
  <c r="L94" i="10"/>
  <c r="K94" i="10"/>
  <c r="I94" i="10"/>
  <c r="E94" i="10"/>
  <c r="D94" i="10"/>
  <c r="C94" i="10"/>
  <c r="P93" i="10"/>
  <c r="T92" i="10"/>
  <c r="R92" i="10"/>
  <c r="O92" i="10"/>
  <c r="M92" i="10"/>
  <c r="L91" i="10"/>
  <c r="K91" i="10"/>
  <c r="F91" i="10"/>
  <c r="E91" i="10"/>
  <c r="D91" i="10"/>
  <c r="L90" i="10"/>
  <c r="K90" i="10"/>
  <c r="F90" i="10"/>
  <c r="E90" i="10"/>
  <c r="D90" i="10"/>
  <c r="L89" i="10"/>
  <c r="T87" i="10"/>
  <c r="R87" i="10"/>
  <c r="O87" i="10"/>
  <c r="M87" i="10"/>
  <c r="C87" i="10"/>
  <c r="P86" i="10"/>
  <c r="T85" i="10"/>
  <c r="R85" i="10"/>
  <c r="O85" i="10"/>
  <c r="M85" i="10"/>
  <c r="L84" i="10"/>
  <c r="K84" i="10"/>
  <c r="F84" i="10"/>
  <c r="E84" i="10"/>
  <c r="D84" i="10"/>
  <c r="L83" i="10"/>
  <c r="K83" i="10"/>
  <c r="F83" i="10"/>
  <c r="E83" i="10"/>
  <c r="D83" i="10"/>
  <c r="T76" i="10"/>
  <c r="S76" i="10"/>
  <c r="R76" i="10"/>
  <c r="O76" i="10"/>
  <c r="N76" i="10"/>
  <c r="M76" i="10"/>
  <c r="L76" i="10"/>
  <c r="K76" i="10"/>
  <c r="I76" i="10"/>
  <c r="E76" i="10"/>
  <c r="D76" i="10"/>
  <c r="C76" i="10"/>
  <c r="P75" i="10"/>
  <c r="T74" i="10"/>
  <c r="R74" i="10"/>
  <c r="O74" i="10"/>
  <c r="M74" i="10"/>
  <c r="L73" i="10"/>
  <c r="K73" i="10"/>
  <c r="F73" i="10"/>
  <c r="E73" i="10"/>
  <c r="D73" i="10"/>
  <c r="L72" i="10"/>
  <c r="K72" i="10"/>
  <c r="F72" i="10"/>
  <c r="E72" i="10"/>
  <c r="D72" i="10"/>
  <c r="L71" i="10"/>
  <c r="K71" i="10"/>
  <c r="F71" i="10"/>
  <c r="E71" i="10"/>
  <c r="D71" i="10"/>
  <c r="L70" i="10"/>
  <c r="F70" i="10"/>
  <c r="E70" i="10"/>
  <c r="D70" i="10"/>
  <c r="T68" i="10"/>
  <c r="S68" i="10"/>
  <c r="R68" i="10"/>
  <c r="O68" i="10"/>
  <c r="N68" i="10"/>
  <c r="M68" i="10"/>
  <c r="L68" i="10"/>
  <c r="K68" i="10"/>
  <c r="I68" i="10"/>
  <c r="E68" i="10"/>
  <c r="D68" i="10"/>
  <c r="C68" i="10"/>
  <c r="P67" i="10"/>
  <c r="T66" i="10"/>
  <c r="R66" i="10"/>
  <c r="O66" i="10"/>
  <c r="M66" i="10"/>
  <c r="L65" i="10"/>
  <c r="K65" i="10"/>
  <c r="F65" i="10"/>
  <c r="E65" i="10"/>
  <c r="D65" i="10"/>
  <c r="L64" i="10"/>
  <c r="K64" i="10"/>
  <c r="F64" i="10"/>
  <c r="E64" i="10"/>
  <c r="D64" i="10"/>
  <c r="T59" i="10"/>
  <c r="S59" i="10"/>
  <c r="R59" i="10"/>
  <c r="O59" i="10"/>
  <c r="N59" i="10"/>
  <c r="M59" i="10"/>
  <c r="L59" i="10"/>
  <c r="K59" i="10"/>
  <c r="I59" i="10"/>
  <c r="E59" i="10"/>
  <c r="D59" i="10"/>
  <c r="C59" i="10"/>
  <c r="P58" i="10"/>
  <c r="T57" i="10"/>
  <c r="R57" i="10"/>
  <c r="O57" i="10"/>
  <c r="M57" i="10"/>
  <c r="L56" i="10"/>
  <c r="K56" i="10"/>
  <c r="S56" i="10"/>
  <c r="U56" i="10"/>
  <c r="J56" i="10"/>
  <c r="F56" i="10"/>
  <c r="E56" i="10"/>
  <c r="D56" i="10"/>
  <c r="L55" i="10"/>
  <c r="K55" i="10"/>
  <c r="F55" i="10"/>
  <c r="E55" i="10"/>
  <c r="D55" i="10"/>
  <c r="L54" i="10"/>
  <c r="K54" i="10"/>
  <c r="F54" i="10"/>
  <c r="E54" i="10"/>
  <c r="D54" i="10"/>
  <c r="T52" i="10"/>
  <c r="S52" i="10"/>
  <c r="R52" i="10"/>
  <c r="O52" i="10"/>
  <c r="N52" i="10"/>
  <c r="M52" i="10"/>
  <c r="L52" i="10"/>
  <c r="K52" i="10"/>
  <c r="I52" i="10"/>
  <c r="E52" i="10"/>
  <c r="D52" i="10"/>
  <c r="C52" i="10"/>
  <c r="P51" i="10"/>
  <c r="T50" i="10"/>
  <c r="R50" i="10"/>
  <c r="O50" i="10"/>
  <c r="M50" i="10"/>
  <c r="L49" i="10"/>
  <c r="K49" i="10"/>
  <c r="F49" i="10"/>
  <c r="E49" i="10"/>
  <c r="D49" i="10"/>
  <c r="L48" i="10"/>
  <c r="K48" i="10"/>
  <c r="S48" i="10"/>
  <c r="U48" i="10"/>
  <c r="J48" i="10"/>
  <c r="F48" i="10"/>
  <c r="E48" i="10"/>
  <c r="D48" i="10"/>
  <c r="L47" i="10"/>
  <c r="K47" i="10"/>
  <c r="F47" i="10"/>
  <c r="E47" i="10"/>
  <c r="D47" i="10"/>
  <c r="L46" i="10"/>
  <c r="K46" i="10"/>
  <c r="F46" i="10"/>
  <c r="E46" i="10"/>
  <c r="D46" i="10"/>
  <c r="T44" i="10"/>
  <c r="S44" i="10"/>
  <c r="R44" i="10"/>
  <c r="O44" i="10"/>
  <c r="N44" i="10"/>
  <c r="M44" i="10"/>
  <c r="L44" i="10"/>
  <c r="K44" i="10"/>
  <c r="I44" i="10"/>
  <c r="E44" i="10"/>
  <c r="D44" i="10"/>
  <c r="C44" i="10"/>
  <c r="P43" i="10"/>
  <c r="T42" i="10"/>
  <c r="R42" i="10"/>
  <c r="O42" i="10"/>
  <c r="M42" i="10"/>
  <c r="L41" i="10"/>
  <c r="K41" i="10"/>
  <c r="S41" i="10"/>
  <c r="U41" i="10"/>
  <c r="J41" i="10"/>
  <c r="F41" i="10"/>
  <c r="E41" i="10"/>
  <c r="D41" i="10"/>
  <c r="L40" i="10"/>
  <c r="K40" i="10"/>
  <c r="F40" i="10"/>
  <c r="E40" i="10"/>
  <c r="D40" i="10"/>
  <c r="L39" i="10"/>
  <c r="K39" i="10"/>
  <c r="L38" i="10"/>
  <c r="K38" i="10"/>
  <c r="T35" i="10"/>
  <c r="S35" i="10"/>
  <c r="R35" i="10"/>
  <c r="O35" i="10"/>
  <c r="N35" i="10"/>
  <c r="M35" i="10"/>
  <c r="L35" i="10"/>
  <c r="K35" i="10"/>
  <c r="I35" i="10"/>
  <c r="E35" i="10"/>
  <c r="D35" i="10"/>
  <c r="C35" i="10"/>
  <c r="P34" i="10"/>
  <c r="T33" i="10"/>
  <c r="R33" i="10"/>
  <c r="O33" i="10"/>
  <c r="M33" i="10"/>
  <c r="L32" i="10"/>
  <c r="K32" i="10"/>
  <c r="F32" i="10"/>
  <c r="E32" i="10"/>
  <c r="D32" i="10"/>
  <c r="L31" i="10"/>
  <c r="K31" i="10"/>
  <c r="F31" i="10"/>
  <c r="E31" i="10"/>
  <c r="D31" i="10"/>
  <c r="L30" i="10"/>
  <c r="K30" i="10"/>
  <c r="L29" i="10"/>
  <c r="K29" i="10"/>
  <c r="S29" i="10"/>
  <c r="L28" i="10"/>
  <c r="T26" i="10"/>
  <c r="R26" i="10"/>
  <c r="O26" i="10"/>
  <c r="M26" i="10"/>
  <c r="C26" i="10"/>
  <c r="P25" i="10"/>
  <c r="T24" i="10"/>
  <c r="R24" i="10"/>
  <c r="O24" i="10"/>
  <c r="M24" i="10"/>
  <c r="L23" i="10"/>
  <c r="K23" i="10"/>
  <c r="F23" i="10"/>
  <c r="E23" i="10"/>
  <c r="D23" i="10"/>
  <c r="L22" i="10"/>
  <c r="K22" i="10"/>
  <c r="F22" i="10"/>
  <c r="E22" i="10"/>
  <c r="D22" i="10"/>
  <c r="F21" i="10"/>
  <c r="E21" i="10"/>
  <c r="D21" i="10"/>
  <c r="Y12" i="10"/>
  <c r="X12" i="10"/>
  <c r="W12" i="10"/>
  <c r="F428" i="10"/>
  <c r="D74" i="10"/>
  <c r="F456" i="10"/>
  <c r="N42" i="10"/>
  <c r="F174" i="10"/>
  <c r="L199" i="10"/>
  <c r="F75" i="10"/>
  <c r="M458" i="10"/>
  <c r="M459" i="10"/>
  <c r="P458" i="10"/>
  <c r="P459" i="10"/>
  <c r="O77" i="10"/>
  <c r="R190" i="10"/>
  <c r="R242" i="10"/>
  <c r="R243" i="10"/>
  <c r="L215" i="10"/>
  <c r="L220" i="10"/>
  <c r="L131" i="10"/>
  <c r="D427" i="10"/>
  <c r="N87" i="10"/>
  <c r="M299" i="10"/>
  <c r="P299" i="10"/>
  <c r="M356" i="10"/>
  <c r="P356" i="10"/>
  <c r="F354" i="10"/>
  <c r="F442" i="10"/>
  <c r="L204" i="10"/>
  <c r="F58" i="10"/>
  <c r="C485" i="10"/>
  <c r="N131" i="10"/>
  <c r="D149" i="10"/>
  <c r="L251" i="10"/>
  <c r="N275" i="10"/>
  <c r="L305" i="10"/>
  <c r="E346" i="10"/>
  <c r="C474" i="10"/>
  <c r="F51" i="10"/>
  <c r="D225" i="10"/>
  <c r="R299" i="10"/>
  <c r="O458" i="10"/>
  <c r="O459" i="10"/>
  <c r="D385" i="10"/>
  <c r="D441" i="10"/>
  <c r="S130" i="10"/>
  <c r="U130" i="10"/>
  <c r="J130" i="10"/>
  <c r="L33" i="10"/>
  <c r="S365" i="10"/>
  <c r="U365" i="10"/>
  <c r="J365" i="10"/>
  <c r="E74" i="10"/>
  <c r="L92" i="10"/>
  <c r="N211" i="10"/>
  <c r="L208" i="10"/>
  <c r="L211" i="10"/>
  <c r="N371" i="10"/>
  <c r="L361" i="10"/>
  <c r="K361" i="10"/>
  <c r="N24" i="10"/>
  <c r="R77" i="10"/>
  <c r="L37" i="10"/>
  <c r="L42" i="10"/>
  <c r="N92" i="10"/>
  <c r="D118" i="10"/>
  <c r="N118" i="10"/>
  <c r="D125" i="10"/>
  <c r="N125" i="10"/>
  <c r="D131" i="10"/>
  <c r="T190" i="10"/>
  <c r="E149" i="10"/>
  <c r="N173" i="10"/>
  <c r="D180" i="10"/>
  <c r="N180" i="10"/>
  <c r="D187" i="10"/>
  <c r="N187" i="10"/>
  <c r="F226" i="10"/>
  <c r="N341" i="10"/>
  <c r="L336" i="10"/>
  <c r="L341" i="10"/>
  <c r="L346" i="10"/>
  <c r="L353" i="10"/>
  <c r="U101" i="10"/>
  <c r="J101" i="10"/>
  <c r="I101" i="10"/>
  <c r="L180" i="10"/>
  <c r="T77" i="10"/>
  <c r="N33" i="10"/>
  <c r="L50" i="10"/>
  <c r="D57" i="10"/>
  <c r="F150" i="10"/>
  <c r="E180" i="10"/>
  <c r="E187" i="10"/>
  <c r="M242" i="10"/>
  <c r="P242" i="10"/>
  <c r="K225" i="10"/>
  <c r="E371" i="10"/>
  <c r="E399" i="10"/>
  <c r="L24" i="10"/>
  <c r="L118" i="10"/>
  <c r="L125" i="10"/>
  <c r="L187" i="10"/>
  <c r="N241" i="10"/>
  <c r="L241" i="10"/>
  <c r="D50" i="10"/>
  <c r="L57" i="10"/>
  <c r="M77" i="10"/>
  <c r="P77" i="10"/>
  <c r="E50" i="10"/>
  <c r="N50" i="10"/>
  <c r="E57" i="10"/>
  <c r="N57" i="10"/>
  <c r="F119" i="10"/>
  <c r="E118" i="10"/>
  <c r="F126" i="10"/>
  <c r="E125" i="10"/>
  <c r="F132" i="10"/>
  <c r="E131" i="10"/>
  <c r="L144" i="10"/>
  <c r="O190" i="10"/>
  <c r="N149" i="10"/>
  <c r="E173" i="10"/>
  <c r="F181" i="10"/>
  <c r="F188" i="10"/>
  <c r="S224" i="10"/>
  <c r="U224" i="10"/>
  <c r="J224" i="10"/>
  <c r="L258" i="10"/>
  <c r="L265" i="10"/>
  <c r="N288" i="10"/>
  <c r="L313" i="10"/>
  <c r="E353" i="10"/>
  <c r="I369" i="10"/>
  <c r="E441" i="10"/>
  <c r="O242" i="10"/>
  <c r="D251" i="10"/>
  <c r="N251" i="10"/>
  <c r="O299" i="10"/>
  <c r="D258" i="10"/>
  <c r="N258" i="10"/>
  <c r="L277" i="10"/>
  <c r="L282" i="10"/>
  <c r="D305" i="10"/>
  <c r="N305" i="10"/>
  <c r="O356" i="10"/>
  <c r="D313" i="10"/>
  <c r="N313" i="10"/>
  <c r="D346" i="10"/>
  <c r="N346" i="10"/>
  <c r="R458" i="10"/>
  <c r="R459" i="10"/>
  <c r="E385" i="10"/>
  <c r="F400" i="10"/>
  <c r="D590" i="10"/>
  <c r="D232" i="10"/>
  <c r="E251" i="10"/>
  <c r="E258" i="10"/>
  <c r="N265" i="10"/>
  <c r="L275" i="10"/>
  <c r="E305" i="10"/>
  <c r="R356" i="10"/>
  <c r="E313" i="10"/>
  <c r="D353" i="10"/>
  <c r="N353" i="10"/>
  <c r="T458" i="10"/>
  <c r="T459" i="10"/>
  <c r="F386" i="10"/>
  <c r="D413" i="10"/>
  <c r="N441" i="10"/>
  <c r="N455" i="10"/>
  <c r="E590" i="10"/>
  <c r="T242" i="10"/>
  <c r="N204" i="10"/>
  <c r="E225" i="10"/>
  <c r="N225" i="10"/>
  <c r="E232" i="10"/>
  <c r="F252" i="10"/>
  <c r="T299" i="10"/>
  <c r="F259" i="10"/>
  <c r="F306" i="10"/>
  <c r="T356" i="10"/>
  <c r="F314" i="10"/>
  <c r="F347" i="10"/>
  <c r="D371" i="10"/>
  <c r="D399" i="10"/>
  <c r="E413" i="10"/>
  <c r="F590" i="10"/>
  <c r="S477" i="2"/>
  <c r="S478" i="2"/>
  <c r="J451" i="2"/>
  <c r="J461" i="2"/>
  <c r="U461" i="2"/>
  <c r="J465" i="2"/>
  <c r="J475" i="2"/>
  <c r="U475" i="2"/>
  <c r="U477" i="2"/>
  <c r="U478" i="2"/>
  <c r="I101" i="2"/>
  <c r="I102" i="2"/>
  <c r="N158" i="10"/>
  <c r="M190" i="10"/>
  <c r="M243" i="10"/>
  <c r="P190" i="10"/>
  <c r="M134" i="10"/>
  <c r="P134" i="10"/>
  <c r="P135" i="10"/>
  <c r="N110" i="10"/>
  <c r="R134" i="10"/>
  <c r="R462" i="10"/>
  <c r="M462" i="10"/>
  <c r="T134" i="10"/>
  <c r="O462" i="10"/>
  <c r="O134" i="10"/>
  <c r="T462" i="10"/>
  <c r="N102" i="10"/>
  <c r="L102" i="10"/>
  <c r="S22" i="10"/>
  <c r="U22" i="10"/>
  <c r="J22" i="10"/>
  <c r="S23" i="10"/>
  <c r="U23" i="10"/>
  <c r="J23" i="10"/>
  <c r="U21" i="10"/>
  <c r="J21" i="10"/>
  <c r="L26" i="10"/>
  <c r="D20" i="10"/>
  <c r="S31" i="10"/>
  <c r="U31" i="10"/>
  <c r="J31" i="10"/>
  <c r="L66" i="10"/>
  <c r="L74" i="10"/>
  <c r="K70" i="10"/>
  <c r="S71" i="10"/>
  <c r="U71" i="10"/>
  <c r="J71" i="10"/>
  <c r="S72" i="10"/>
  <c r="U72" i="10"/>
  <c r="J72" i="10"/>
  <c r="S73" i="10"/>
  <c r="U73" i="10"/>
  <c r="J73" i="10"/>
  <c r="S84" i="10"/>
  <c r="U84" i="10"/>
  <c r="J84" i="10"/>
  <c r="S91" i="10"/>
  <c r="U91" i="10"/>
  <c r="J91" i="10"/>
  <c r="S106" i="10"/>
  <c r="I106" i="10"/>
  <c r="D106" i="10"/>
  <c r="D110" i="10"/>
  <c r="S107" i="10"/>
  <c r="U107" i="10"/>
  <c r="J107" i="10"/>
  <c r="U29" i="10"/>
  <c r="S38" i="10"/>
  <c r="I38" i="10"/>
  <c r="D38" i="10"/>
  <c r="S47" i="10"/>
  <c r="U47" i="10"/>
  <c r="J47" i="10"/>
  <c r="S55" i="10"/>
  <c r="U55" i="10"/>
  <c r="J55" i="10"/>
  <c r="D62" i="10"/>
  <c r="D81" i="10"/>
  <c r="S97" i="10"/>
  <c r="I97" i="10"/>
  <c r="D97" i="10"/>
  <c r="S108" i="10"/>
  <c r="U108" i="10"/>
  <c r="J108" i="10"/>
  <c r="N26" i="10"/>
  <c r="S32" i="10"/>
  <c r="U32" i="10"/>
  <c r="J32" i="10"/>
  <c r="S39" i="10"/>
  <c r="I39" i="10"/>
  <c r="D39" i="10"/>
  <c r="D63" i="10"/>
  <c r="S64" i="10"/>
  <c r="U64" i="10"/>
  <c r="J64" i="10"/>
  <c r="S65" i="10"/>
  <c r="U65" i="10"/>
  <c r="J65" i="10"/>
  <c r="S109" i="10"/>
  <c r="U109" i="10"/>
  <c r="J109" i="10"/>
  <c r="C462" i="10"/>
  <c r="C473" i="10"/>
  <c r="K28" i="10"/>
  <c r="I29" i="10"/>
  <c r="D29" i="10"/>
  <c r="S30" i="10"/>
  <c r="S40" i="10"/>
  <c r="U40" i="10"/>
  <c r="J40" i="10"/>
  <c r="K50" i="10"/>
  <c r="S49" i="10"/>
  <c r="U49" i="10"/>
  <c r="J49" i="10"/>
  <c r="K57" i="10"/>
  <c r="S83" i="10"/>
  <c r="U83" i="10"/>
  <c r="J83" i="10"/>
  <c r="S90" i="10"/>
  <c r="U90" i="10"/>
  <c r="J90" i="10"/>
  <c r="S99" i="10"/>
  <c r="I99" i="10"/>
  <c r="D99" i="10"/>
  <c r="S98" i="10"/>
  <c r="K110" i="10"/>
  <c r="I41" i="10"/>
  <c r="I48" i="10"/>
  <c r="I56" i="10"/>
  <c r="N66" i="10"/>
  <c r="N74" i="10"/>
  <c r="S115" i="10"/>
  <c r="U115" i="10"/>
  <c r="J115" i="10"/>
  <c r="S123" i="10"/>
  <c r="U123" i="10"/>
  <c r="J123" i="10"/>
  <c r="S148" i="10"/>
  <c r="U148" i="10"/>
  <c r="J148" i="10"/>
  <c r="S46" i="10"/>
  <c r="S54" i="10"/>
  <c r="K89" i="10"/>
  <c r="K96" i="10"/>
  <c r="S116" i="10"/>
  <c r="U116" i="10"/>
  <c r="J116" i="10"/>
  <c r="S124" i="10"/>
  <c r="U124" i="10"/>
  <c r="J124" i="10"/>
  <c r="S164" i="10"/>
  <c r="U164" i="10"/>
  <c r="J164" i="10"/>
  <c r="L110" i="10"/>
  <c r="S117" i="10"/>
  <c r="U117" i="10"/>
  <c r="J117" i="10"/>
  <c r="S141" i="10"/>
  <c r="U141" i="10"/>
  <c r="J141" i="10"/>
  <c r="S157" i="10"/>
  <c r="U157" i="10"/>
  <c r="J157" i="10"/>
  <c r="S172" i="10"/>
  <c r="U172" i="10"/>
  <c r="J172" i="10"/>
  <c r="N85" i="10"/>
  <c r="S155" i="10"/>
  <c r="I155" i="10"/>
  <c r="D155" i="10"/>
  <c r="L146" i="10"/>
  <c r="S147" i="10"/>
  <c r="U147" i="10"/>
  <c r="J147" i="10"/>
  <c r="L153" i="10"/>
  <c r="S154" i="10"/>
  <c r="I154" i="10"/>
  <c r="D154" i="10"/>
  <c r="S163" i="10"/>
  <c r="I163" i="10"/>
  <c r="D163" i="10"/>
  <c r="L162" i="10"/>
  <c r="S165" i="10"/>
  <c r="U165" i="10"/>
  <c r="J165" i="10"/>
  <c r="L170" i="10"/>
  <c r="S171" i="10"/>
  <c r="U171" i="10"/>
  <c r="J171" i="10"/>
  <c r="S178" i="10"/>
  <c r="U178" i="10"/>
  <c r="J178" i="10"/>
  <c r="S185" i="10"/>
  <c r="U185" i="10"/>
  <c r="J185" i="10"/>
  <c r="S203" i="10"/>
  <c r="U203" i="10"/>
  <c r="J203" i="10"/>
  <c r="S209" i="10"/>
  <c r="U209" i="10"/>
  <c r="J209" i="10"/>
  <c r="S223" i="10"/>
  <c r="U223" i="10"/>
  <c r="J223" i="10"/>
  <c r="N142" i="10"/>
  <c r="N166" i="10"/>
  <c r="S179" i="10"/>
  <c r="U179" i="10"/>
  <c r="J179" i="10"/>
  <c r="S186" i="10"/>
  <c r="U186" i="10"/>
  <c r="J186" i="10"/>
  <c r="S210" i="10"/>
  <c r="U210" i="10"/>
  <c r="J210" i="10"/>
  <c r="S216" i="10"/>
  <c r="U216" i="10"/>
  <c r="J216" i="10"/>
  <c r="S230" i="10"/>
  <c r="U230" i="10"/>
  <c r="J230" i="10"/>
  <c r="S231" i="10"/>
  <c r="U231" i="10"/>
  <c r="J231" i="10"/>
  <c r="D173" i="10"/>
  <c r="S195" i="10"/>
  <c r="U195" i="10"/>
  <c r="J195" i="10"/>
  <c r="S217" i="10"/>
  <c r="U217" i="10"/>
  <c r="J217" i="10"/>
  <c r="L225" i="10"/>
  <c r="K114" i="10"/>
  <c r="K122" i="10"/>
  <c r="K129" i="10"/>
  <c r="S196" i="10"/>
  <c r="U196" i="10"/>
  <c r="J196" i="10"/>
  <c r="S202" i="10"/>
  <c r="U202" i="10"/>
  <c r="J202" i="10"/>
  <c r="N197" i="10"/>
  <c r="N218" i="10"/>
  <c r="I222" i="10"/>
  <c r="N232" i="10"/>
  <c r="S237" i="10"/>
  <c r="U237" i="10"/>
  <c r="J237" i="10"/>
  <c r="S270" i="10"/>
  <c r="I270" i="10"/>
  <c r="D270" i="10"/>
  <c r="L298" i="10"/>
  <c r="L296" i="10"/>
  <c r="S293" i="10"/>
  <c r="U293" i="10"/>
  <c r="J293" i="10"/>
  <c r="S294" i="10"/>
  <c r="U294" i="10"/>
  <c r="J294" i="10"/>
  <c r="S295" i="10"/>
  <c r="U295" i="10"/>
  <c r="J295" i="10"/>
  <c r="S238" i="10"/>
  <c r="U238" i="10"/>
  <c r="J238" i="10"/>
  <c r="S248" i="10"/>
  <c r="U248" i="10"/>
  <c r="J248" i="10"/>
  <c r="S256" i="10"/>
  <c r="U256" i="10"/>
  <c r="J256" i="10"/>
  <c r="S271" i="10"/>
  <c r="U271" i="10"/>
  <c r="J271" i="10"/>
  <c r="D285" i="10"/>
  <c r="S286" i="10"/>
  <c r="U286" i="10"/>
  <c r="J286" i="10"/>
  <c r="K177" i="10"/>
  <c r="K184" i="10"/>
  <c r="K201" i="10"/>
  <c r="U222" i="10"/>
  <c r="S249" i="10"/>
  <c r="U249" i="10"/>
  <c r="J249" i="10"/>
  <c r="S257" i="10"/>
  <c r="U257" i="10"/>
  <c r="J257" i="10"/>
  <c r="S263" i="10"/>
  <c r="U263" i="10"/>
  <c r="J263" i="10"/>
  <c r="S272" i="10"/>
  <c r="U272" i="10"/>
  <c r="J272" i="10"/>
  <c r="S278" i="10"/>
  <c r="U278" i="10"/>
  <c r="J278" i="10"/>
  <c r="S287" i="10"/>
  <c r="U287" i="10"/>
  <c r="J287" i="10"/>
  <c r="F233" i="10"/>
  <c r="L229" i="10"/>
  <c r="S250" i="10"/>
  <c r="U250" i="10"/>
  <c r="J250" i="10"/>
  <c r="S264" i="10"/>
  <c r="U264" i="10"/>
  <c r="J264" i="10"/>
  <c r="S279" i="10"/>
  <c r="U279" i="10"/>
  <c r="J279" i="10"/>
  <c r="S326" i="10"/>
  <c r="I326" i="10"/>
  <c r="D326" i="10"/>
  <c r="U328" i="10"/>
  <c r="K247" i="10"/>
  <c r="K255" i="10"/>
  <c r="K262" i="10"/>
  <c r="K269" i="10"/>
  <c r="L273" i="10"/>
  <c r="S303" i="10"/>
  <c r="U303" i="10"/>
  <c r="J303" i="10"/>
  <c r="S310" i="10"/>
  <c r="U310" i="10"/>
  <c r="J310" i="10"/>
  <c r="S304" i="10"/>
  <c r="U304" i="10"/>
  <c r="J304" i="10"/>
  <c r="S311" i="10"/>
  <c r="U311" i="10"/>
  <c r="J311" i="10"/>
  <c r="L334" i="10"/>
  <c r="L332" i="10"/>
  <c r="N239" i="10"/>
  <c r="N273" i="10"/>
  <c r="N280" i="10"/>
  <c r="N298" i="10"/>
  <c r="N296" i="10"/>
  <c r="S312" i="10"/>
  <c r="U312" i="10"/>
  <c r="J312" i="10"/>
  <c r="S318" i="10"/>
  <c r="U318" i="10"/>
  <c r="J318" i="10"/>
  <c r="S319" i="10"/>
  <c r="U319" i="10"/>
  <c r="J319" i="10"/>
  <c r="S325" i="10"/>
  <c r="I325" i="10"/>
  <c r="D325" i="10"/>
  <c r="K302" i="10"/>
  <c r="R357" i="10"/>
  <c r="K309" i="10"/>
  <c r="S337" i="10"/>
  <c r="U337" i="10"/>
  <c r="J337" i="10"/>
  <c r="L317" i="10"/>
  <c r="I327" i="10"/>
  <c r="D327" i="10"/>
  <c r="I329" i="10"/>
  <c r="D329" i="10"/>
  <c r="S338" i="10"/>
  <c r="U338" i="10"/>
  <c r="J338" i="10"/>
  <c r="S344" i="10"/>
  <c r="U344" i="10"/>
  <c r="J344" i="10"/>
  <c r="N334" i="10"/>
  <c r="N332" i="10"/>
  <c r="S330" i="10"/>
  <c r="U330" i="10"/>
  <c r="J330" i="10"/>
  <c r="S345" i="10"/>
  <c r="U345" i="10"/>
  <c r="J345" i="10"/>
  <c r="S351" i="10"/>
  <c r="U351" i="10"/>
  <c r="J351" i="10"/>
  <c r="U327" i="10"/>
  <c r="I328" i="10"/>
  <c r="D328" i="10"/>
  <c r="U329" i="10"/>
  <c r="I331" i="10"/>
  <c r="S352" i="10"/>
  <c r="U352" i="10"/>
  <c r="J352" i="10"/>
  <c r="F372" i="10"/>
  <c r="S368" i="10"/>
  <c r="U368" i="10"/>
  <c r="J368" i="10"/>
  <c r="S370" i="10"/>
  <c r="U370" i="10"/>
  <c r="J370" i="10"/>
  <c r="S377" i="10"/>
  <c r="U377" i="10"/>
  <c r="J377" i="10"/>
  <c r="S378" i="10"/>
  <c r="U378" i="10"/>
  <c r="J378" i="10"/>
  <c r="S393" i="10"/>
  <c r="U393" i="10"/>
  <c r="J393" i="10"/>
  <c r="S394" i="10"/>
  <c r="U394" i="10"/>
  <c r="J394" i="10"/>
  <c r="S409" i="10"/>
  <c r="U409" i="10"/>
  <c r="J409" i="10"/>
  <c r="S410" i="10"/>
  <c r="U410" i="10"/>
  <c r="J410" i="10"/>
  <c r="K343" i="10"/>
  <c r="K350" i="10"/>
  <c r="S362" i="10"/>
  <c r="U362" i="10"/>
  <c r="J362" i="10"/>
  <c r="I367" i="10"/>
  <c r="S379" i="10"/>
  <c r="U379" i="10"/>
  <c r="J379" i="10"/>
  <c r="S380" i="10"/>
  <c r="U380" i="10"/>
  <c r="J380" i="10"/>
  <c r="S395" i="10"/>
  <c r="U395" i="10"/>
  <c r="J395" i="10"/>
  <c r="S396" i="10"/>
  <c r="U396" i="10"/>
  <c r="J396" i="10"/>
  <c r="L413" i="10"/>
  <c r="K403" i="10"/>
  <c r="S404" i="10"/>
  <c r="U404" i="10"/>
  <c r="J404" i="10"/>
  <c r="S364" i="10"/>
  <c r="U364" i="10"/>
  <c r="J364" i="10"/>
  <c r="S381" i="10"/>
  <c r="U381" i="10"/>
  <c r="J381" i="10"/>
  <c r="S382" i="10"/>
  <c r="U382" i="10"/>
  <c r="J382" i="10"/>
  <c r="L399" i="10"/>
  <c r="K389" i="10"/>
  <c r="S390" i="10"/>
  <c r="U390" i="10"/>
  <c r="J390" i="10"/>
  <c r="S397" i="10"/>
  <c r="U397" i="10"/>
  <c r="J397" i="10"/>
  <c r="S398" i="10"/>
  <c r="U398" i="10"/>
  <c r="J398" i="10"/>
  <c r="S405" i="10"/>
  <c r="U405" i="10"/>
  <c r="J405" i="10"/>
  <c r="S406" i="10"/>
  <c r="U406" i="10"/>
  <c r="J406" i="10"/>
  <c r="N339" i="10"/>
  <c r="I363" i="10"/>
  <c r="S366" i="10"/>
  <c r="U366" i="10"/>
  <c r="J366" i="10"/>
  <c r="L385" i="10"/>
  <c r="K375" i="10"/>
  <c r="S376" i="10"/>
  <c r="U376" i="10"/>
  <c r="J376" i="10"/>
  <c r="S383" i="10"/>
  <c r="U383" i="10"/>
  <c r="J383" i="10"/>
  <c r="S384" i="10"/>
  <c r="U384" i="10"/>
  <c r="J384" i="10"/>
  <c r="S391" i="10"/>
  <c r="U391" i="10"/>
  <c r="J391" i="10"/>
  <c r="S392" i="10"/>
  <c r="U392" i="10"/>
  <c r="J392" i="10"/>
  <c r="S407" i="10"/>
  <c r="U407" i="10"/>
  <c r="J407" i="10"/>
  <c r="S408" i="10"/>
  <c r="U408" i="10"/>
  <c r="J408" i="10"/>
  <c r="N385" i="10"/>
  <c r="N399" i="10"/>
  <c r="I411" i="10"/>
  <c r="N413" i="10"/>
  <c r="S433" i="10"/>
  <c r="U433" i="10"/>
  <c r="J433" i="10"/>
  <c r="S437" i="10"/>
  <c r="U437" i="10"/>
  <c r="J437" i="10"/>
  <c r="S447" i="10"/>
  <c r="U447" i="10"/>
  <c r="J447" i="10"/>
  <c r="S448" i="10"/>
  <c r="U448" i="10"/>
  <c r="J448" i="10"/>
  <c r="S449" i="10"/>
  <c r="U449" i="10"/>
  <c r="J449" i="10"/>
  <c r="S450" i="10"/>
  <c r="U450" i="10"/>
  <c r="J450" i="10"/>
  <c r="S451" i="10"/>
  <c r="U451" i="10"/>
  <c r="J451" i="10"/>
  <c r="S452" i="10"/>
  <c r="U452" i="10"/>
  <c r="J452" i="10"/>
  <c r="S453" i="10"/>
  <c r="U453" i="10"/>
  <c r="J453" i="10"/>
  <c r="S454" i="10"/>
  <c r="U454" i="10"/>
  <c r="J454" i="10"/>
  <c r="S412" i="10"/>
  <c r="U412" i="10"/>
  <c r="J412" i="10"/>
  <c r="I419" i="10"/>
  <c r="I421" i="10"/>
  <c r="I423" i="10"/>
  <c r="I425" i="10"/>
  <c r="N427" i="10"/>
  <c r="L427" i="10"/>
  <c r="K417" i="10"/>
  <c r="S418" i="10"/>
  <c r="U418" i="10"/>
  <c r="J418" i="10"/>
  <c r="S420" i="10"/>
  <c r="U420" i="10"/>
  <c r="J420" i="10"/>
  <c r="S422" i="10"/>
  <c r="U422" i="10"/>
  <c r="J422" i="10"/>
  <c r="S424" i="10"/>
  <c r="U424" i="10"/>
  <c r="J424" i="10"/>
  <c r="S426" i="10"/>
  <c r="U426" i="10"/>
  <c r="J426" i="10"/>
  <c r="S435" i="10"/>
  <c r="U435" i="10"/>
  <c r="J435" i="10"/>
  <c r="S439" i="10"/>
  <c r="U439" i="10"/>
  <c r="J439" i="10"/>
  <c r="F414" i="10"/>
  <c r="E427" i="10"/>
  <c r="L431" i="10"/>
  <c r="S432" i="10"/>
  <c r="U432" i="10"/>
  <c r="J432" i="10"/>
  <c r="S434" i="10"/>
  <c r="U434" i="10"/>
  <c r="J434" i="10"/>
  <c r="S436" i="10"/>
  <c r="U436" i="10"/>
  <c r="J436" i="10"/>
  <c r="S438" i="10"/>
  <c r="U438" i="10"/>
  <c r="J438" i="10"/>
  <c r="S440" i="10"/>
  <c r="U440" i="10"/>
  <c r="J440" i="10"/>
  <c r="L445" i="10"/>
  <c r="S446" i="10"/>
  <c r="U446" i="10"/>
  <c r="J446" i="10"/>
  <c r="O243" i="10"/>
  <c r="M357" i="10"/>
  <c r="T357" i="10"/>
  <c r="T135" i="10"/>
  <c r="I330" i="10"/>
  <c r="L218" i="10"/>
  <c r="K215" i="10"/>
  <c r="K220" i="10"/>
  <c r="K37" i="10"/>
  <c r="K42" i="10"/>
  <c r="P357" i="10"/>
  <c r="E329" i="10"/>
  <c r="I447" i="10"/>
  <c r="I186" i="10"/>
  <c r="I49" i="10"/>
  <c r="O135" i="10"/>
  <c r="M135" i="10"/>
  <c r="L280" i="10"/>
  <c r="K277" i="10"/>
  <c r="K282" i="10"/>
  <c r="I55" i="10"/>
  <c r="I383" i="10"/>
  <c r="I394" i="10"/>
  <c r="I435" i="10"/>
  <c r="L339" i="10"/>
  <c r="L239" i="10"/>
  <c r="I231" i="10"/>
  <c r="I22" i="10"/>
  <c r="L197" i="10"/>
  <c r="K336" i="10"/>
  <c r="K339" i="10"/>
  <c r="I370" i="10"/>
  <c r="I338" i="10"/>
  <c r="K241" i="10"/>
  <c r="I250" i="10"/>
  <c r="K199" i="10"/>
  <c r="I238" i="10"/>
  <c r="L142" i="10"/>
  <c r="I185" i="10"/>
  <c r="K144" i="10"/>
  <c r="O357" i="10"/>
  <c r="P243" i="10"/>
  <c r="R135" i="10"/>
  <c r="R460" i="10"/>
  <c r="I407" i="10"/>
  <c r="L371" i="10"/>
  <c r="I398" i="10"/>
  <c r="I364" i="10"/>
  <c r="E327" i="10"/>
  <c r="I196" i="10"/>
  <c r="I178" i="10"/>
  <c r="I449" i="10"/>
  <c r="I391" i="10"/>
  <c r="I406" i="10"/>
  <c r="I380" i="10"/>
  <c r="I362" i="10"/>
  <c r="I378" i="10"/>
  <c r="I351" i="10"/>
  <c r="I312" i="10"/>
  <c r="I310" i="10"/>
  <c r="I272" i="10"/>
  <c r="N77" i="10"/>
  <c r="I72" i="10"/>
  <c r="I365" i="10"/>
  <c r="K208" i="10"/>
  <c r="K211" i="10"/>
  <c r="N190" i="10"/>
  <c r="I426" i="10"/>
  <c r="I433" i="10"/>
  <c r="I390" i="10"/>
  <c r="I382" i="10"/>
  <c r="I410" i="10"/>
  <c r="I319" i="10"/>
  <c r="L288" i="10"/>
  <c r="I249" i="10"/>
  <c r="I295" i="10"/>
  <c r="I202" i="10"/>
  <c r="I179" i="10"/>
  <c r="I141" i="10"/>
  <c r="T243" i="10"/>
  <c r="L77" i="10"/>
  <c r="I224" i="10"/>
  <c r="N299" i="10"/>
  <c r="E328" i="10"/>
  <c r="I257" i="10"/>
  <c r="D458" i="10"/>
  <c r="D459" i="10"/>
  <c r="I440" i="10"/>
  <c r="I418" i="10"/>
  <c r="I439" i="10"/>
  <c r="I422" i="10"/>
  <c r="I451" i="10"/>
  <c r="I438" i="10"/>
  <c r="I405" i="10"/>
  <c r="I397" i="10"/>
  <c r="I381" i="10"/>
  <c r="I404" i="10"/>
  <c r="I396" i="10"/>
  <c r="I409" i="10"/>
  <c r="I393" i="10"/>
  <c r="I377" i="10"/>
  <c r="I368" i="10"/>
  <c r="I318" i="10"/>
  <c r="I278" i="10"/>
  <c r="I271" i="10"/>
  <c r="I237" i="10"/>
  <c r="I230" i="10"/>
  <c r="I216" i="10"/>
  <c r="I210" i="10"/>
  <c r="I209" i="10"/>
  <c r="I203" i="10"/>
  <c r="I148" i="10"/>
  <c r="N458" i="10"/>
  <c r="N459" i="10"/>
  <c r="E458" i="10"/>
  <c r="E459" i="10"/>
  <c r="I453" i="10"/>
  <c r="I408" i="10"/>
  <c r="I392" i="10"/>
  <c r="I384" i="10"/>
  <c r="I376" i="10"/>
  <c r="I366" i="10"/>
  <c r="N356" i="10"/>
  <c r="I293" i="10"/>
  <c r="K371" i="10"/>
  <c r="S361" i="10"/>
  <c r="S371" i="10"/>
  <c r="I130" i="10"/>
  <c r="J477" i="2"/>
  <c r="J478" i="2"/>
  <c r="U243" i="2"/>
  <c r="I108" i="10"/>
  <c r="N134" i="10"/>
  <c r="I107" i="10"/>
  <c r="U106" i="10"/>
  <c r="E106" i="10"/>
  <c r="E110" i="10"/>
  <c r="I434" i="10"/>
  <c r="I432" i="10"/>
  <c r="I424" i="10"/>
  <c r="I412" i="10"/>
  <c r="K399" i="10"/>
  <c r="S389" i="10"/>
  <c r="K353" i="10"/>
  <c r="S350" i="10"/>
  <c r="I350" i="10"/>
  <c r="L441" i="10"/>
  <c r="K431" i="10"/>
  <c r="I446" i="10"/>
  <c r="I436" i="10"/>
  <c r="I454" i="10"/>
  <c r="I452" i="10"/>
  <c r="I450" i="10"/>
  <c r="I448" i="10"/>
  <c r="I437" i="10"/>
  <c r="K413" i="10"/>
  <c r="S403" i="10"/>
  <c r="I403" i="10"/>
  <c r="I395" i="10"/>
  <c r="I379" i="10"/>
  <c r="K346" i="10"/>
  <c r="S343" i="10"/>
  <c r="I343" i="10"/>
  <c r="F458" i="10"/>
  <c r="F459" i="10"/>
  <c r="I352" i="10"/>
  <c r="I344" i="10"/>
  <c r="I337" i="10"/>
  <c r="U325" i="10"/>
  <c r="E325" i="10"/>
  <c r="I311" i="10"/>
  <c r="I304" i="10"/>
  <c r="I303" i="10"/>
  <c r="K288" i="10"/>
  <c r="K275" i="10"/>
  <c r="K273" i="10"/>
  <c r="S269" i="10"/>
  <c r="I269" i="10"/>
  <c r="D269" i="10"/>
  <c r="I287" i="10"/>
  <c r="I263" i="10"/>
  <c r="K180" i="10"/>
  <c r="S177" i="10"/>
  <c r="I177" i="10"/>
  <c r="I286" i="10"/>
  <c r="I256" i="10"/>
  <c r="I294" i="10"/>
  <c r="U270" i="10"/>
  <c r="E270" i="10"/>
  <c r="K131" i="10"/>
  <c r="S129" i="10"/>
  <c r="I217" i="10"/>
  <c r="I195" i="10"/>
  <c r="I223" i="10"/>
  <c r="L168" i="10"/>
  <c r="L166" i="10"/>
  <c r="K162" i="10"/>
  <c r="U163" i="10"/>
  <c r="E163" i="10"/>
  <c r="L158" i="10"/>
  <c r="K153" i="10"/>
  <c r="U155" i="10"/>
  <c r="E155" i="10"/>
  <c r="I172" i="10"/>
  <c r="I164" i="10"/>
  <c r="I124" i="10"/>
  <c r="I116" i="10"/>
  <c r="I115" i="10"/>
  <c r="U99" i="10"/>
  <c r="E99" i="10"/>
  <c r="I109" i="10"/>
  <c r="I65" i="10"/>
  <c r="I32" i="10"/>
  <c r="U81" i="10"/>
  <c r="E81" i="10"/>
  <c r="I47" i="10"/>
  <c r="U38" i="10"/>
  <c r="E38" i="10"/>
  <c r="E29" i="10"/>
  <c r="I73" i="10"/>
  <c r="I71" i="10"/>
  <c r="K66" i="10"/>
  <c r="I31" i="10"/>
  <c r="K385" i="10"/>
  <c r="S375" i="10"/>
  <c r="I375" i="10"/>
  <c r="L320" i="10"/>
  <c r="K317" i="10"/>
  <c r="K305" i="10"/>
  <c r="S302" i="10"/>
  <c r="I302" i="10"/>
  <c r="K265" i="10"/>
  <c r="S262" i="10"/>
  <c r="I262" i="10"/>
  <c r="U326" i="10"/>
  <c r="E326" i="10"/>
  <c r="K125" i="10"/>
  <c r="S122" i="10"/>
  <c r="I122" i="10"/>
  <c r="U98" i="10"/>
  <c r="U30" i="10"/>
  <c r="U39" i="10"/>
  <c r="E39" i="10"/>
  <c r="J29" i="10"/>
  <c r="F29" i="10"/>
  <c r="L455" i="10"/>
  <c r="K445" i="10"/>
  <c r="K427" i="10"/>
  <c r="S417" i="10"/>
  <c r="I417" i="10"/>
  <c r="F327" i="10"/>
  <c r="J327" i="10"/>
  <c r="I345" i="10"/>
  <c r="K258" i="10"/>
  <c r="S255" i="10"/>
  <c r="I255" i="10"/>
  <c r="I279" i="10"/>
  <c r="I264" i="10"/>
  <c r="L232" i="10"/>
  <c r="K229" i="10"/>
  <c r="I248" i="10"/>
  <c r="N242" i="10"/>
  <c r="K118" i="10"/>
  <c r="S114" i="10"/>
  <c r="I114" i="10"/>
  <c r="S225" i="10"/>
  <c r="L173" i="10"/>
  <c r="K170" i="10"/>
  <c r="U154" i="10"/>
  <c r="E154" i="10"/>
  <c r="L149" i="10"/>
  <c r="K146" i="10"/>
  <c r="L87" i="10"/>
  <c r="L85" i="10"/>
  <c r="L134" i="10"/>
  <c r="I157" i="10"/>
  <c r="I147" i="10"/>
  <c r="I117" i="10"/>
  <c r="K102" i="10"/>
  <c r="S96" i="10"/>
  <c r="I96" i="10"/>
  <c r="D96" i="10"/>
  <c r="S57" i="10"/>
  <c r="U54" i="10"/>
  <c r="I123" i="10"/>
  <c r="I54" i="10"/>
  <c r="I98" i="10"/>
  <c r="D98" i="10"/>
  <c r="I90" i="10"/>
  <c r="I83" i="10"/>
  <c r="I40" i="10"/>
  <c r="I64" i="10"/>
  <c r="U63" i="10"/>
  <c r="E63" i="10"/>
  <c r="U97" i="10"/>
  <c r="E97" i="10"/>
  <c r="K74" i="10"/>
  <c r="S70" i="10"/>
  <c r="I70" i="10"/>
  <c r="K24" i="10"/>
  <c r="D18" i="10"/>
  <c r="I420" i="10"/>
  <c r="F329" i="10"/>
  <c r="J329" i="10"/>
  <c r="K313" i="10"/>
  <c r="S309" i="10"/>
  <c r="I309" i="10"/>
  <c r="K334" i="10"/>
  <c r="K332" i="10"/>
  <c r="K251" i="10"/>
  <c r="S247" i="10"/>
  <c r="J328" i="10"/>
  <c r="F328" i="10"/>
  <c r="J222" i="10"/>
  <c r="J226" i="10"/>
  <c r="U226" i="10"/>
  <c r="K204" i="10"/>
  <c r="S201" i="10"/>
  <c r="I201" i="10"/>
  <c r="K187" i="10"/>
  <c r="S184" i="10"/>
  <c r="U285" i="10"/>
  <c r="E285" i="10"/>
  <c r="K298" i="10"/>
  <c r="K296" i="10"/>
  <c r="I292" i="10"/>
  <c r="D292" i="10"/>
  <c r="I165" i="10"/>
  <c r="K92" i="10"/>
  <c r="S89" i="10"/>
  <c r="I89" i="10"/>
  <c r="D89" i="10"/>
  <c r="D92" i="10"/>
  <c r="S50" i="10"/>
  <c r="U46" i="10"/>
  <c r="I171" i="10"/>
  <c r="I46" i="10"/>
  <c r="S110" i="10"/>
  <c r="K33" i="10"/>
  <c r="S28" i="10"/>
  <c r="I28" i="10"/>
  <c r="D28" i="10"/>
  <c r="N462" i="10"/>
  <c r="U62" i="10"/>
  <c r="E62" i="10"/>
  <c r="I30" i="10"/>
  <c r="D30" i="10"/>
  <c r="I91" i="10"/>
  <c r="I84" i="10"/>
  <c r="U20" i="10"/>
  <c r="E20" i="10"/>
  <c r="K26" i="10"/>
  <c r="I26" i="10"/>
  <c r="I23" i="10"/>
  <c r="F243" i="2"/>
  <c r="J243" i="2"/>
  <c r="L18" i="2"/>
  <c r="L371" i="2"/>
  <c r="K371" i="2"/>
  <c r="S371" i="2"/>
  <c r="U371" i="2"/>
  <c r="J371" i="2"/>
  <c r="F371" i="2"/>
  <c r="E371" i="2"/>
  <c r="D371" i="2"/>
  <c r="L370" i="2"/>
  <c r="K370" i="2"/>
  <c r="S370" i="2"/>
  <c r="I370" i="2"/>
  <c r="F370" i="2"/>
  <c r="E370" i="2"/>
  <c r="D370" i="2"/>
  <c r="L369" i="2"/>
  <c r="K369" i="2"/>
  <c r="F369" i="2"/>
  <c r="E369" i="2"/>
  <c r="D369" i="2"/>
  <c r="L363" i="2"/>
  <c r="K363" i="2"/>
  <c r="F363" i="2"/>
  <c r="E363" i="2"/>
  <c r="D363" i="2"/>
  <c r="L362" i="2"/>
  <c r="K362" i="2"/>
  <c r="S362" i="2"/>
  <c r="F362" i="2"/>
  <c r="E362" i="2"/>
  <c r="D362" i="2"/>
  <c r="L361" i="2"/>
  <c r="K361" i="2"/>
  <c r="S361" i="2"/>
  <c r="I361" i="2"/>
  <c r="D361" i="2"/>
  <c r="L355" i="2"/>
  <c r="K355" i="2"/>
  <c r="S355" i="2"/>
  <c r="U355" i="2"/>
  <c r="J355" i="2"/>
  <c r="F355" i="2"/>
  <c r="E355" i="2"/>
  <c r="D355" i="2"/>
  <c r="L354" i="2"/>
  <c r="K354" i="2"/>
  <c r="F354" i="2"/>
  <c r="E354" i="2"/>
  <c r="D354" i="2"/>
  <c r="L353" i="2"/>
  <c r="K353" i="2"/>
  <c r="F353" i="2"/>
  <c r="E353" i="2"/>
  <c r="D353" i="2"/>
  <c r="L352" i="2"/>
  <c r="K352" i="2"/>
  <c r="S352" i="2"/>
  <c r="I352" i="2"/>
  <c r="F352" i="2"/>
  <c r="E352" i="2"/>
  <c r="D352" i="2"/>
  <c r="L343" i="2"/>
  <c r="K343" i="2"/>
  <c r="L342" i="2"/>
  <c r="K342" i="2"/>
  <c r="S342" i="2"/>
  <c r="L341" i="2"/>
  <c r="K341" i="2"/>
  <c r="S341" i="2"/>
  <c r="U341" i="2"/>
  <c r="J341" i="2"/>
  <c r="L326" i="2"/>
  <c r="K326" i="2"/>
  <c r="S326" i="2"/>
  <c r="I326" i="2"/>
  <c r="F326" i="2"/>
  <c r="E326" i="2"/>
  <c r="D326" i="2"/>
  <c r="L325" i="2"/>
  <c r="K325" i="2"/>
  <c r="F325" i="2"/>
  <c r="E325" i="2"/>
  <c r="D325" i="2"/>
  <c r="L324" i="2"/>
  <c r="K324" i="2"/>
  <c r="S324" i="2"/>
  <c r="F324" i="2"/>
  <c r="E324" i="2"/>
  <c r="D324" i="2"/>
  <c r="L318" i="2"/>
  <c r="K318" i="2"/>
  <c r="S318" i="2"/>
  <c r="I318" i="2"/>
  <c r="F318" i="2"/>
  <c r="E318" i="2"/>
  <c r="D318" i="2"/>
  <c r="L317" i="2"/>
  <c r="K317" i="2"/>
  <c r="F317" i="2"/>
  <c r="E317" i="2"/>
  <c r="D317" i="2"/>
  <c r="L316" i="2"/>
  <c r="K316" i="2"/>
  <c r="S316" i="2"/>
  <c r="I316" i="2"/>
  <c r="F316" i="2"/>
  <c r="E316" i="2"/>
  <c r="D316" i="2"/>
  <c r="L308" i="2"/>
  <c r="K308" i="2"/>
  <c r="S308" i="2"/>
  <c r="I308" i="2"/>
  <c r="F308" i="2"/>
  <c r="E308" i="2"/>
  <c r="D308" i="2"/>
  <c r="L307" i="2"/>
  <c r="K307" i="2"/>
  <c r="S307" i="2"/>
  <c r="I307" i="2"/>
  <c r="F307" i="2"/>
  <c r="E307" i="2"/>
  <c r="D307" i="2"/>
  <c r="L306" i="2"/>
  <c r="K306" i="2"/>
  <c r="S306" i="2"/>
  <c r="F306" i="2"/>
  <c r="E306" i="2"/>
  <c r="D306" i="2"/>
  <c r="L305" i="2"/>
  <c r="K305" i="2"/>
  <c r="S305" i="2"/>
  <c r="F305" i="2"/>
  <c r="E305" i="2"/>
  <c r="D305" i="2"/>
  <c r="L299" i="2"/>
  <c r="K299" i="2"/>
  <c r="S299" i="2"/>
  <c r="I299" i="2"/>
  <c r="F299" i="2"/>
  <c r="E299" i="2"/>
  <c r="D299" i="2"/>
  <c r="L298" i="2"/>
  <c r="K298" i="2"/>
  <c r="S298" i="2"/>
  <c r="F298" i="2"/>
  <c r="E298" i="2"/>
  <c r="D298" i="2"/>
  <c r="L297" i="2"/>
  <c r="K297" i="2"/>
  <c r="S297" i="2"/>
  <c r="I297" i="2"/>
  <c r="F297" i="2"/>
  <c r="E297" i="2"/>
  <c r="D297" i="2"/>
  <c r="L296" i="2"/>
  <c r="K296" i="2"/>
  <c r="S296" i="2"/>
  <c r="L290" i="2"/>
  <c r="K290" i="2"/>
  <c r="S290" i="2"/>
  <c r="F290" i="2"/>
  <c r="E290" i="2"/>
  <c r="D290" i="2"/>
  <c r="L289" i="2"/>
  <c r="K289" i="2"/>
  <c r="F289" i="2"/>
  <c r="E289" i="2"/>
  <c r="D289" i="2"/>
  <c r="L288" i="2"/>
  <c r="K288" i="2"/>
  <c r="S288" i="2"/>
  <c r="I288" i="2"/>
  <c r="F288" i="2"/>
  <c r="E288" i="2"/>
  <c r="D288" i="2"/>
  <c r="L287" i="2"/>
  <c r="K287" i="2"/>
  <c r="F287" i="2"/>
  <c r="E287" i="2"/>
  <c r="D287" i="2"/>
  <c r="L281" i="2"/>
  <c r="K281" i="2"/>
  <c r="S281" i="2"/>
  <c r="F281" i="2"/>
  <c r="E281" i="2"/>
  <c r="D281" i="2"/>
  <c r="F280" i="2"/>
  <c r="E280" i="2"/>
  <c r="D280" i="2"/>
  <c r="L265" i="2"/>
  <c r="K265" i="2"/>
  <c r="F265" i="2"/>
  <c r="E265" i="2"/>
  <c r="D265" i="2"/>
  <c r="L256" i="2"/>
  <c r="K256" i="2"/>
  <c r="F256" i="2"/>
  <c r="E256" i="2"/>
  <c r="D256" i="2"/>
  <c r="L255" i="2"/>
  <c r="K255" i="2"/>
  <c r="S255" i="2"/>
  <c r="F255" i="2"/>
  <c r="E255" i="2"/>
  <c r="D255" i="2"/>
  <c r="L245" i="2"/>
  <c r="K245" i="2"/>
  <c r="F245" i="2"/>
  <c r="E245" i="2"/>
  <c r="D245" i="2"/>
  <c r="L244" i="2"/>
  <c r="K244" i="2"/>
  <c r="F244" i="2"/>
  <c r="E244" i="2"/>
  <c r="D244" i="2"/>
  <c r="L238" i="2"/>
  <c r="K238" i="2"/>
  <c r="F238" i="2"/>
  <c r="E238" i="2"/>
  <c r="D238" i="2"/>
  <c r="L237" i="2"/>
  <c r="K237" i="2"/>
  <c r="F237" i="2"/>
  <c r="E237" i="2"/>
  <c r="D237" i="2"/>
  <c r="L231" i="2"/>
  <c r="K231" i="2"/>
  <c r="F231" i="2"/>
  <c r="E231" i="2"/>
  <c r="D231" i="2"/>
  <c r="L230" i="2"/>
  <c r="K230" i="2"/>
  <c r="F230" i="2"/>
  <c r="E230" i="2"/>
  <c r="D230" i="2"/>
  <c r="L229" i="2"/>
  <c r="K229" i="2"/>
  <c r="S229" i="2"/>
  <c r="F229" i="2"/>
  <c r="E229" i="2"/>
  <c r="D229" i="2"/>
  <c r="L223" i="2"/>
  <c r="K223" i="2"/>
  <c r="F223" i="2"/>
  <c r="E223" i="2"/>
  <c r="D223" i="2"/>
  <c r="L209" i="2"/>
  <c r="K209" i="2"/>
  <c r="S209" i="2"/>
  <c r="U209" i="2"/>
  <c r="J209" i="2"/>
  <c r="F209" i="2"/>
  <c r="E209" i="2"/>
  <c r="D209" i="2"/>
  <c r="L208" i="2"/>
  <c r="K208" i="2"/>
  <c r="S208" i="2"/>
  <c r="U208" i="2"/>
  <c r="J208" i="2"/>
  <c r="F208" i="2"/>
  <c r="E208" i="2"/>
  <c r="D208" i="2"/>
  <c r="F201" i="2"/>
  <c r="E201" i="2"/>
  <c r="D201" i="2"/>
  <c r="L200" i="2"/>
  <c r="K200" i="2"/>
  <c r="S200" i="2"/>
  <c r="F200" i="2"/>
  <c r="E200" i="2"/>
  <c r="D200" i="2"/>
  <c r="F191" i="2"/>
  <c r="E191" i="2"/>
  <c r="D191" i="2"/>
  <c r="L190" i="2"/>
  <c r="K190" i="2"/>
  <c r="F190" i="2"/>
  <c r="E190" i="2"/>
  <c r="D190" i="2"/>
  <c r="L184" i="2"/>
  <c r="K184" i="2"/>
  <c r="F184" i="2"/>
  <c r="E184" i="2"/>
  <c r="D184" i="2"/>
  <c r="L183" i="2"/>
  <c r="K183" i="2"/>
  <c r="F183" i="2"/>
  <c r="E183" i="2"/>
  <c r="D183" i="2"/>
  <c r="L177" i="2"/>
  <c r="K177" i="2"/>
  <c r="S177" i="2"/>
  <c r="U177" i="2"/>
  <c r="J177" i="2"/>
  <c r="F177" i="2"/>
  <c r="E177" i="2"/>
  <c r="D177" i="2"/>
  <c r="L176" i="2"/>
  <c r="K176" i="2"/>
  <c r="S176" i="2"/>
  <c r="U176" i="2"/>
  <c r="J176" i="2"/>
  <c r="F176" i="2"/>
  <c r="E176" i="2"/>
  <c r="D176" i="2"/>
  <c r="L175" i="2"/>
  <c r="K175" i="2"/>
  <c r="S175" i="2"/>
  <c r="F175" i="2"/>
  <c r="E175" i="2"/>
  <c r="D175" i="2"/>
  <c r="L169" i="2"/>
  <c r="K169" i="2"/>
  <c r="S169" i="2"/>
  <c r="F169" i="2"/>
  <c r="E169" i="2"/>
  <c r="D169" i="2"/>
  <c r="L168" i="2"/>
  <c r="K168" i="2"/>
  <c r="F168" i="2"/>
  <c r="E168" i="2"/>
  <c r="D168" i="2"/>
  <c r="L167" i="2"/>
  <c r="K167" i="2"/>
  <c r="S167" i="2"/>
  <c r="I167" i="2"/>
  <c r="D167" i="2"/>
  <c r="L151" i="2"/>
  <c r="K151" i="2"/>
  <c r="S151" i="2"/>
  <c r="U151" i="2"/>
  <c r="J151" i="2"/>
  <c r="F151" i="2"/>
  <c r="E151" i="2"/>
  <c r="D151" i="2"/>
  <c r="L144" i="2"/>
  <c r="K144" i="2"/>
  <c r="S144" i="2"/>
  <c r="U144" i="2"/>
  <c r="J144" i="2"/>
  <c r="F144" i="2"/>
  <c r="E144" i="2"/>
  <c r="D144" i="2"/>
  <c r="L133" i="2"/>
  <c r="K133" i="2"/>
  <c r="S133" i="2"/>
  <c r="U133" i="2"/>
  <c r="J133" i="2"/>
  <c r="F133" i="2"/>
  <c r="E133" i="2"/>
  <c r="D133" i="2"/>
  <c r="L132" i="2"/>
  <c r="F132" i="2"/>
  <c r="E132" i="2"/>
  <c r="D132" i="2"/>
  <c r="L131" i="2"/>
  <c r="K131" i="2"/>
  <c r="F131" i="2"/>
  <c r="E131" i="2"/>
  <c r="D131" i="2"/>
  <c r="L130" i="2"/>
  <c r="K130" i="2"/>
  <c r="S130" i="2"/>
  <c r="U130" i="2"/>
  <c r="J130" i="2"/>
  <c r="F130" i="2"/>
  <c r="E130" i="2"/>
  <c r="D130" i="2"/>
  <c r="L116" i="2"/>
  <c r="F116" i="2"/>
  <c r="E116" i="2"/>
  <c r="D116" i="2"/>
  <c r="L115" i="2"/>
  <c r="K115" i="2"/>
  <c r="S115" i="2"/>
  <c r="F115" i="2"/>
  <c r="E115" i="2"/>
  <c r="D115" i="2"/>
  <c r="L109" i="2"/>
  <c r="F109" i="2"/>
  <c r="E109" i="2"/>
  <c r="D109" i="2"/>
  <c r="L108" i="2"/>
  <c r="K108" i="2"/>
  <c r="S108" i="2"/>
  <c r="U108" i="2"/>
  <c r="J108" i="2"/>
  <c r="F108" i="2"/>
  <c r="E108" i="2"/>
  <c r="D108" i="2"/>
  <c r="L92" i="2"/>
  <c r="F92" i="2"/>
  <c r="E92" i="2"/>
  <c r="D92" i="2"/>
  <c r="L84" i="2"/>
  <c r="K84" i="2"/>
  <c r="F84" i="2"/>
  <c r="E84" i="2"/>
  <c r="D84" i="2"/>
  <c r="L83" i="2"/>
  <c r="K83" i="2"/>
  <c r="F83" i="2"/>
  <c r="E83" i="2"/>
  <c r="D83" i="2"/>
  <c r="L73" i="2"/>
  <c r="K73" i="2"/>
  <c r="S73" i="2"/>
  <c r="F73" i="2"/>
  <c r="E73" i="2"/>
  <c r="D73" i="2"/>
  <c r="L72" i="2"/>
  <c r="K72" i="2"/>
  <c r="S72" i="2"/>
  <c r="U72" i="2"/>
  <c r="J72" i="2"/>
  <c r="F72" i="2"/>
  <c r="E72" i="2"/>
  <c r="D72" i="2"/>
  <c r="L71" i="2"/>
  <c r="K71" i="2"/>
  <c r="F71" i="2"/>
  <c r="E71" i="2"/>
  <c r="D71" i="2"/>
  <c r="L64" i="2"/>
  <c r="K64" i="2"/>
  <c r="E64" i="2"/>
  <c r="D64" i="2"/>
  <c r="L63" i="2"/>
  <c r="K63" i="2"/>
  <c r="S63" i="2"/>
  <c r="U63" i="2"/>
  <c r="L62" i="2"/>
  <c r="K62" i="2"/>
  <c r="S62" i="2"/>
  <c r="I62" i="2"/>
  <c r="L56" i="2"/>
  <c r="K56" i="2"/>
  <c r="F56" i="2"/>
  <c r="E56" i="2"/>
  <c r="D56" i="2"/>
  <c r="L55" i="2"/>
  <c r="K55" i="2"/>
  <c r="S55" i="2"/>
  <c r="F55" i="2"/>
  <c r="E55" i="2"/>
  <c r="D55" i="2"/>
  <c r="L54" i="2"/>
  <c r="K54" i="2"/>
  <c r="F54" i="2"/>
  <c r="E54" i="2"/>
  <c r="D54" i="2"/>
  <c r="L48" i="2"/>
  <c r="K48" i="2"/>
  <c r="F48" i="2"/>
  <c r="E48" i="2"/>
  <c r="D48" i="2"/>
  <c r="L47" i="2"/>
  <c r="F47" i="2"/>
  <c r="E47" i="2"/>
  <c r="D47" i="2"/>
  <c r="L32" i="2"/>
  <c r="F32" i="2"/>
  <c r="E32" i="2"/>
  <c r="D32" i="2"/>
  <c r="L31" i="2"/>
  <c r="K31" i="2"/>
  <c r="S31" i="2"/>
  <c r="U31" i="2"/>
  <c r="J31" i="2"/>
  <c r="F31" i="2"/>
  <c r="E31" i="2"/>
  <c r="D31" i="2"/>
  <c r="L30" i="2"/>
  <c r="L35" i="2"/>
  <c r="L23" i="2"/>
  <c r="K23" i="2"/>
  <c r="L22" i="2"/>
  <c r="K22" i="2"/>
  <c r="S22" i="2"/>
  <c r="E502" i="2"/>
  <c r="L20" i="2"/>
  <c r="K18" i="2"/>
  <c r="L19" i="2"/>
  <c r="K19" i="2"/>
  <c r="F23" i="2"/>
  <c r="E23" i="2"/>
  <c r="D23" i="2"/>
  <c r="F22" i="2"/>
  <c r="E22" i="2"/>
  <c r="D22" i="2"/>
  <c r="L526" i="2"/>
  <c r="L525" i="2"/>
  <c r="L524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F559" i="2"/>
  <c r="E559" i="2"/>
  <c r="D559" i="2"/>
  <c r="L368" i="2"/>
  <c r="L360" i="2"/>
  <c r="K360" i="2"/>
  <c r="L346" i="2"/>
  <c r="L345" i="2"/>
  <c r="K345" i="2"/>
  <c r="S345" i="2"/>
  <c r="U345" i="2"/>
  <c r="J345" i="2"/>
  <c r="L340" i="2"/>
  <c r="K340" i="2"/>
  <c r="L339" i="2"/>
  <c r="L334" i="2"/>
  <c r="K334" i="2"/>
  <c r="S334" i="2"/>
  <c r="U334" i="2"/>
  <c r="J334" i="2"/>
  <c r="L333" i="2"/>
  <c r="K333" i="2"/>
  <c r="L332" i="2"/>
  <c r="K332" i="2"/>
  <c r="S332" i="2"/>
  <c r="U332" i="2"/>
  <c r="J332" i="2"/>
  <c r="L331" i="2"/>
  <c r="K331" i="2"/>
  <c r="L323" i="2"/>
  <c r="K311" i="2"/>
  <c r="L295" i="2"/>
  <c r="K295" i="2"/>
  <c r="S295" i="2"/>
  <c r="L286" i="2"/>
  <c r="L279" i="2"/>
  <c r="K279" i="2"/>
  <c r="L278" i="2"/>
  <c r="K278" i="2"/>
  <c r="L273" i="2"/>
  <c r="K273" i="2"/>
  <c r="L272" i="2"/>
  <c r="K272" i="2"/>
  <c r="S272" i="2"/>
  <c r="U272" i="2"/>
  <c r="J272" i="2"/>
  <c r="L271" i="2"/>
  <c r="K271" i="2"/>
  <c r="L270" i="2"/>
  <c r="K270" i="2"/>
  <c r="S270" i="2"/>
  <c r="L264" i="2"/>
  <c r="K264" i="2"/>
  <c r="L263" i="2"/>
  <c r="K263" i="2"/>
  <c r="S263" i="2"/>
  <c r="U263" i="2"/>
  <c r="J263" i="2"/>
  <c r="L261" i="2"/>
  <c r="K261" i="2"/>
  <c r="S261" i="2"/>
  <c r="L254" i="2"/>
  <c r="L236" i="2"/>
  <c r="K236" i="2"/>
  <c r="S236" i="2"/>
  <c r="U236" i="2"/>
  <c r="J236" i="2"/>
  <c r="L222" i="2"/>
  <c r="K222" i="2"/>
  <c r="S222" i="2"/>
  <c r="U222" i="2"/>
  <c r="J222" i="2"/>
  <c r="L216" i="2"/>
  <c r="K216" i="2"/>
  <c r="L215" i="2"/>
  <c r="L214" i="2"/>
  <c r="K214" i="2"/>
  <c r="L206" i="2"/>
  <c r="K206" i="2"/>
  <c r="S206" i="2"/>
  <c r="L189" i="2"/>
  <c r="K189" i="2"/>
  <c r="L182" i="2"/>
  <c r="K182" i="2"/>
  <c r="S182" i="2"/>
  <c r="L174" i="2"/>
  <c r="L165" i="2"/>
  <c r="K165" i="2"/>
  <c r="S165" i="2"/>
  <c r="I165" i="2"/>
  <c r="L160" i="2"/>
  <c r="K160" i="2"/>
  <c r="S160" i="2"/>
  <c r="U160" i="2"/>
  <c r="J160" i="2"/>
  <c r="L166" i="2"/>
  <c r="K166" i="2"/>
  <c r="L158" i="2"/>
  <c r="K158" i="2"/>
  <c r="L157" i="2"/>
  <c r="K157" i="2"/>
  <c r="L156" i="2"/>
  <c r="L150" i="2"/>
  <c r="K150" i="2"/>
  <c r="L149" i="2"/>
  <c r="L142" i="2"/>
  <c r="L147" i="2"/>
  <c r="L129" i="2"/>
  <c r="K129" i="2"/>
  <c r="S129" i="2"/>
  <c r="I129" i="2"/>
  <c r="L124" i="2"/>
  <c r="K124" i="2"/>
  <c r="S124" i="2"/>
  <c r="L123" i="2"/>
  <c r="L122" i="2"/>
  <c r="K122" i="2"/>
  <c r="S122" i="2"/>
  <c r="L121" i="2"/>
  <c r="K121" i="2"/>
  <c r="S121" i="2"/>
  <c r="L114" i="2"/>
  <c r="K114" i="2"/>
  <c r="S114" i="2"/>
  <c r="U114" i="2"/>
  <c r="J114" i="2"/>
  <c r="L99" i="2"/>
  <c r="K99" i="2"/>
  <c r="S99" i="2"/>
  <c r="L98" i="2"/>
  <c r="K98" i="2"/>
  <c r="S98" i="2"/>
  <c r="U98" i="2"/>
  <c r="J98" i="2"/>
  <c r="L100" i="2"/>
  <c r="K100" i="2"/>
  <c r="L107" i="2"/>
  <c r="K107" i="2"/>
  <c r="S107" i="2"/>
  <c r="L97" i="2"/>
  <c r="K97" i="2"/>
  <c r="L91" i="2"/>
  <c r="K91" i="2"/>
  <c r="S91" i="2"/>
  <c r="I91" i="2"/>
  <c r="L90" i="2"/>
  <c r="K90" i="2"/>
  <c r="L89" i="2"/>
  <c r="K89" i="2"/>
  <c r="S89" i="2"/>
  <c r="L80" i="2"/>
  <c r="K80" i="2"/>
  <c r="S80" i="2"/>
  <c r="L65" i="2"/>
  <c r="K65" i="2"/>
  <c r="S65" i="2"/>
  <c r="U65" i="2"/>
  <c r="J65" i="2"/>
  <c r="L46" i="2"/>
  <c r="K46" i="2"/>
  <c r="S46" i="2"/>
  <c r="L41" i="2"/>
  <c r="K41" i="2"/>
  <c r="S41" i="2"/>
  <c r="U41" i="2"/>
  <c r="J41" i="2"/>
  <c r="L40" i="2"/>
  <c r="K40" i="2"/>
  <c r="S40" i="2"/>
  <c r="L38" i="2"/>
  <c r="L37" i="2"/>
  <c r="K37" i="2"/>
  <c r="S37" i="2"/>
  <c r="L28" i="2"/>
  <c r="K28" i="2"/>
  <c r="C319" i="2"/>
  <c r="C327" i="2"/>
  <c r="C335" i="2"/>
  <c r="C364" i="2"/>
  <c r="C347" i="2"/>
  <c r="C356" i="2"/>
  <c r="C372" i="2"/>
  <c r="C257" i="2"/>
  <c r="C266" i="2"/>
  <c r="C274" i="2"/>
  <c r="C282" i="2"/>
  <c r="C291" i="2"/>
  <c r="C300" i="2"/>
  <c r="C309" i="2"/>
  <c r="C202" i="2"/>
  <c r="C210" i="2"/>
  <c r="C217" i="2"/>
  <c r="C224" i="2"/>
  <c r="C232" i="2"/>
  <c r="C239" i="2"/>
  <c r="C246" i="2"/>
  <c r="C145" i="2"/>
  <c r="C152" i="2"/>
  <c r="C161" i="2"/>
  <c r="C170" i="2"/>
  <c r="C178" i="2"/>
  <c r="C185" i="2"/>
  <c r="C192" i="2"/>
  <c r="C85" i="2"/>
  <c r="C93" i="2"/>
  <c r="C103" i="2"/>
  <c r="C110" i="2"/>
  <c r="C117" i="2"/>
  <c r="C125" i="2"/>
  <c r="C134" i="2"/>
  <c r="C24" i="2"/>
  <c r="C33" i="2"/>
  <c r="C42" i="2"/>
  <c r="C49" i="2"/>
  <c r="C57" i="2"/>
  <c r="C66" i="2"/>
  <c r="C74" i="2"/>
  <c r="L44" i="2"/>
  <c r="L51" i="2"/>
  <c r="L59" i="2"/>
  <c r="L68" i="2"/>
  <c r="L76" i="2"/>
  <c r="L95" i="2"/>
  <c r="L105" i="2"/>
  <c r="L112" i="2"/>
  <c r="L119" i="2"/>
  <c r="L127" i="2"/>
  <c r="L136" i="2"/>
  <c r="L154" i="2"/>
  <c r="L163" i="2"/>
  <c r="L180" i="2"/>
  <c r="L187" i="2"/>
  <c r="L194" i="2"/>
  <c r="L212" i="2"/>
  <c r="L219" i="2"/>
  <c r="L234" i="2"/>
  <c r="L241" i="2"/>
  <c r="L248" i="2"/>
  <c r="L259" i="2"/>
  <c r="L268" i="2"/>
  <c r="L302" i="2"/>
  <c r="L321" i="2"/>
  <c r="L329" i="2"/>
  <c r="L366" i="2"/>
  <c r="L374" i="2"/>
  <c r="F273" i="2"/>
  <c r="E273" i="2"/>
  <c r="D273" i="2"/>
  <c r="T374" i="2"/>
  <c r="S374" i="2"/>
  <c r="R374" i="2"/>
  <c r="O374" i="2"/>
  <c r="M374" i="2"/>
  <c r="K374" i="2"/>
  <c r="I374" i="2"/>
  <c r="E368" i="2"/>
  <c r="E374" i="2"/>
  <c r="D368" i="2"/>
  <c r="D374" i="2"/>
  <c r="C374" i="2"/>
  <c r="T366" i="2"/>
  <c r="S366" i="2"/>
  <c r="R366" i="2"/>
  <c r="O366" i="2"/>
  <c r="M366" i="2"/>
  <c r="K366" i="2"/>
  <c r="I366" i="2"/>
  <c r="E366" i="2"/>
  <c r="D366" i="2"/>
  <c r="C366" i="2"/>
  <c r="T358" i="2"/>
  <c r="R358" i="2"/>
  <c r="O358" i="2"/>
  <c r="M358" i="2"/>
  <c r="C358" i="2"/>
  <c r="T349" i="2"/>
  <c r="R349" i="2"/>
  <c r="O349" i="2"/>
  <c r="M349" i="2"/>
  <c r="C349" i="2"/>
  <c r="T337" i="2"/>
  <c r="R337" i="2"/>
  <c r="O337" i="2"/>
  <c r="M337" i="2"/>
  <c r="M68" i="2"/>
  <c r="M276" i="2"/>
  <c r="M26" i="2"/>
  <c r="M35" i="2"/>
  <c r="M44" i="2"/>
  <c r="M51" i="2"/>
  <c r="M59" i="2"/>
  <c r="M76" i="2"/>
  <c r="M87" i="2"/>
  <c r="M95" i="2"/>
  <c r="M105" i="2"/>
  <c r="M112" i="2"/>
  <c r="M119" i="2"/>
  <c r="M127" i="2"/>
  <c r="M136" i="2"/>
  <c r="M147" i="2"/>
  <c r="M154" i="2"/>
  <c r="M163" i="2"/>
  <c r="M172" i="2"/>
  <c r="M180" i="2"/>
  <c r="M187" i="2"/>
  <c r="M194" i="2"/>
  <c r="M204" i="2"/>
  <c r="M212" i="2"/>
  <c r="M219" i="2"/>
  <c r="M226" i="2"/>
  <c r="M234" i="2"/>
  <c r="M241" i="2"/>
  <c r="M248" i="2"/>
  <c r="M259" i="2"/>
  <c r="M268" i="2"/>
  <c r="M284" i="2"/>
  <c r="M293" i="2"/>
  <c r="M302" i="2"/>
  <c r="M311" i="2"/>
  <c r="M321" i="2"/>
  <c r="M329" i="2"/>
  <c r="C337" i="2"/>
  <c r="T329" i="2"/>
  <c r="S329" i="2"/>
  <c r="R329" i="2"/>
  <c r="O329" i="2"/>
  <c r="K329" i="2"/>
  <c r="I329" i="2"/>
  <c r="E329" i="2"/>
  <c r="D329" i="2"/>
  <c r="C329" i="2"/>
  <c r="T321" i="2"/>
  <c r="S321" i="2"/>
  <c r="R321" i="2"/>
  <c r="O321" i="2"/>
  <c r="K321" i="2"/>
  <c r="I321" i="2"/>
  <c r="E321" i="2"/>
  <c r="D321" i="2"/>
  <c r="C321" i="2"/>
  <c r="T311" i="2"/>
  <c r="R311" i="2"/>
  <c r="O311" i="2"/>
  <c r="C311" i="2"/>
  <c r="T302" i="2"/>
  <c r="S302" i="2"/>
  <c r="R302" i="2"/>
  <c r="O302" i="2"/>
  <c r="K302" i="2"/>
  <c r="I302" i="2"/>
  <c r="E302" i="2"/>
  <c r="D302" i="2"/>
  <c r="C302" i="2"/>
  <c r="T293" i="2"/>
  <c r="R293" i="2"/>
  <c r="O293" i="2"/>
  <c r="C293" i="2"/>
  <c r="T284" i="2"/>
  <c r="R284" i="2"/>
  <c r="O284" i="2"/>
  <c r="C284" i="2"/>
  <c r="T276" i="2"/>
  <c r="R276" i="2"/>
  <c r="O276" i="2"/>
  <c r="C276" i="2"/>
  <c r="T268" i="2"/>
  <c r="S268" i="2"/>
  <c r="R268" i="2"/>
  <c r="O268" i="2"/>
  <c r="K268" i="2"/>
  <c r="I268" i="2"/>
  <c r="E268" i="2"/>
  <c r="D268" i="2"/>
  <c r="C268" i="2"/>
  <c r="T259" i="2"/>
  <c r="S259" i="2"/>
  <c r="R259" i="2"/>
  <c r="O259" i="2"/>
  <c r="K259" i="2"/>
  <c r="I259" i="2"/>
  <c r="E254" i="2"/>
  <c r="E259" i="2"/>
  <c r="D254" i="2"/>
  <c r="D259" i="2"/>
  <c r="C259" i="2"/>
  <c r="T248" i="2"/>
  <c r="S248" i="2"/>
  <c r="R248" i="2"/>
  <c r="O248" i="2"/>
  <c r="K248" i="2"/>
  <c r="C248" i="2"/>
  <c r="T241" i="2"/>
  <c r="S241" i="2"/>
  <c r="R241" i="2"/>
  <c r="O241" i="2"/>
  <c r="K241" i="2"/>
  <c r="I241" i="2"/>
  <c r="E241" i="2"/>
  <c r="D241" i="2"/>
  <c r="C241" i="2"/>
  <c r="T234" i="2"/>
  <c r="S234" i="2"/>
  <c r="R234" i="2"/>
  <c r="O234" i="2"/>
  <c r="K234" i="2"/>
  <c r="I234" i="2"/>
  <c r="E234" i="2"/>
  <c r="D234" i="2"/>
  <c r="C234" i="2"/>
  <c r="T226" i="2"/>
  <c r="R226" i="2"/>
  <c r="O226" i="2"/>
  <c r="E222" i="2"/>
  <c r="D222" i="2"/>
  <c r="C226" i="2"/>
  <c r="T219" i="2"/>
  <c r="S219" i="2"/>
  <c r="R219" i="2"/>
  <c r="O219" i="2"/>
  <c r="K219" i="2"/>
  <c r="I219" i="2"/>
  <c r="E219" i="2"/>
  <c r="D219" i="2"/>
  <c r="C219" i="2"/>
  <c r="T212" i="2"/>
  <c r="S212" i="2"/>
  <c r="R212" i="2"/>
  <c r="O212" i="2"/>
  <c r="K212" i="2"/>
  <c r="I212" i="2"/>
  <c r="E212" i="2"/>
  <c r="D212" i="2"/>
  <c r="C212" i="2"/>
  <c r="T204" i="2"/>
  <c r="R204" i="2"/>
  <c r="O204" i="2"/>
  <c r="C204" i="2"/>
  <c r="T194" i="2"/>
  <c r="S194" i="2"/>
  <c r="R194" i="2"/>
  <c r="O194" i="2"/>
  <c r="K194" i="2"/>
  <c r="I194" i="2"/>
  <c r="E194" i="2"/>
  <c r="D194" i="2"/>
  <c r="C194" i="2"/>
  <c r="T187" i="2"/>
  <c r="S187" i="2"/>
  <c r="R187" i="2"/>
  <c r="O187" i="2"/>
  <c r="K187" i="2"/>
  <c r="I187" i="2"/>
  <c r="E187" i="2"/>
  <c r="D187" i="2"/>
  <c r="C187" i="2"/>
  <c r="T180" i="2"/>
  <c r="S180" i="2"/>
  <c r="R180" i="2"/>
  <c r="O180" i="2"/>
  <c r="K180" i="2"/>
  <c r="I180" i="2"/>
  <c r="E180" i="2"/>
  <c r="D180" i="2"/>
  <c r="C180" i="2"/>
  <c r="T172" i="2"/>
  <c r="R172" i="2"/>
  <c r="O172" i="2"/>
  <c r="C172" i="2"/>
  <c r="T163" i="2"/>
  <c r="S163" i="2"/>
  <c r="R163" i="2"/>
  <c r="O163" i="2"/>
  <c r="K163" i="2"/>
  <c r="I163" i="2"/>
  <c r="E163" i="2"/>
  <c r="D163" i="2"/>
  <c r="C163" i="2"/>
  <c r="T154" i="2"/>
  <c r="S154" i="2"/>
  <c r="R154" i="2"/>
  <c r="O154" i="2"/>
  <c r="K154" i="2"/>
  <c r="I154" i="2"/>
  <c r="E154" i="2"/>
  <c r="D154" i="2"/>
  <c r="C154" i="2"/>
  <c r="T147" i="2"/>
  <c r="R147" i="2"/>
  <c r="O147" i="2"/>
  <c r="C147" i="2"/>
  <c r="T136" i="2"/>
  <c r="S136" i="2"/>
  <c r="R136" i="2"/>
  <c r="O136" i="2"/>
  <c r="K136" i="2"/>
  <c r="I136" i="2"/>
  <c r="E136" i="2"/>
  <c r="D136" i="2"/>
  <c r="C136" i="2"/>
  <c r="T127" i="2"/>
  <c r="S127" i="2"/>
  <c r="R127" i="2"/>
  <c r="O127" i="2"/>
  <c r="K127" i="2"/>
  <c r="I127" i="2"/>
  <c r="E127" i="2"/>
  <c r="D127" i="2"/>
  <c r="C127" i="2"/>
  <c r="T119" i="2"/>
  <c r="S119" i="2"/>
  <c r="R119" i="2"/>
  <c r="O119" i="2"/>
  <c r="K119" i="2"/>
  <c r="I119" i="2"/>
  <c r="E119" i="2"/>
  <c r="D119" i="2"/>
  <c r="C119" i="2"/>
  <c r="T112" i="2"/>
  <c r="S112" i="2"/>
  <c r="R112" i="2"/>
  <c r="O112" i="2"/>
  <c r="K112" i="2"/>
  <c r="I112" i="2"/>
  <c r="E112" i="2"/>
  <c r="D112" i="2"/>
  <c r="C112" i="2"/>
  <c r="T105" i="2"/>
  <c r="S105" i="2"/>
  <c r="R105" i="2"/>
  <c r="O105" i="2"/>
  <c r="K105" i="2"/>
  <c r="I105" i="2"/>
  <c r="E105" i="2"/>
  <c r="D105" i="2"/>
  <c r="C105" i="2"/>
  <c r="T95" i="2"/>
  <c r="S95" i="2"/>
  <c r="R95" i="2"/>
  <c r="O95" i="2"/>
  <c r="K95" i="2"/>
  <c r="I95" i="2"/>
  <c r="E95" i="2"/>
  <c r="D95" i="2"/>
  <c r="C95" i="2"/>
  <c r="T87" i="2"/>
  <c r="R87" i="2"/>
  <c r="O87" i="2"/>
  <c r="C87" i="2"/>
  <c r="T76" i="2"/>
  <c r="S76" i="2"/>
  <c r="R76" i="2"/>
  <c r="O76" i="2"/>
  <c r="K76" i="2"/>
  <c r="I76" i="2"/>
  <c r="E76" i="2"/>
  <c r="D76" i="2"/>
  <c r="C76" i="2"/>
  <c r="T68" i="2"/>
  <c r="S68" i="2"/>
  <c r="R68" i="2"/>
  <c r="O68" i="2"/>
  <c r="K68" i="2"/>
  <c r="I68" i="2"/>
  <c r="E68" i="2"/>
  <c r="D68" i="2"/>
  <c r="C68" i="2"/>
  <c r="T59" i="2"/>
  <c r="S59" i="2"/>
  <c r="R59" i="2"/>
  <c r="O59" i="2"/>
  <c r="K59" i="2"/>
  <c r="I59" i="2"/>
  <c r="E59" i="2"/>
  <c r="D59" i="2"/>
  <c r="C59" i="2"/>
  <c r="T51" i="2"/>
  <c r="S51" i="2"/>
  <c r="R51" i="2"/>
  <c r="O51" i="2"/>
  <c r="K51" i="2"/>
  <c r="I51" i="2"/>
  <c r="E51" i="2"/>
  <c r="D51" i="2"/>
  <c r="C51" i="2"/>
  <c r="T44" i="2"/>
  <c r="S44" i="2"/>
  <c r="R44" i="2"/>
  <c r="O44" i="2"/>
  <c r="K44" i="2"/>
  <c r="I44" i="2"/>
  <c r="E44" i="2"/>
  <c r="D44" i="2"/>
  <c r="C44" i="2"/>
  <c r="T35" i="2"/>
  <c r="R35" i="2"/>
  <c r="O35" i="2"/>
  <c r="C35" i="2"/>
  <c r="T26" i="2"/>
  <c r="R26" i="2"/>
  <c r="O26" i="2"/>
  <c r="C26" i="2"/>
  <c r="B514" i="2"/>
  <c r="F40" i="2"/>
  <c r="F41" i="2"/>
  <c r="F46" i="2"/>
  <c r="F53" i="2"/>
  <c r="F65" i="2"/>
  <c r="F70" i="2"/>
  <c r="F91" i="2"/>
  <c r="F114" i="2"/>
  <c r="F121" i="2"/>
  <c r="F122" i="2"/>
  <c r="F123" i="2"/>
  <c r="F124" i="2"/>
  <c r="F129" i="2"/>
  <c r="F149" i="2"/>
  <c r="F150" i="2"/>
  <c r="F174" i="2"/>
  <c r="F182" i="2"/>
  <c r="F189" i="2"/>
  <c r="F207" i="2"/>
  <c r="F222" i="2"/>
  <c r="F228" i="2"/>
  <c r="F236" i="2"/>
  <c r="F254" i="2"/>
  <c r="F261" i="2"/>
  <c r="F262" i="2"/>
  <c r="F263" i="2"/>
  <c r="F264" i="2"/>
  <c r="F271" i="2"/>
  <c r="F272" i="2"/>
  <c r="F315" i="2"/>
  <c r="F323" i="2"/>
  <c r="F345" i="2"/>
  <c r="F346" i="2"/>
  <c r="F360" i="2"/>
  <c r="F368" i="2"/>
  <c r="P86" i="2"/>
  <c r="P94" i="2"/>
  <c r="P104" i="2"/>
  <c r="P111" i="2"/>
  <c r="P118" i="2"/>
  <c r="P126" i="2"/>
  <c r="P135" i="2"/>
  <c r="P25" i="2"/>
  <c r="P34" i="2"/>
  <c r="P43" i="2"/>
  <c r="P50" i="2"/>
  <c r="P58" i="2"/>
  <c r="P67" i="2"/>
  <c r="P75" i="2"/>
  <c r="P203" i="2"/>
  <c r="P211" i="2"/>
  <c r="P218" i="2"/>
  <c r="P171" i="2"/>
  <c r="P225" i="2"/>
  <c r="P233" i="2"/>
  <c r="P240" i="2"/>
  <c r="P247" i="2"/>
  <c r="P146" i="2"/>
  <c r="P153" i="2"/>
  <c r="P162" i="2"/>
  <c r="P179" i="2"/>
  <c r="P186" i="2"/>
  <c r="P193" i="2"/>
  <c r="P320" i="2"/>
  <c r="P328" i="2"/>
  <c r="P336" i="2"/>
  <c r="P348" i="2"/>
  <c r="P357" i="2"/>
  <c r="P365" i="2"/>
  <c r="P373" i="2"/>
  <c r="P258" i="2"/>
  <c r="P267" i="2"/>
  <c r="P275" i="2"/>
  <c r="P283" i="2"/>
  <c r="P292" i="2"/>
  <c r="P301" i="2"/>
  <c r="P310" i="2"/>
  <c r="T319" i="2"/>
  <c r="T327" i="2"/>
  <c r="T335" i="2"/>
  <c r="T347" i="2"/>
  <c r="T356" i="2"/>
  <c r="T364" i="2"/>
  <c r="T372" i="2"/>
  <c r="T257" i="2"/>
  <c r="T266" i="2"/>
  <c r="T274" i="2"/>
  <c r="T282" i="2"/>
  <c r="T291" i="2"/>
  <c r="T300" i="2"/>
  <c r="T309" i="2"/>
  <c r="T202" i="2"/>
  <c r="T210" i="2"/>
  <c r="T217" i="2"/>
  <c r="T224" i="2"/>
  <c r="T232" i="2"/>
  <c r="T239" i="2"/>
  <c r="T246" i="2"/>
  <c r="T145" i="2"/>
  <c r="T152" i="2"/>
  <c r="T161" i="2"/>
  <c r="T170" i="2"/>
  <c r="T178" i="2"/>
  <c r="T185" i="2"/>
  <c r="T192" i="2"/>
  <c r="T85" i="2"/>
  <c r="T93" i="2"/>
  <c r="T103" i="2"/>
  <c r="T110" i="2"/>
  <c r="T117" i="2"/>
  <c r="T125" i="2"/>
  <c r="T134" i="2"/>
  <c r="T24" i="2"/>
  <c r="T33" i="2"/>
  <c r="T42" i="2"/>
  <c r="T49" i="2"/>
  <c r="T57" i="2"/>
  <c r="T66" i="2"/>
  <c r="T74" i="2"/>
  <c r="R319" i="2"/>
  <c r="R327" i="2"/>
  <c r="R335" i="2"/>
  <c r="R347" i="2"/>
  <c r="R356" i="2"/>
  <c r="R364" i="2"/>
  <c r="R372" i="2"/>
  <c r="R257" i="2"/>
  <c r="R266" i="2"/>
  <c r="R274" i="2"/>
  <c r="R282" i="2"/>
  <c r="R291" i="2"/>
  <c r="R300" i="2"/>
  <c r="R309" i="2"/>
  <c r="R202" i="2"/>
  <c r="R210" i="2"/>
  <c r="R217" i="2"/>
  <c r="R224" i="2"/>
  <c r="R232" i="2"/>
  <c r="R239" i="2"/>
  <c r="R246" i="2"/>
  <c r="R145" i="2"/>
  <c r="R152" i="2"/>
  <c r="R161" i="2"/>
  <c r="R170" i="2"/>
  <c r="R178" i="2"/>
  <c r="R185" i="2"/>
  <c r="R192" i="2"/>
  <c r="R85" i="2"/>
  <c r="R93" i="2"/>
  <c r="R103" i="2"/>
  <c r="R110" i="2"/>
  <c r="R117" i="2"/>
  <c r="R125" i="2"/>
  <c r="R134" i="2"/>
  <c r="R24" i="2"/>
  <c r="R33" i="2"/>
  <c r="R42" i="2"/>
  <c r="R49" i="2"/>
  <c r="R57" i="2"/>
  <c r="R66" i="2"/>
  <c r="R74" i="2"/>
  <c r="O319" i="2"/>
  <c r="O335" i="2"/>
  <c r="O347" i="2"/>
  <c r="O274" i="2"/>
  <c r="O327" i="2"/>
  <c r="O356" i="2"/>
  <c r="O364" i="2"/>
  <c r="O372" i="2"/>
  <c r="O257" i="2"/>
  <c r="O266" i="2"/>
  <c r="O282" i="2"/>
  <c r="O291" i="2"/>
  <c r="O300" i="2"/>
  <c r="O309" i="2"/>
  <c r="O202" i="2"/>
  <c r="O217" i="2"/>
  <c r="O224" i="2"/>
  <c r="O210" i="2"/>
  <c r="O232" i="2"/>
  <c r="O239" i="2"/>
  <c r="O246" i="2"/>
  <c r="O145" i="2"/>
  <c r="O161" i="2"/>
  <c r="O170" i="2"/>
  <c r="O152" i="2"/>
  <c r="O178" i="2"/>
  <c r="O185" i="2"/>
  <c r="O192" i="2"/>
  <c r="O85" i="2"/>
  <c r="O93" i="2"/>
  <c r="O103" i="2"/>
  <c r="O125" i="2"/>
  <c r="O33" i="2"/>
  <c r="O42" i="2"/>
  <c r="O66" i="2"/>
  <c r="O110" i="2"/>
  <c r="O117" i="2"/>
  <c r="O134" i="2"/>
  <c r="O24" i="2"/>
  <c r="O49" i="2"/>
  <c r="O57" i="2"/>
  <c r="O74" i="2"/>
  <c r="M319" i="2"/>
  <c r="M335" i="2"/>
  <c r="M347" i="2"/>
  <c r="M274" i="2"/>
  <c r="M327" i="2"/>
  <c r="M364" i="2"/>
  <c r="M356" i="2"/>
  <c r="M372" i="2"/>
  <c r="M257" i="2"/>
  <c r="M266" i="2"/>
  <c r="M282" i="2"/>
  <c r="M291" i="2"/>
  <c r="M300" i="2"/>
  <c r="M309" i="2"/>
  <c r="M202" i="2"/>
  <c r="M217" i="2"/>
  <c r="M224" i="2"/>
  <c r="M210" i="2"/>
  <c r="M232" i="2"/>
  <c r="M239" i="2"/>
  <c r="M246" i="2"/>
  <c r="M145" i="2"/>
  <c r="M161" i="2"/>
  <c r="M170" i="2"/>
  <c r="M152" i="2"/>
  <c r="M178" i="2"/>
  <c r="M185" i="2"/>
  <c r="M192" i="2"/>
  <c r="M85" i="2"/>
  <c r="M93" i="2"/>
  <c r="M103" i="2"/>
  <c r="M125" i="2"/>
  <c r="M33" i="2"/>
  <c r="M42" i="2"/>
  <c r="M66" i="2"/>
  <c r="M110" i="2"/>
  <c r="M117" i="2"/>
  <c r="M134" i="2"/>
  <c r="M24" i="2"/>
  <c r="M49" i="2"/>
  <c r="M57" i="2"/>
  <c r="M74" i="2"/>
  <c r="E315" i="2"/>
  <c r="E323" i="2"/>
  <c r="E345" i="2"/>
  <c r="E346" i="2"/>
  <c r="E261" i="2"/>
  <c r="E262" i="2"/>
  <c r="E263" i="2"/>
  <c r="E264" i="2"/>
  <c r="E271" i="2"/>
  <c r="E272" i="2"/>
  <c r="E207" i="2"/>
  <c r="E228" i="2"/>
  <c r="E236" i="2"/>
  <c r="E149" i="2"/>
  <c r="E150" i="2"/>
  <c r="E174" i="2"/>
  <c r="E182" i="2"/>
  <c r="E189" i="2"/>
  <c r="E91" i="2"/>
  <c r="E114" i="2"/>
  <c r="E121" i="2"/>
  <c r="E122" i="2"/>
  <c r="E123" i="2"/>
  <c r="E124" i="2"/>
  <c r="E129" i="2"/>
  <c r="E40" i="2"/>
  <c r="E41" i="2"/>
  <c r="E46" i="2"/>
  <c r="E53" i="2"/>
  <c r="E65" i="2"/>
  <c r="E70" i="2"/>
  <c r="D315" i="2"/>
  <c r="D323" i="2"/>
  <c r="D345" i="2"/>
  <c r="D346" i="2"/>
  <c r="D360" i="2"/>
  <c r="D261" i="2"/>
  <c r="D262" i="2"/>
  <c r="D263" i="2"/>
  <c r="D264" i="2"/>
  <c r="D271" i="2"/>
  <c r="D272" i="2"/>
  <c r="D207" i="2"/>
  <c r="D228" i="2"/>
  <c r="D236" i="2"/>
  <c r="D149" i="2"/>
  <c r="D150" i="2"/>
  <c r="D174" i="2"/>
  <c r="D182" i="2"/>
  <c r="D189" i="2"/>
  <c r="D91" i="2"/>
  <c r="D114" i="2"/>
  <c r="D121" i="2"/>
  <c r="D122" i="2"/>
  <c r="D123" i="2"/>
  <c r="D124" i="2"/>
  <c r="D129" i="2"/>
  <c r="D40" i="2"/>
  <c r="D41" i="2"/>
  <c r="D46" i="2"/>
  <c r="D53" i="2"/>
  <c r="D65" i="2"/>
  <c r="D70" i="2"/>
  <c r="A513" i="2"/>
  <c r="A512" i="2"/>
  <c r="A511" i="2"/>
  <c r="Y12" i="2"/>
  <c r="X12" i="2"/>
  <c r="W12" i="2"/>
  <c r="L337" i="2"/>
  <c r="L276" i="2"/>
  <c r="K276" i="2"/>
  <c r="F64" i="2"/>
  <c r="D333" i="2"/>
  <c r="K337" i="2"/>
  <c r="S337" i="2"/>
  <c r="D334" i="2"/>
  <c r="E333" i="2"/>
  <c r="S276" i="2"/>
  <c r="I276" i="2"/>
  <c r="F334" i="2"/>
  <c r="F333" i="2"/>
  <c r="F332" i="2"/>
  <c r="I337" i="2"/>
  <c r="D332" i="2"/>
  <c r="D337" i="2"/>
  <c r="E332" i="2"/>
  <c r="E276" i="2"/>
  <c r="E334" i="2"/>
  <c r="E337" i="2"/>
  <c r="D276" i="2"/>
  <c r="S54" i="2"/>
  <c r="U54" i="2"/>
  <c r="J54" i="2"/>
  <c r="S83" i="2"/>
  <c r="S84" i="2"/>
  <c r="U84" i="2"/>
  <c r="J84" i="2"/>
  <c r="S56" i="2"/>
  <c r="U169" i="2"/>
  <c r="J169" i="2"/>
  <c r="S245" i="2"/>
  <c r="U245" i="2"/>
  <c r="J245" i="2"/>
  <c r="S256" i="2"/>
  <c r="I256" i="2"/>
  <c r="S131" i="2"/>
  <c r="S237" i="2"/>
  <c r="I237" i="2"/>
  <c r="S265" i="2"/>
  <c r="I265" i="2"/>
  <c r="S287" i="2"/>
  <c r="I287" i="2"/>
  <c r="S289" i="2"/>
  <c r="S354" i="2"/>
  <c r="U354" i="2"/>
  <c r="J354" i="2"/>
  <c r="I169" i="2"/>
  <c r="S277" i="10"/>
  <c r="M460" i="10"/>
  <c r="D485" i="10"/>
  <c r="O460" i="10"/>
  <c r="T460" i="10"/>
  <c r="C460" i="10"/>
  <c r="P461" i="10"/>
  <c r="K280" i="10"/>
  <c r="S215" i="10"/>
  <c r="I215" i="10"/>
  <c r="D215" i="10"/>
  <c r="D220" i="10"/>
  <c r="K218" i="10"/>
  <c r="S37" i="10"/>
  <c r="S42" i="10"/>
  <c r="L242" i="10"/>
  <c r="K341" i="10"/>
  <c r="N357" i="10"/>
  <c r="S208" i="10"/>
  <c r="U208" i="10"/>
  <c r="I236" i="10"/>
  <c r="I241" i="10"/>
  <c r="L356" i="10"/>
  <c r="L299" i="10"/>
  <c r="L190" i="10"/>
  <c r="S336" i="10"/>
  <c r="I336" i="10"/>
  <c r="I341" i="10"/>
  <c r="K239" i="10"/>
  <c r="D473" i="10"/>
  <c r="I204" i="10"/>
  <c r="I199" i="10"/>
  <c r="I142" i="10"/>
  <c r="K197" i="10"/>
  <c r="K142" i="10"/>
  <c r="I110" i="10"/>
  <c r="D480" i="10"/>
  <c r="L458" i="10"/>
  <c r="L459" i="10"/>
  <c r="L135" i="10"/>
  <c r="N243" i="10"/>
  <c r="N135" i="10"/>
  <c r="K299" i="10"/>
  <c r="I118" i="10"/>
  <c r="I385" i="10"/>
  <c r="I225" i="10"/>
  <c r="L462" i="10"/>
  <c r="I413" i="10"/>
  <c r="D19" i="10"/>
  <c r="D26" i="10"/>
  <c r="I50" i="10"/>
  <c r="I313" i="10"/>
  <c r="I125" i="10"/>
  <c r="D33" i="10"/>
  <c r="I74" i="10"/>
  <c r="U361" i="10"/>
  <c r="I361" i="10"/>
  <c r="I371" i="10"/>
  <c r="I57" i="10"/>
  <c r="I305" i="10"/>
  <c r="K142" i="2"/>
  <c r="K147" i="2"/>
  <c r="U237" i="2"/>
  <c r="J237" i="2"/>
  <c r="U265" i="2"/>
  <c r="J265" i="2"/>
  <c r="E319" i="2"/>
  <c r="I305" i="2"/>
  <c r="U305" i="2"/>
  <c r="J305" i="2"/>
  <c r="I114" i="2"/>
  <c r="I345" i="2"/>
  <c r="I354" i="2"/>
  <c r="D239" i="2"/>
  <c r="U299" i="2"/>
  <c r="J299" i="2"/>
  <c r="I80" i="2"/>
  <c r="E80" i="2"/>
  <c r="U80" i="2"/>
  <c r="F80" i="2"/>
  <c r="S231" i="2"/>
  <c r="U231" i="2"/>
  <c r="J231" i="2"/>
  <c r="I84" i="2"/>
  <c r="D372" i="2"/>
  <c r="F320" i="2"/>
  <c r="U370" i="2"/>
  <c r="J370" i="2"/>
  <c r="I121" i="2"/>
  <c r="U121" i="2"/>
  <c r="J121" i="2"/>
  <c r="I46" i="2"/>
  <c r="U46" i="2"/>
  <c r="J46" i="2"/>
  <c r="I124" i="2"/>
  <c r="U124" i="2"/>
  <c r="J124" i="2"/>
  <c r="S360" i="2"/>
  <c r="U360" i="2"/>
  <c r="J360" i="2"/>
  <c r="S244" i="2"/>
  <c r="U244" i="2"/>
  <c r="J244" i="2"/>
  <c r="E372" i="2"/>
  <c r="I133" i="2"/>
  <c r="D117" i="2"/>
  <c r="I236" i="2"/>
  <c r="I31" i="2"/>
  <c r="I108" i="2"/>
  <c r="I54" i="2"/>
  <c r="U256" i="2"/>
  <c r="J256" i="2"/>
  <c r="I263" i="2"/>
  <c r="I272" i="2"/>
  <c r="U40" i="2"/>
  <c r="J40" i="2"/>
  <c r="I40" i="2"/>
  <c r="D49" i="2"/>
  <c r="E49" i="2"/>
  <c r="S184" i="2"/>
  <c r="U184" i="2"/>
  <c r="J184" i="2"/>
  <c r="I229" i="2"/>
  <c r="U229" i="2"/>
  <c r="J229" i="2"/>
  <c r="I281" i="2"/>
  <c r="U281" i="2"/>
  <c r="J281" i="2"/>
  <c r="I290" i="2"/>
  <c r="U290" i="2"/>
  <c r="J290" i="2"/>
  <c r="S333" i="2"/>
  <c r="U333" i="2"/>
  <c r="J333" i="2"/>
  <c r="S190" i="2"/>
  <c r="U190" i="2"/>
  <c r="J190" i="2"/>
  <c r="S363" i="2"/>
  <c r="U363" i="2"/>
  <c r="J363" i="2"/>
  <c r="S331" i="2"/>
  <c r="I331" i="2"/>
  <c r="K335" i="2"/>
  <c r="S238" i="2"/>
  <c r="U238" i="2"/>
  <c r="J238" i="2"/>
  <c r="I306" i="2"/>
  <c r="U306" i="2"/>
  <c r="J306" i="2"/>
  <c r="S48" i="2"/>
  <c r="U48" i="2"/>
  <c r="J48" i="2"/>
  <c r="I200" i="2"/>
  <c r="U200" i="2"/>
  <c r="J200" i="2"/>
  <c r="I255" i="2"/>
  <c r="U255" i="2"/>
  <c r="J255" i="2"/>
  <c r="S353" i="2"/>
  <c r="U353" i="2"/>
  <c r="J353" i="2"/>
  <c r="U308" i="2"/>
  <c r="J308" i="2"/>
  <c r="U297" i="2"/>
  <c r="J297" i="2"/>
  <c r="I334" i="2"/>
  <c r="I332" i="2"/>
  <c r="E134" i="2"/>
  <c r="K30" i="2"/>
  <c r="S30" i="2"/>
  <c r="U318" i="2"/>
  <c r="J318" i="2"/>
  <c r="U307" i="2"/>
  <c r="J307" i="2"/>
  <c r="E117" i="2"/>
  <c r="F373" i="2"/>
  <c r="L335" i="2"/>
  <c r="I243" i="2"/>
  <c r="S97" i="2"/>
  <c r="I97" i="2"/>
  <c r="D97" i="2"/>
  <c r="J106" i="10"/>
  <c r="J111" i="10"/>
  <c r="F106" i="10"/>
  <c r="F111" i="10"/>
  <c r="I265" i="10"/>
  <c r="D262" i="10"/>
  <c r="D265" i="10"/>
  <c r="J62" i="10"/>
  <c r="F62" i="10"/>
  <c r="S33" i="10"/>
  <c r="U28" i="10"/>
  <c r="E28" i="10"/>
  <c r="U111" i="10"/>
  <c r="J46" i="10"/>
  <c r="J51" i="10"/>
  <c r="U51" i="10"/>
  <c r="D298" i="10"/>
  <c r="D296" i="10"/>
  <c r="S187" i="10"/>
  <c r="U184" i="10"/>
  <c r="S204" i="10"/>
  <c r="U201" i="10"/>
  <c r="E201" i="10"/>
  <c r="E204" i="10"/>
  <c r="I334" i="10"/>
  <c r="I332" i="10"/>
  <c r="K77" i="10"/>
  <c r="F63" i="10"/>
  <c r="J63" i="10"/>
  <c r="J54" i="10"/>
  <c r="J58" i="10"/>
  <c r="U58" i="10"/>
  <c r="K149" i="10"/>
  <c r="S146" i="10"/>
  <c r="I146" i="10"/>
  <c r="I149" i="10"/>
  <c r="S170" i="10"/>
  <c r="I170" i="10"/>
  <c r="I173" i="10"/>
  <c r="K173" i="10"/>
  <c r="S258" i="10"/>
  <c r="U255" i="10"/>
  <c r="S282" i="10"/>
  <c r="S280" i="10"/>
  <c r="U277" i="10"/>
  <c r="E98" i="10"/>
  <c r="K320" i="10"/>
  <c r="K356" i="10"/>
  <c r="S317" i="10"/>
  <c r="I317" i="10"/>
  <c r="I320" i="10"/>
  <c r="S66" i="10"/>
  <c r="U61" i="10"/>
  <c r="E61" i="10"/>
  <c r="E66" i="10"/>
  <c r="F99" i="10"/>
  <c r="J99" i="10"/>
  <c r="K158" i="10"/>
  <c r="S153" i="10"/>
  <c r="K168" i="10"/>
  <c r="K166" i="10"/>
  <c r="S162" i="10"/>
  <c r="I162" i="10"/>
  <c r="U129" i="10"/>
  <c r="S131" i="10"/>
  <c r="S288" i="10"/>
  <c r="U284" i="10"/>
  <c r="E284" i="10"/>
  <c r="E288" i="10"/>
  <c r="S353" i="10"/>
  <c r="U350" i="10"/>
  <c r="S399" i="10"/>
  <c r="U389" i="10"/>
  <c r="I92" i="10"/>
  <c r="S298" i="10"/>
  <c r="S296" i="10"/>
  <c r="U292" i="10"/>
  <c r="E292" i="10"/>
  <c r="S251" i="10"/>
  <c r="U247" i="10"/>
  <c r="I24" i="10"/>
  <c r="J97" i="10"/>
  <c r="F97" i="10"/>
  <c r="I102" i="10"/>
  <c r="D80" i="10"/>
  <c r="K87" i="10"/>
  <c r="K85" i="10"/>
  <c r="K134" i="10"/>
  <c r="K455" i="10"/>
  <c r="S445" i="10"/>
  <c r="F39" i="10"/>
  <c r="J39" i="10"/>
  <c r="F98" i="10"/>
  <c r="J98" i="10"/>
  <c r="S385" i="10"/>
  <c r="U375" i="10"/>
  <c r="I180" i="10"/>
  <c r="F325" i="10"/>
  <c r="J325" i="10"/>
  <c r="I346" i="10"/>
  <c r="S413" i="10"/>
  <c r="U403" i="10"/>
  <c r="J20" i="10"/>
  <c r="F20" i="10"/>
  <c r="I33" i="10"/>
  <c r="I298" i="10"/>
  <c r="I296" i="10"/>
  <c r="J285" i="10"/>
  <c r="F285" i="10"/>
  <c r="D324" i="10"/>
  <c r="S313" i="10"/>
  <c r="U309" i="10"/>
  <c r="S74" i="10"/>
  <c r="U70" i="10"/>
  <c r="D102" i="10"/>
  <c r="U114" i="10"/>
  <c r="S118" i="10"/>
  <c r="I258" i="10"/>
  <c r="I427" i="10"/>
  <c r="E30" i="10"/>
  <c r="U122" i="10"/>
  <c r="S125" i="10"/>
  <c r="S265" i="10"/>
  <c r="U262" i="10"/>
  <c r="E262" i="10"/>
  <c r="E265" i="10"/>
  <c r="S305" i="10"/>
  <c r="U302" i="10"/>
  <c r="I66" i="10"/>
  <c r="J38" i="10"/>
  <c r="F38" i="10"/>
  <c r="J81" i="10"/>
  <c r="F81" i="10"/>
  <c r="J155" i="10"/>
  <c r="F155" i="10"/>
  <c r="J270" i="10"/>
  <c r="F270" i="10"/>
  <c r="S180" i="10"/>
  <c r="U177" i="10"/>
  <c r="D275" i="10"/>
  <c r="D273" i="10"/>
  <c r="I275" i="10"/>
  <c r="I273" i="10"/>
  <c r="I288" i="10"/>
  <c r="K441" i="10"/>
  <c r="S431" i="10"/>
  <c r="I431" i="10"/>
  <c r="I441" i="10"/>
  <c r="I353" i="10"/>
  <c r="U19" i="10"/>
  <c r="E19" i="10"/>
  <c r="E26" i="10"/>
  <c r="S26" i="10"/>
  <c r="S92" i="10"/>
  <c r="U89" i="10"/>
  <c r="E89" i="10"/>
  <c r="E92" i="10"/>
  <c r="I184" i="10"/>
  <c r="I187" i="10"/>
  <c r="D201" i="10"/>
  <c r="D204" i="10"/>
  <c r="I247" i="10"/>
  <c r="I251" i="10"/>
  <c r="S334" i="10"/>
  <c r="S332" i="10"/>
  <c r="U324" i="10"/>
  <c r="E324" i="10"/>
  <c r="S24" i="10"/>
  <c r="U18" i="10"/>
  <c r="E18" i="10"/>
  <c r="S102" i="10"/>
  <c r="U96" i="10"/>
  <c r="E96" i="10"/>
  <c r="F154" i="10"/>
  <c r="J154" i="10"/>
  <c r="S229" i="10"/>
  <c r="I229" i="10"/>
  <c r="I232" i="10"/>
  <c r="K232" i="10"/>
  <c r="I277" i="10"/>
  <c r="E277" i="10"/>
  <c r="U417" i="10"/>
  <c r="S427" i="10"/>
  <c r="F30" i="10"/>
  <c r="J30" i="10"/>
  <c r="J326" i="10"/>
  <c r="F326" i="10"/>
  <c r="D61" i="10"/>
  <c r="D66" i="10"/>
  <c r="F163" i="10"/>
  <c r="J163" i="10"/>
  <c r="I129" i="10"/>
  <c r="I131" i="10"/>
  <c r="S275" i="10"/>
  <c r="S273" i="10"/>
  <c r="U269" i="10"/>
  <c r="E269" i="10"/>
  <c r="D284" i="10"/>
  <c r="D288" i="10"/>
  <c r="S346" i="10"/>
  <c r="U343" i="10"/>
  <c r="I389" i="10"/>
  <c r="I399" i="10"/>
  <c r="I342" i="2"/>
  <c r="U342" i="2"/>
  <c r="J342" i="2"/>
  <c r="S343" i="2"/>
  <c r="I343" i="2"/>
  <c r="D343" i="2"/>
  <c r="I99" i="2"/>
  <c r="D99" i="2"/>
  <c r="U99" i="2"/>
  <c r="S157" i="2"/>
  <c r="U157" i="2"/>
  <c r="F160" i="2"/>
  <c r="F98" i="2"/>
  <c r="U167" i="2"/>
  <c r="E167" i="2"/>
  <c r="T77" i="2"/>
  <c r="I341" i="2"/>
  <c r="F341" i="2"/>
  <c r="S278" i="2"/>
  <c r="I278" i="2"/>
  <c r="I298" i="2"/>
  <c r="U298" i="2"/>
  <c r="J298" i="2"/>
  <c r="I130" i="2"/>
  <c r="U316" i="2"/>
  <c r="J316" i="2"/>
  <c r="U62" i="2"/>
  <c r="J62" i="2"/>
  <c r="I245" i="2"/>
  <c r="D134" i="2"/>
  <c r="L344" i="2"/>
  <c r="K344" i="2"/>
  <c r="S18" i="2"/>
  <c r="I18" i="2"/>
  <c r="L191" i="2"/>
  <c r="K191" i="2"/>
  <c r="S191" i="2"/>
  <c r="U191" i="2"/>
  <c r="J191" i="2"/>
  <c r="D232" i="2"/>
  <c r="U352" i="2"/>
  <c r="J352" i="2"/>
  <c r="S142" i="2"/>
  <c r="S147" i="2"/>
  <c r="I65" i="2"/>
  <c r="U165" i="2"/>
  <c r="U91" i="2"/>
  <c r="J91" i="2"/>
  <c r="U129" i="2"/>
  <c r="J129" i="2"/>
  <c r="I208" i="2"/>
  <c r="U326" i="2"/>
  <c r="J326" i="2"/>
  <c r="I289" i="2"/>
  <c r="U289" i="2"/>
  <c r="J289" i="2"/>
  <c r="L81" i="2"/>
  <c r="L85" i="2"/>
  <c r="S317" i="2"/>
  <c r="U317" i="2"/>
  <c r="J317" i="2"/>
  <c r="L207" i="2"/>
  <c r="K207" i="2"/>
  <c r="S214" i="2"/>
  <c r="U214" i="2"/>
  <c r="S216" i="2"/>
  <c r="I216" i="2"/>
  <c r="D216" i="2"/>
  <c r="L29" i="2"/>
  <c r="K29" i="2"/>
  <c r="U287" i="2"/>
  <c r="J287" i="2"/>
  <c r="I144" i="2"/>
  <c r="D125" i="2"/>
  <c r="L70" i="2"/>
  <c r="K70" i="2"/>
  <c r="S70" i="2"/>
  <c r="K172" i="2"/>
  <c r="L172" i="2"/>
  <c r="L198" i="2"/>
  <c r="L228" i="2"/>
  <c r="L280" i="2"/>
  <c r="K280" i="2"/>
  <c r="S280" i="2"/>
  <c r="I371" i="2"/>
  <c r="D57" i="2"/>
  <c r="D192" i="2"/>
  <c r="E74" i="2"/>
  <c r="E57" i="2"/>
  <c r="E239" i="2"/>
  <c r="F328" i="2"/>
  <c r="F258" i="2"/>
  <c r="F240" i="2"/>
  <c r="F75" i="2"/>
  <c r="T481" i="2"/>
  <c r="R481" i="2"/>
  <c r="E192" i="2"/>
  <c r="F247" i="2"/>
  <c r="F233" i="2"/>
  <c r="E257" i="2"/>
  <c r="U73" i="2"/>
  <c r="J73" i="2"/>
  <c r="I73" i="2"/>
  <c r="I107" i="2"/>
  <c r="D107" i="2"/>
  <c r="D110" i="2"/>
  <c r="U107" i="2"/>
  <c r="I37" i="2"/>
  <c r="D37" i="2"/>
  <c r="U37" i="2"/>
  <c r="U122" i="2"/>
  <c r="J122" i="2"/>
  <c r="I122" i="2"/>
  <c r="I270" i="2"/>
  <c r="E270" i="2"/>
  <c r="E274" i="2"/>
  <c r="U270" i="2"/>
  <c r="F270" i="2"/>
  <c r="F275" i="2"/>
  <c r="I98" i="2"/>
  <c r="D98" i="2"/>
  <c r="S189" i="2"/>
  <c r="U189" i="2"/>
  <c r="J189" i="2"/>
  <c r="S64" i="2"/>
  <c r="U64" i="2"/>
  <c r="J64" i="2"/>
  <c r="S183" i="2"/>
  <c r="U183" i="2"/>
  <c r="J183" i="2"/>
  <c r="S223" i="2"/>
  <c r="U223" i="2"/>
  <c r="J223" i="2"/>
  <c r="K246" i="2"/>
  <c r="L246" i="2"/>
  <c r="S369" i="2"/>
  <c r="U369" i="2"/>
  <c r="J369" i="2"/>
  <c r="I131" i="2"/>
  <c r="U131" i="2"/>
  <c r="J131" i="2"/>
  <c r="D62" i="2"/>
  <c r="E62" i="2"/>
  <c r="U83" i="2"/>
  <c r="J83" i="2"/>
  <c r="I83" i="2"/>
  <c r="J63" i="2"/>
  <c r="F63" i="2"/>
  <c r="D364" i="2"/>
  <c r="E178" i="2"/>
  <c r="P137" i="2"/>
  <c r="S150" i="2"/>
  <c r="U150" i="2"/>
  <c r="J150" i="2"/>
  <c r="I182" i="2"/>
  <c r="U182" i="2"/>
  <c r="J182" i="2"/>
  <c r="I63" i="2"/>
  <c r="L239" i="2"/>
  <c r="I362" i="2"/>
  <c r="U362" i="2"/>
  <c r="J362" i="2"/>
  <c r="S90" i="2"/>
  <c r="K368" i="2"/>
  <c r="L372" i="2"/>
  <c r="T137" i="2"/>
  <c r="K339" i="2"/>
  <c r="S19" i="2"/>
  <c r="U19" i="2"/>
  <c r="S230" i="2"/>
  <c r="U230" i="2"/>
  <c r="J230" i="2"/>
  <c r="S325" i="2"/>
  <c r="U325" i="2"/>
  <c r="J325" i="2"/>
  <c r="C77" i="2"/>
  <c r="F50" i="2"/>
  <c r="K170" i="2"/>
  <c r="D74" i="2"/>
  <c r="D319" i="2"/>
  <c r="E266" i="2"/>
  <c r="O312" i="2"/>
  <c r="P375" i="2"/>
  <c r="P195" i="2"/>
  <c r="I222" i="2"/>
  <c r="L284" i="2"/>
  <c r="I151" i="2"/>
  <c r="F186" i="2"/>
  <c r="D185" i="2"/>
  <c r="E185" i="2"/>
  <c r="E327" i="2"/>
  <c r="M312" i="2"/>
  <c r="O137" i="2"/>
  <c r="P77" i="2"/>
  <c r="I160" i="2"/>
  <c r="D160" i="2"/>
  <c r="D178" i="2"/>
  <c r="D327" i="2"/>
  <c r="E125" i="2"/>
  <c r="E232" i="2"/>
  <c r="M137" i="2"/>
  <c r="O375" i="2"/>
  <c r="T312" i="2"/>
  <c r="L311" i="2"/>
  <c r="C137" i="2"/>
  <c r="C504" i="2"/>
  <c r="F118" i="2"/>
  <c r="F179" i="2"/>
  <c r="F193" i="2"/>
  <c r="D165" i="2"/>
  <c r="L53" i="2"/>
  <c r="S158" i="2"/>
  <c r="I158" i="2"/>
  <c r="D158" i="2"/>
  <c r="K323" i="2"/>
  <c r="K92" i="2"/>
  <c r="L93" i="2"/>
  <c r="K116" i="2"/>
  <c r="L117" i="2"/>
  <c r="U89" i="2"/>
  <c r="I89" i="2"/>
  <c r="E89" i="2"/>
  <c r="K123" i="2"/>
  <c r="I206" i="2"/>
  <c r="U206" i="2"/>
  <c r="S264" i="2"/>
  <c r="U264" i="2"/>
  <c r="J264" i="2"/>
  <c r="K20" i="2"/>
  <c r="L24" i="2"/>
  <c r="L26" i="2"/>
  <c r="K35" i="2"/>
  <c r="K32" i="2"/>
  <c r="K47" i="2"/>
  <c r="L49" i="2"/>
  <c r="K109" i="2"/>
  <c r="L110" i="2"/>
  <c r="F135" i="2"/>
  <c r="I176" i="2"/>
  <c r="U324" i="2"/>
  <c r="J324" i="2"/>
  <c r="I324" i="2"/>
  <c r="U288" i="2"/>
  <c r="J288" i="2"/>
  <c r="U115" i="2"/>
  <c r="I115" i="2"/>
  <c r="F267" i="2"/>
  <c r="S172" i="2"/>
  <c r="I177" i="2"/>
  <c r="I355" i="2"/>
  <c r="U296" i="2"/>
  <c r="I296" i="2"/>
  <c r="I55" i="2"/>
  <c r="U55" i="2"/>
  <c r="J55" i="2"/>
  <c r="K38" i="2"/>
  <c r="K156" i="2"/>
  <c r="L161" i="2"/>
  <c r="K174" i="2"/>
  <c r="L178" i="2"/>
  <c r="S23" i="2"/>
  <c r="U23" i="2"/>
  <c r="J23" i="2"/>
  <c r="S71" i="2"/>
  <c r="I71" i="2"/>
  <c r="K132" i="2"/>
  <c r="S168" i="2"/>
  <c r="I168" i="2"/>
  <c r="L185" i="2"/>
  <c r="L201" i="2"/>
  <c r="E165" i="2"/>
  <c r="I41" i="2"/>
  <c r="I209" i="2"/>
  <c r="I56" i="2"/>
  <c r="U56" i="2"/>
  <c r="J56" i="2"/>
  <c r="I22" i="2"/>
  <c r="U22" i="2"/>
  <c r="J22" i="2"/>
  <c r="R77" i="2"/>
  <c r="R137" i="2"/>
  <c r="R195" i="2"/>
  <c r="M481" i="2"/>
  <c r="U175" i="2"/>
  <c r="J175" i="2"/>
  <c r="I175" i="2"/>
  <c r="U361" i="2"/>
  <c r="E361" i="2"/>
  <c r="O249" i="2"/>
  <c r="C249" i="2"/>
  <c r="C312" i="2"/>
  <c r="C375" i="2"/>
  <c r="M249" i="2"/>
  <c r="D152" i="2"/>
  <c r="E152" i="2"/>
  <c r="M195" i="2"/>
  <c r="O195" i="2"/>
  <c r="R375" i="2"/>
  <c r="T195" i="2"/>
  <c r="T249" i="2"/>
  <c r="P249" i="2"/>
  <c r="O481" i="2"/>
  <c r="L262" i="2"/>
  <c r="I304" i="2"/>
  <c r="L315" i="2"/>
  <c r="S340" i="2"/>
  <c r="I340" i="2"/>
  <c r="K346" i="2"/>
  <c r="R312" i="2"/>
  <c r="D257" i="2"/>
  <c r="S28" i="2"/>
  <c r="L39" i="2"/>
  <c r="K39" i="2"/>
  <c r="S100" i="2"/>
  <c r="I100" i="2"/>
  <c r="K149" i="2"/>
  <c r="S166" i="2"/>
  <c r="I166" i="2"/>
  <c r="D166" i="2"/>
  <c r="L170" i="2"/>
  <c r="K215" i="2"/>
  <c r="L217" i="2"/>
  <c r="U261" i="2"/>
  <c r="I261" i="2"/>
  <c r="S273" i="2"/>
  <c r="U273" i="2"/>
  <c r="J273" i="2"/>
  <c r="S279" i="2"/>
  <c r="K284" i="2"/>
  <c r="L364" i="2"/>
  <c r="I295" i="2"/>
  <c r="U295" i="2"/>
  <c r="F295" i="2"/>
  <c r="D266" i="2"/>
  <c r="M77" i="2"/>
  <c r="M375" i="2"/>
  <c r="O77" i="2"/>
  <c r="R249" i="2"/>
  <c r="T375" i="2"/>
  <c r="P312" i="2"/>
  <c r="F153" i="2"/>
  <c r="F126" i="2"/>
  <c r="F58" i="2"/>
  <c r="C481" i="2"/>
  <c r="C492" i="2"/>
  <c r="C493" i="2"/>
  <c r="C195" i="2"/>
  <c r="L61" i="2"/>
  <c r="L221" i="2"/>
  <c r="K254" i="2"/>
  <c r="S271" i="2"/>
  <c r="U271" i="2"/>
  <c r="J271" i="2"/>
  <c r="K286" i="2"/>
  <c r="L291" i="2"/>
  <c r="L293" i="2"/>
  <c r="L300" i="2"/>
  <c r="L351" i="2"/>
  <c r="E609" i="2"/>
  <c r="F609" i="2"/>
  <c r="I72" i="2"/>
  <c r="D609" i="2"/>
  <c r="D474" i="10"/>
  <c r="D479" i="10"/>
  <c r="D483" i="10"/>
  <c r="D484" i="10"/>
  <c r="D482" i="10"/>
  <c r="L243" i="10"/>
  <c r="S211" i="10"/>
  <c r="S220" i="10"/>
  <c r="U236" i="10"/>
  <c r="F236" i="10"/>
  <c r="F240" i="10"/>
  <c r="E215" i="10"/>
  <c r="E220" i="10"/>
  <c r="D218" i="10"/>
  <c r="I218" i="10"/>
  <c r="U215" i="10"/>
  <c r="F215" i="10"/>
  <c r="F219" i="10"/>
  <c r="I220" i="10"/>
  <c r="D236" i="10"/>
  <c r="D241" i="10"/>
  <c r="S218" i="10"/>
  <c r="S341" i="10"/>
  <c r="S197" i="10"/>
  <c r="K458" i="10"/>
  <c r="K459" i="10"/>
  <c r="I37" i="10"/>
  <c r="U37" i="10"/>
  <c r="F37" i="10"/>
  <c r="F43" i="10"/>
  <c r="I144" i="10"/>
  <c r="U139" i="10"/>
  <c r="J139" i="10"/>
  <c r="J143" i="10"/>
  <c r="L357" i="10"/>
  <c r="K357" i="10"/>
  <c r="I208" i="10"/>
  <c r="I211" i="10"/>
  <c r="E336" i="10"/>
  <c r="E339" i="10"/>
  <c r="S239" i="10"/>
  <c r="D336" i="10"/>
  <c r="D339" i="10"/>
  <c r="I239" i="10"/>
  <c r="U336" i="10"/>
  <c r="U340" i="10"/>
  <c r="I197" i="10"/>
  <c r="S241" i="10"/>
  <c r="I339" i="10"/>
  <c r="S339" i="10"/>
  <c r="E236" i="10"/>
  <c r="E241" i="10"/>
  <c r="S142" i="10"/>
  <c r="D139" i="10"/>
  <c r="D144" i="10"/>
  <c r="S144" i="10"/>
  <c r="D24" i="10"/>
  <c r="E139" i="10"/>
  <c r="E144" i="10"/>
  <c r="D193" i="10"/>
  <c r="D199" i="10"/>
  <c r="S199" i="10"/>
  <c r="E193" i="10"/>
  <c r="E199" i="10"/>
  <c r="N460" i="10"/>
  <c r="L460" i="10"/>
  <c r="U193" i="10"/>
  <c r="F193" i="10"/>
  <c r="F198" i="10"/>
  <c r="K242" i="10"/>
  <c r="K462" i="10"/>
  <c r="I356" i="10"/>
  <c r="J361" i="10"/>
  <c r="J372" i="10"/>
  <c r="U372" i="10"/>
  <c r="S299" i="10"/>
  <c r="D317" i="10"/>
  <c r="D320" i="10"/>
  <c r="E24" i="10"/>
  <c r="L349" i="2"/>
  <c r="I191" i="2"/>
  <c r="L192" i="2"/>
  <c r="L145" i="2"/>
  <c r="T376" i="2"/>
  <c r="K309" i="2"/>
  <c r="L309" i="2"/>
  <c r="U278" i="2"/>
  <c r="J278" i="2"/>
  <c r="I231" i="2"/>
  <c r="D18" i="2"/>
  <c r="L210" i="2"/>
  <c r="I317" i="2"/>
  <c r="J80" i="2"/>
  <c r="L282" i="2"/>
  <c r="K282" i="2"/>
  <c r="D80" i="2"/>
  <c r="L347" i="2"/>
  <c r="U142" i="2"/>
  <c r="J142" i="2"/>
  <c r="L152" i="2"/>
  <c r="I142" i="2"/>
  <c r="I147" i="2"/>
  <c r="K33" i="2"/>
  <c r="I271" i="2"/>
  <c r="L134" i="2"/>
  <c r="F342" i="2"/>
  <c r="K74" i="2"/>
  <c r="I244" i="2"/>
  <c r="F62" i="2"/>
  <c r="L327" i="2"/>
  <c r="U331" i="2"/>
  <c r="U336" i="2"/>
  <c r="I353" i="2"/>
  <c r="L257" i="2"/>
  <c r="L74" i="2"/>
  <c r="L33" i="2"/>
  <c r="I363" i="2"/>
  <c r="I184" i="2"/>
  <c r="I360" i="2"/>
  <c r="E360" i="2"/>
  <c r="E364" i="2"/>
  <c r="I19" i="2"/>
  <c r="D19" i="2"/>
  <c r="T138" i="2"/>
  <c r="K349" i="2"/>
  <c r="I190" i="2"/>
  <c r="I333" i="2"/>
  <c r="I64" i="2"/>
  <c r="D243" i="2"/>
  <c r="E243" i="2"/>
  <c r="I248" i="2"/>
  <c r="I48" i="2"/>
  <c r="I238" i="2"/>
  <c r="I369" i="2"/>
  <c r="I223" i="2"/>
  <c r="K190" i="10"/>
  <c r="M138" i="2"/>
  <c r="O138" i="2"/>
  <c r="U97" i="2"/>
  <c r="E97" i="2"/>
  <c r="J309" i="10"/>
  <c r="J314" i="10"/>
  <c r="U314" i="10"/>
  <c r="U445" i="10"/>
  <c r="S455" i="10"/>
  <c r="E282" i="10"/>
  <c r="E280" i="10"/>
  <c r="U259" i="10"/>
  <c r="J255" i="10"/>
  <c r="J259" i="10"/>
  <c r="F201" i="10"/>
  <c r="F205" i="10"/>
  <c r="J201" i="10"/>
  <c r="J205" i="10"/>
  <c r="U205" i="10"/>
  <c r="E275" i="10"/>
  <c r="E273" i="10"/>
  <c r="U103" i="10"/>
  <c r="F96" i="10"/>
  <c r="F103" i="10"/>
  <c r="J96" i="10"/>
  <c r="J103" i="10"/>
  <c r="S77" i="10"/>
  <c r="U93" i="10"/>
  <c r="F89" i="10"/>
  <c r="F93" i="10"/>
  <c r="J89" i="10"/>
  <c r="J93" i="10"/>
  <c r="F19" i="10"/>
  <c r="J19" i="10"/>
  <c r="J114" i="10"/>
  <c r="J119" i="10"/>
  <c r="U119" i="10"/>
  <c r="J375" i="10"/>
  <c r="J386" i="10"/>
  <c r="U386" i="10"/>
  <c r="I445" i="10"/>
  <c r="I455" i="10"/>
  <c r="I458" i="10"/>
  <c r="I459" i="10"/>
  <c r="F208" i="10"/>
  <c r="F212" i="10"/>
  <c r="J208" i="10"/>
  <c r="J212" i="10"/>
  <c r="U212" i="10"/>
  <c r="K135" i="10"/>
  <c r="U252" i="10"/>
  <c r="J247" i="10"/>
  <c r="J252" i="10"/>
  <c r="U162" i="10"/>
  <c r="E162" i="10"/>
  <c r="S168" i="10"/>
  <c r="S166" i="10"/>
  <c r="U34" i="10"/>
  <c r="J28" i="10"/>
  <c r="J34" i="10"/>
  <c r="F28" i="10"/>
  <c r="F34" i="10"/>
  <c r="J389" i="10"/>
  <c r="J400" i="10"/>
  <c r="U400" i="10"/>
  <c r="J129" i="10"/>
  <c r="J132" i="10"/>
  <c r="U132" i="10"/>
  <c r="U153" i="10"/>
  <c r="S158" i="10"/>
  <c r="U229" i="10"/>
  <c r="S232" i="10"/>
  <c r="E334" i="10"/>
  <c r="E332" i="10"/>
  <c r="I42" i="10"/>
  <c r="I77" i="10"/>
  <c r="D37" i="10"/>
  <c r="D42" i="10"/>
  <c r="J177" i="10"/>
  <c r="J181" i="10"/>
  <c r="U181" i="10"/>
  <c r="U266" i="10"/>
  <c r="F262" i="10"/>
  <c r="F266" i="10"/>
  <c r="J262" i="10"/>
  <c r="J266" i="10"/>
  <c r="J70" i="10"/>
  <c r="J75" i="10"/>
  <c r="U75" i="10"/>
  <c r="E474" i="10"/>
  <c r="U414" i="10"/>
  <c r="J403" i="10"/>
  <c r="J414" i="10"/>
  <c r="D87" i="10"/>
  <c r="D85" i="10"/>
  <c r="D134" i="10"/>
  <c r="E298" i="10"/>
  <c r="E296" i="10"/>
  <c r="U289" i="10"/>
  <c r="F284" i="10"/>
  <c r="F289" i="10"/>
  <c r="J284" i="10"/>
  <c r="J289" i="10"/>
  <c r="I168" i="10"/>
  <c r="I166" i="10"/>
  <c r="F61" i="10"/>
  <c r="F67" i="10"/>
  <c r="J61" i="10"/>
  <c r="J67" i="10"/>
  <c r="U67" i="10"/>
  <c r="S320" i="10"/>
  <c r="U317" i="10"/>
  <c r="E317" i="10"/>
  <c r="E320" i="10"/>
  <c r="U281" i="10"/>
  <c r="F277" i="10"/>
  <c r="F281" i="10"/>
  <c r="J277" i="10"/>
  <c r="J281" i="10"/>
  <c r="U347" i="10"/>
  <c r="J343" i="10"/>
  <c r="J347" i="10"/>
  <c r="U274" i="10"/>
  <c r="F269" i="10"/>
  <c r="F274" i="10"/>
  <c r="J269" i="10"/>
  <c r="J274" i="10"/>
  <c r="J417" i="10"/>
  <c r="J428" i="10"/>
  <c r="U428" i="10"/>
  <c r="U170" i="10"/>
  <c r="S173" i="10"/>
  <c r="I282" i="10"/>
  <c r="I280" i="10"/>
  <c r="I299" i="10"/>
  <c r="D277" i="10"/>
  <c r="E102" i="10"/>
  <c r="J18" i="10"/>
  <c r="U25" i="10"/>
  <c r="F18" i="10"/>
  <c r="U333" i="10"/>
  <c r="J324" i="10"/>
  <c r="J333" i="10"/>
  <c r="F324" i="10"/>
  <c r="F333" i="10"/>
  <c r="U431" i="10"/>
  <c r="S441" i="10"/>
  <c r="J302" i="10"/>
  <c r="J306" i="10"/>
  <c r="U306" i="10"/>
  <c r="J122" i="10"/>
  <c r="J126" i="10"/>
  <c r="U126" i="10"/>
  <c r="D334" i="10"/>
  <c r="D332" i="10"/>
  <c r="I87" i="10"/>
  <c r="I85" i="10"/>
  <c r="I134" i="10"/>
  <c r="S87" i="10"/>
  <c r="S85" i="10"/>
  <c r="S134" i="10"/>
  <c r="U80" i="10"/>
  <c r="E80" i="10"/>
  <c r="U297" i="10"/>
  <c r="F292" i="10"/>
  <c r="F297" i="10"/>
  <c r="J292" i="10"/>
  <c r="J297" i="10"/>
  <c r="E37" i="10"/>
  <c r="E42" i="10"/>
  <c r="U354" i="10"/>
  <c r="J350" i="10"/>
  <c r="J354" i="10"/>
  <c r="D162" i="10"/>
  <c r="I153" i="10"/>
  <c r="E153" i="10"/>
  <c r="E158" i="10"/>
  <c r="U146" i="10"/>
  <c r="S149" i="10"/>
  <c r="J184" i="10"/>
  <c r="J188" i="10"/>
  <c r="U188" i="10"/>
  <c r="E33" i="10"/>
  <c r="P376" i="2"/>
  <c r="E342" i="2"/>
  <c r="D342" i="2"/>
  <c r="U343" i="2"/>
  <c r="F343" i="2"/>
  <c r="E343" i="2"/>
  <c r="K347" i="2"/>
  <c r="J296" i="2"/>
  <c r="F296" i="2"/>
  <c r="F301" i="2"/>
  <c r="M376" i="2"/>
  <c r="E296" i="2"/>
  <c r="D296" i="2"/>
  <c r="D295" i="2"/>
  <c r="E295" i="2"/>
  <c r="J270" i="2"/>
  <c r="D270" i="2"/>
  <c r="D274" i="2"/>
  <c r="J99" i="2"/>
  <c r="F99" i="2"/>
  <c r="E99" i="2"/>
  <c r="I157" i="2"/>
  <c r="F157" i="2"/>
  <c r="J157" i="2"/>
  <c r="E160" i="2"/>
  <c r="E98" i="2"/>
  <c r="P138" i="2"/>
  <c r="R250" i="2"/>
  <c r="J167" i="2"/>
  <c r="F167" i="2"/>
  <c r="P250" i="2"/>
  <c r="D341" i="2"/>
  <c r="E341" i="2"/>
  <c r="D278" i="2"/>
  <c r="E278" i="2"/>
  <c r="C138" i="2"/>
  <c r="E37" i="2"/>
  <c r="I280" i="2"/>
  <c r="U280" i="2"/>
  <c r="J280" i="2"/>
  <c r="L204" i="2"/>
  <c r="K198" i="2"/>
  <c r="S29" i="2"/>
  <c r="I29" i="2"/>
  <c r="D29" i="2"/>
  <c r="E216" i="2"/>
  <c r="U216" i="2"/>
  <c r="U18" i="2"/>
  <c r="E18" i="2"/>
  <c r="S344" i="2"/>
  <c r="I344" i="2"/>
  <c r="D344" i="2"/>
  <c r="I150" i="2"/>
  <c r="K228" i="2"/>
  <c r="L232" i="2"/>
  <c r="I70" i="2"/>
  <c r="U70" i="2"/>
  <c r="J70" i="2"/>
  <c r="I214" i="2"/>
  <c r="K81" i="2"/>
  <c r="K85" i="2"/>
  <c r="L87" i="2"/>
  <c r="F165" i="2"/>
  <c r="J165" i="2"/>
  <c r="J214" i="2"/>
  <c r="F214" i="2"/>
  <c r="O250" i="2"/>
  <c r="S368" i="2"/>
  <c r="K372" i="2"/>
  <c r="U90" i="2"/>
  <c r="I183" i="2"/>
  <c r="I189" i="2"/>
  <c r="E107" i="2"/>
  <c r="E110" i="2"/>
  <c r="I273" i="2"/>
  <c r="R376" i="2"/>
  <c r="C376" i="2"/>
  <c r="I23" i="2"/>
  <c r="J19" i="2"/>
  <c r="F19" i="2"/>
  <c r="S339" i="2"/>
  <c r="I339" i="2"/>
  <c r="E503" i="2"/>
  <c r="D63" i="2"/>
  <c r="E63" i="2"/>
  <c r="J107" i="2"/>
  <c r="F107" i="2"/>
  <c r="F111" i="2"/>
  <c r="S335" i="2"/>
  <c r="I230" i="2"/>
  <c r="K239" i="2"/>
  <c r="F37" i="2"/>
  <c r="J37" i="2"/>
  <c r="O376" i="2"/>
  <c r="I325" i="2"/>
  <c r="I90" i="2"/>
  <c r="D90" i="2"/>
  <c r="D340" i="2"/>
  <c r="I311" i="2"/>
  <c r="D304" i="2"/>
  <c r="U279" i="2"/>
  <c r="U28" i="2"/>
  <c r="I28" i="2"/>
  <c r="K134" i="2"/>
  <c r="S132" i="2"/>
  <c r="I132" i="2"/>
  <c r="K110" i="2"/>
  <c r="S109" i="2"/>
  <c r="S32" i="2"/>
  <c r="U32" i="2"/>
  <c r="J32" i="2"/>
  <c r="U30" i="2"/>
  <c r="S35" i="2"/>
  <c r="D206" i="2"/>
  <c r="D210" i="2"/>
  <c r="K93" i="2"/>
  <c r="S92" i="2"/>
  <c r="I92" i="2"/>
  <c r="K152" i="2"/>
  <c r="S149" i="2"/>
  <c r="I149" i="2"/>
  <c r="J295" i="2"/>
  <c r="K262" i="2"/>
  <c r="L266" i="2"/>
  <c r="M250" i="2"/>
  <c r="K185" i="2"/>
  <c r="K145" i="2"/>
  <c r="U71" i="2"/>
  <c r="K161" i="2"/>
  <c r="S156" i="2"/>
  <c r="I156" i="2"/>
  <c r="I30" i="2"/>
  <c r="E30" i="2"/>
  <c r="E35" i="2"/>
  <c r="L125" i="2"/>
  <c r="F89" i="2"/>
  <c r="J89" i="2"/>
  <c r="U158" i="2"/>
  <c r="E158" i="2"/>
  <c r="K300" i="2"/>
  <c r="J261" i="2"/>
  <c r="K221" i="2"/>
  <c r="L226" i="2"/>
  <c r="L224" i="2"/>
  <c r="K61" i="2"/>
  <c r="L66" i="2"/>
  <c r="K351" i="2"/>
  <c r="L358" i="2"/>
  <c r="L356" i="2"/>
  <c r="D331" i="2"/>
  <c r="D335" i="2"/>
  <c r="E331" i="2"/>
  <c r="E335" i="2"/>
  <c r="S284" i="2"/>
  <c r="I279" i="2"/>
  <c r="S215" i="2"/>
  <c r="I215" i="2"/>
  <c r="K217" i="2"/>
  <c r="E166" i="2"/>
  <c r="U166" i="2"/>
  <c r="L103" i="2"/>
  <c r="U100" i="2"/>
  <c r="E100" i="2"/>
  <c r="S39" i="2"/>
  <c r="I39" i="2"/>
  <c r="D39" i="2"/>
  <c r="S170" i="2"/>
  <c r="U168" i="2"/>
  <c r="L42" i="2"/>
  <c r="K49" i="2"/>
  <c r="S47" i="2"/>
  <c r="I47" i="2"/>
  <c r="F206" i="2"/>
  <c r="F211" i="2"/>
  <c r="J206" i="2"/>
  <c r="K125" i="2"/>
  <c r="S123" i="2"/>
  <c r="I123" i="2"/>
  <c r="K117" i="2"/>
  <c r="S116" i="2"/>
  <c r="I116" i="2"/>
  <c r="I117" i="2"/>
  <c r="S323" i="2"/>
  <c r="I323" i="2"/>
  <c r="K327" i="2"/>
  <c r="K364" i="2"/>
  <c r="S286" i="2"/>
  <c r="K293" i="2"/>
  <c r="K291" i="2"/>
  <c r="S254" i="2"/>
  <c r="K257" i="2"/>
  <c r="K210" i="2"/>
  <c r="S207" i="2"/>
  <c r="I207" i="2"/>
  <c r="D100" i="2"/>
  <c r="D103" i="2"/>
  <c r="S346" i="2"/>
  <c r="U346" i="2"/>
  <c r="J346" i="2"/>
  <c r="U340" i="2"/>
  <c r="E340" i="2"/>
  <c r="K315" i="2"/>
  <c r="L319" i="2"/>
  <c r="U304" i="2"/>
  <c r="S311" i="2"/>
  <c r="E304" i="2"/>
  <c r="S309" i="2"/>
  <c r="T250" i="2"/>
  <c r="C250" i="2"/>
  <c r="F361" i="2"/>
  <c r="F365" i="2"/>
  <c r="J361" i="2"/>
  <c r="R138" i="2"/>
  <c r="K201" i="2"/>
  <c r="L202" i="2"/>
  <c r="L274" i="2"/>
  <c r="K178" i="2"/>
  <c r="S174" i="2"/>
  <c r="I174" i="2"/>
  <c r="I178" i="2"/>
  <c r="S38" i="2"/>
  <c r="I38" i="2"/>
  <c r="K42" i="2"/>
  <c r="J115" i="2"/>
  <c r="K192" i="2"/>
  <c r="K24" i="2"/>
  <c r="K26" i="2"/>
  <c r="S20" i="2"/>
  <c r="I20" i="2"/>
  <c r="I264" i="2"/>
  <c r="E206" i="2"/>
  <c r="E210" i="2"/>
  <c r="D89" i="2"/>
  <c r="K53" i="2"/>
  <c r="L57" i="2"/>
  <c r="J236" i="10"/>
  <c r="J240" i="10"/>
  <c r="U240" i="10"/>
  <c r="U219" i="10"/>
  <c r="E218" i="10"/>
  <c r="D239" i="10"/>
  <c r="F139" i="10"/>
  <c r="F143" i="10"/>
  <c r="J215" i="10"/>
  <c r="J219" i="10"/>
  <c r="D341" i="10"/>
  <c r="U43" i="10"/>
  <c r="J37" i="10"/>
  <c r="J43" i="10"/>
  <c r="D208" i="10"/>
  <c r="D211" i="10"/>
  <c r="E208" i="10"/>
  <c r="E211" i="10"/>
  <c r="U143" i="10"/>
  <c r="U198" i="10"/>
  <c r="E142" i="10"/>
  <c r="J193" i="10"/>
  <c r="J198" i="10"/>
  <c r="F336" i="10"/>
  <c r="F340" i="10"/>
  <c r="S356" i="10"/>
  <c r="S357" i="10"/>
  <c r="E341" i="10"/>
  <c r="J336" i="10"/>
  <c r="J340" i="10"/>
  <c r="S190" i="10"/>
  <c r="I242" i="10"/>
  <c r="E239" i="10"/>
  <c r="D77" i="10"/>
  <c r="D135" i="10"/>
  <c r="S242" i="10"/>
  <c r="J25" i="10"/>
  <c r="J77" i="10"/>
  <c r="D142" i="10"/>
  <c r="D197" i="10"/>
  <c r="S458" i="10"/>
  <c r="S459" i="10"/>
  <c r="I357" i="10"/>
  <c r="E197" i="10"/>
  <c r="K243" i="10"/>
  <c r="E471" i="10"/>
  <c r="F482" i="10"/>
  <c r="E77" i="10"/>
  <c r="E299" i="10"/>
  <c r="S135" i="10"/>
  <c r="D356" i="10"/>
  <c r="S462" i="10"/>
  <c r="F278" i="2"/>
  <c r="D142" i="2"/>
  <c r="I49" i="2"/>
  <c r="E142" i="2"/>
  <c r="E147" i="2"/>
  <c r="I335" i="2"/>
  <c r="I309" i="2"/>
  <c r="I364" i="2"/>
  <c r="J331" i="2"/>
  <c r="J336" i="2"/>
  <c r="L195" i="2"/>
  <c r="F331" i="2"/>
  <c r="F336" i="2"/>
  <c r="I210" i="2"/>
  <c r="F142" i="2"/>
  <c r="F146" i="2"/>
  <c r="I145" i="2"/>
  <c r="E19" i="2"/>
  <c r="L312" i="2"/>
  <c r="L137" i="2"/>
  <c r="L249" i="2"/>
  <c r="I346" i="2"/>
  <c r="I347" i="2"/>
  <c r="I152" i="2"/>
  <c r="J343" i="2"/>
  <c r="I239" i="2"/>
  <c r="E300" i="2"/>
  <c r="U283" i="2"/>
  <c r="T479" i="2"/>
  <c r="I327" i="2"/>
  <c r="L481" i="2"/>
  <c r="E248" i="2"/>
  <c r="E246" i="2"/>
  <c r="D248" i="2"/>
  <c r="D246" i="2"/>
  <c r="S243" i="10"/>
  <c r="P480" i="2"/>
  <c r="J97" i="2"/>
  <c r="F97" i="2"/>
  <c r="I135" i="10"/>
  <c r="D282" i="10"/>
  <c r="D280" i="10"/>
  <c r="D299" i="10"/>
  <c r="U299" i="10"/>
  <c r="J445" i="10"/>
  <c r="J456" i="10"/>
  <c r="U456" i="10"/>
  <c r="J146" i="10"/>
  <c r="J150" i="10"/>
  <c r="U150" i="10"/>
  <c r="D168" i="10"/>
  <c r="D166" i="10"/>
  <c r="E87" i="10"/>
  <c r="E85" i="10"/>
  <c r="E134" i="10"/>
  <c r="U174" i="10"/>
  <c r="J170" i="10"/>
  <c r="J174" i="10"/>
  <c r="U86" i="10"/>
  <c r="U134" i="10"/>
  <c r="F80" i="10"/>
  <c r="F86" i="10"/>
  <c r="F134" i="10"/>
  <c r="J80" i="10"/>
  <c r="J86" i="10"/>
  <c r="J134" i="10"/>
  <c r="I462" i="10"/>
  <c r="E473" i="10"/>
  <c r="J431" i="10"/>
  <c r="J442" i="10"/>
  <c r="U442" i="10"/>
  <c r="F299" i="10"/>
  <c r="U233" i="10"/>
  <c r="J229" i="10"/>
  <c r="J233" i="10"/>
  <c r="J153" i="10"/>
  <c r="J159" i="10"/>
  <c r="U159" i="10"/>
  <c r="F153" i="10"/>
  <c r="F159" i="10"/>
  <c r="F25" i="10"/>
  <c r="F77" i="10"/>
  <c r="E356" i="10"/>
  <c r="E168" i="10"/>
  <c r="E166" i="10"/>
  <c r="E485" i="10"/>
  <c r="I158" i="10"/>
  <c r="I190" i="10"/>
  <c r="D153" i="10"/>
  <c r="D158" i="10"/>
  <c r="U77" i="10"/>
  <c r="J317" i="10"/>
  <c r="J321" i="10"/>
  <c r="U321" i="10"/>
  <c r="U356" i="10"/>
  <c r="F317" i="10"/>
  <c r="F321" i="10"/>
  <c r="F356" i="10"/>
  <c r="F242" i="10"/>
  <c r="J162" i="10"/>
  <c r="J167" i="10"/>
  <c r="U167" i="10"/>
  <c r="F162" i="10"/>
  <c r="F167" i="10"/>
  <c r="J299" i="10"/>
  <c r="M479" i="2"/>
  <c r="S347" i="2"/>
  <c r="S349" i="2"/>
  <c r="U344" i="2"/>
  <c r="E344" i="2"/>
  <c r="D300" i="2"/>
  <c r="I161" i="2"/>
  <c r="D157" i="2"/>
  <c r="E157" i="2"/>
  <c r="I93" i="2"/>
  <c r="I42" i="2"/>
  <c r="U39" i="2"/>
  <c r="E39" i="2"/>
  <c r="C489" i="2"/>
  <c r="I349" i="2"/>
  <c r="D339" i="2"/>
  <c r="D347" i="2"/>
  <c r="S228" i="2"/>
  <c r="I228" i="2"/>
  <c r="I232" i="2"/>
  <c r="K232" i="2"/>
  <c r="J18" i="2"/>
  <c r="F18" i="2"/>
  <c r="S81" i="2"/>
  <c r="I81" i="2"/>
  <c r="I85" i="2"/>
  <c r="K87" i="2"/>
  <c r="J216" i="2"/>
  <c r="F216" i="2"/>
  <c r="U29" i="2"/>
  <c r="U34" i="2"/>
  <c r="E29" i="2"/>
  <c r="E214" i="2"/>
  <c r="D214" i="2"/>
  <c r="K204" i="2"/>
  <c r="S198" i="2"/>
  <c r="I134" i="2"/>
  <c r="D93" i="2"/>
  <c r="I172" i="2"/>
  <c r="U339" i="2"/>
  <c r="E339" i="2"/>
  <c r="I170" i="2"/>
  <c r="R479" i="2"/>
  <c r="D38" i="2"/>
  <c r="D42" i="2"/>
  <c r="L375" i="2"/>
  <c r="L77" i="2"/>
  <c r="O479" i="2"/>
  <c r="F90" i="2"/>
  <c r="F94" i="2"/>
  <c r="J90" i="2"/>
  <c r="S372" i="2"/>
  <c r="I368" i="2"/>
  <c r="I372" i="2"/>
  <c r="U368" i="2"/>
  <c r="S246" i="2"/>
  <c r="E103" i="2"/>
  <c r="I282" i="2"/>
  <c r="S239" i="2"/>
  <c r="I246" i="2"/>
  <c r="E90" i="2"/>
  <c r="E93" i="2"/>
  <c r="I217" i="2"/>
  <c r="D215" i="2"/>
  <c r="I26" i="2"/>
  <c r="I24" i="2"/>
  <c r="D20" i="2"/>
  <c r="S192" i="2"/>
  <c r="E309" i="2"/>
  <c r="E311" i="2"/>
  <c r="K57" i="2"/>
  <c r="S53" i="2"/>
  <c r="E38" i="2"/>
  <c r="U38" i="2"/>
  <c r="S42" i="2"/>
  <c r="U207" i="2"/>
  <c r="S210" i="2"/>
  <c r="U254" i="2"/>
  <c r="S257" i="2"/>
  <c r="U286" i="2"/>
  <c r="S293" i="2"/>
  <c r="S291" i="2"/>
  <c r="D147" i="2"/>
  <c r="D145" i="2"/>
  <c r="I284" i="2"/>
  <c r="D279" i="2"/>
  <c r="K66" i="2"/>
  <c r="S61" i="2"/>
  <c r="I61" i="2"/>
  <c r="E499" i="2"/>
  <c r="S300" i="2"/>
  <c r="D156" i="2"/>
  <c r="J71" i="2"/>
  <c r="J75" i="2"/>
  <c r="U75" i="2"/>
  <c r="S185" i="2"/>
  <c r="U109" i="2"/>
  <c r="S110" i="2"/>
  <c r="U132" i="2"/>
  <c r="S134" i="2"/>
  <c r="D28" i="2"/>
  <c r="S282" i="2"/>
  <c r="F304" i="2"/>
  <c r="F310" i="2"/>
  <c r="J304" i="2"/>
  <c r="J310" i="2"/>
  <c r="U310" i="2"/>
  <c r="I74" i="2"/>
  <c r="U323" i="2"/>
  <c r="S327" i="2"/>
  <c r="I103" i="2"/>
  <c r="K103" i="2"/>
  <c r="K137" i="2"/>
  <c r="S351" i="2"/>
  <c r="I351" i="2"/>
  <c r="D351" i="2"/>
  <c r="K358" i="2"/>
  <c r="K356" i="2"/>
  <c r="I125" i="2"/>
  <c r="S221" i="2"/>
  <c r="I221" i="2"/>
  <c r="K226" i="2"/>
  <c r="K224" i="2"/>
  <c r="I35" i="2"/>
  <c r="D30" i="2"/>
  <c r="D35" i="2"/>
  <c r="E156" i="2"/>
  <c r="U156" i="2"/>
  <c r="S161" i="2"/>
  <c r="I185" i="2"/>
  <c r="U92" i="2"/>
  <c r="S93" i="2"/>
  <c r="J30" i="2"/>
  <c r="F30" i="2"/>
  <c r="I109" i="2"/>
  <c r="I110" i="2"/>
  <c r="J28" i="2"/>
  <c r="F28" i="2"/>
  <c r="E279" i="2"/>
  <c r="D311" i="2"/>
  <c r="D309" i="2"/>
  <c r="K274" i="2"/>
  <c r="S201" i="2"/>
  <c r="I201" i="2"/>
  <c r="K202" i="2"/>
  <c r="J247" i="2"/>
  <c r="U247" i="2"/>
  <c r="I192" i="2"/>
  <c r="U174" i="2"/>
  <c r="S178" i="2"/>
  <c r="I254" i="2"/>
  <c r="I257" i="2"/>
  <c r="I286" i="2"/>
  <c r="S364" i="2"/>
  <c r="U123" i="2"/>
  <c r="S125" i="2"/>
  <c r="U47" i="2"/>
  <c r="S49" i="2"/>
  <c r="J168" i="2"/>
  <c r="U171" i="2"/>
  <c r="F166" i="2"/>
  <c r="F171" i="2"/>
  <c r="J166" i="2"/>
  <c r="I300" i="2"/>
  <c r="J158" i="2"/>
  <c r="F158" i="2"/>
  <c r="K195" i="2"/>
  <c r="C479" i="2"/>
  <c r="S152" i="2"/>
  <c r="U149" i="2"/>
  <c r="I32" i="2"/>
  <c r="I33" i="2"/>
  <c r="E28" i="2"/>
  <c r="F279" i="2"/>
  <c r="F283" i="2"/>
  <c r="J279" i="2"/>
  <c r="J283" i="2"/>
  <c r="E20" i="2"/>
  <c r="S24" i="2"/>
  <c r="U20" i="2"/>
  <c r="S26" i="2"/>
  <c r="S315" i="2"/>
  <c r="I315" i="2"/>
  <c r="I319" i="2"/>
  <c r="K319" i="2"/>
  <c r="J340" i="2"/>
  <c r="F340" i="2"/>
  <c r="U116" i="2"/>
  <c r="S117" i="2"/>
  <c r="F100" i="2"/>
  <c r="J100" i="2"/>
  <c r="U215" i="2"/>
  <c r="S217" i="2"/>
  <c r="E215" i="2"/>
  <c r="S74" i="2"/>
  <c r="S145" i="2"/>
  <c r="S262" i="2"/>
  <c r="I262" i="2"/>
  <c r="I266" i="2"/>
  <c r="K266" i="2"/>
  <c r="S33" i="2"/>
  <c r="E190" i="10"/>
  <c r="D242" i="10"/>
  <c r="E242" i="10"/>
  <c r="J458" i="10"/>
  <c r="J459" i="10"/>
  <c r="U242" i="10"/>
  <c r="U458" i="10"/>
  <c r="U459" i="10"/>
  <c r="D462" i="10"/>
  <c r="J356" i="10"/>
  <c r="J357" i="10"/>
  <c r="J242" i="10"/>
  <c r="I243" i="10"/>
  <c r="E470" i="10"/>
  <c r="F473" i="10"/>
  <c r="D357" i="10"/>
  <c r="U357" i="10"/>
  <c r="K460" i="10"/>
  <c r="S460" i="10"/>
  <c r="E135" i="10"/>
  <c r="E357" i="10"/>
  <c r="D190" i="10"/>
  <c r="D243" i="10"/>
  <c r="J135" i="10"/>
  <c r="F357" i="10"/>
  <c r="F190" i="10"/>
  <c r="F243" i="10"/>
  <c r="E145" i="2"/>
  <c r="L250" i="2"/>
  <c r="E349" i="2"/>
  <c r="U348" i="2"/>
  <c r="L376" i="2"/>
  <c r="D504" i="2"/>
  <c r="D496" i="2"/>
  <c r="S85" i="2"/>
  <c r="D349" i="2"/>
  <c r="I66" i="2"/>
  <c r="E496" i="2"/>
  <c r="E498" i="2"/>
  <c r="E217" i="2"/>
  <c r="L138" i="2"/>
  <c r="K312" i="2"/>
  <c r="E33" i="2"/>
  <c r="D161" i="2"/>
  <c r="F104" i="2"/>
  <c r="E347" i="2"/>
  <c r="U190" i="10"/>
  <c r="U243" i="10"/>
  <c r="J190" i="10"/>
  <c r="U135" i="10"/>
  <c r="E243" i="10"/>
  <c r="E462" i="10"/>
  <c r="F135" i="10"/>
  <c r="J344" i="2"/>
  <c r="F344" i="2"/>
  <c r="E161" i="2"/>
  <c r="D493" i="2"/>
  <c r="D498" i="2"/>
  <c r="D503" i="2"/>
  <c r="D499" i="2"/>
  <c r="D492" i="2"/>
  <c r="D502" i="2"/>
  <c r="J39" i="2"/>
  <c r="F39" i="2"/>
  <c r="E42" i="2"/>
  <c r="D217" i="2"/>
  <c r="I195" i="2"/>
  <c r="K77" i="2"/>
  <c r="K138" i="2"/>
  <c r="E81" i="2"/>
  <c r="U81" i="2"/>
  <c r="U86" i="2"/>
  <c r="S87" i="2"/>
  <c r="U228" i="2"/>
  <c r="S232" i="2"/>
  <c r="U198" i="2"/>
  <c r="S204" i="2"/>
  <c r="I198" i="2"/>
  <c r="I202" i="2"/>
  <c r="F29" i="2"/>
  <c r="F34" i="2"/>
  <c r="J29" i="2"/>
  <c r="J34" i="2"/>
  <c r="D81" i="2"/>
  <c r="I87" i="2"/>
  <c r="J240" i="2"/>
  <c r="U240" i="2"/>
  <c r="K481" i="2"/>
  <c r="U373" i="2"/>
  <c r="J368" i="2"/>
  <c r="J373" i="2"/>
  <c r="E170" i="2"/>
  <c r="E172" i="2"/>
  <c r="F339" i="2"/>
  <c r="J339" i="2"/>
  <c r="J171" i="2"/>
  <c r="K375" i="2"/>
  <c r="D170" i="2"/>
  <c r="D172" i="2"/>
  <c r="I137" i="2"/>
  <c r="J146" i="2"/>
  <c r="U146" i="2"/>
  <c r="J365" i="2"/>
  <c r="U365" i="2"/>
  <c r="S274" i="2"/>
  <c r="D358" i="2"/>
  <c r="D356" i="2"/>
  <c r="D375" i="2"/>
  <c r="E493" i="2"/>
  <c r="J301" i="2"/>
  <c r="U301" i="2"/>
  <c r="D284" i="2"/>
  <c r="D282" i="2"/>
  <c r="S57" i="2"/>
  <c r="U53" i="2"/>
  <c r="S195" i="2"/>
  <c r="J116" i="2"/>
  <c r="J118" i="2"/>
  <c r="U118" i="2"/>
  <c r="E26" i="2"/>
  <c r="E24" i="2"/>
  <c r="I293" i="2"/>
  <c r="I291" i="2"/>
  <c r="D286" i="2"/>
  <c r="J174" i="2"/>
  <c r="J179" i="2"/>
  <c r="U179" i="2"/>
  <c r="U201" i="2"/>
  <c r="S202" i="2"/>
  <c r="U221" i="2"/>
  <c r="E221" i="2"/>
  <c r="S226" i="2"/>
  <c r="S224" i="2"/>
  <c r="I358" i="2"/>
  <c r="I356" i="2"/>
  <c r="I375" i="2"/>
  <c r="J323" i="2"/>
  <c r="J328" i="2"/>
  <c r="U328" i="2"/>
  <c r="D33" i="2"/>
  <c r="J109" i="2"/>
  <c r="J111" i="2"/>
  <c r="U111" i="2"/>
  <c r="J286" i="2"/>
  <c r="J292" i="2"/>
  <c r="F286" i="2"/>
  <c r="F292" i="2"/>
  <c r="F312" i="2"/>
  <c r="U292" i="2"/>
  <c r="J207" i="2"/>
  <c r="J211" i="2"/>
  <c r="U211" i="2"/>
  <c r="U315" i="2"/>
  <c r="S319" i="2"/>
  <c r="J123" i="2"/>
  <c r="J126" i="2"/>
  <c r="U126" i="2"/>
  <c r="F156" i="2"/>
  <c r="F162" i="2"/>
  <c r="F195" i="2"/>
  <c r="U162" i="2"/>
  <c r="J156" i="2"/>
  <c r="J162" i="2"/>
  <c r="I226" i="2"/>
  <c r="I224" i="2"/>
  <c r="E504" i="2"/>
  <c r="D61" i="2"/>
  <c r="D66" i="2"/>
  <c r="F215" i="2"/>
  <c r="F218" i="2"/>
  <c r="U218" i="2"/>
  <c r="J215" i="2"/>
  <c r="J218" i="2"/>
  <c r="U25" i="2"/>
  <c r="F20" i="2"/>
  <c r="F25" i="2"/>
  <c r="J20" i="2"/>
  <c r="J25" i="2"/>
  <c r="J149" i="2"/>
  <c r="J153" i="2"/>
  <c r="U153" i="2"/>
  <c r="J47" i="2"/>
  <c r="J50" i="2"/>
  <c r="U50" i="2"/>
  <c r="K249" i="2"/>
  <c r="K250" i="2"/>
  <c r="I274" i="2"/>
  <c r="I312" i="2"/>
  <c r="E284" i="2"/>
  <c r="E282" i="2"/>
  <c r="J92" i="2"/>
  <c r="J94" i="2"/>
  <c r="U94" i="2"/>
  <c r="D221" i="2"/>
  <c r="U351" i="2"/>
  <c r="S358" i="2"/>
  <c r="E351" i="2"/>
  <c r="S356" i="2"/>
  <c r="S103" i="2"/>
  <c r="J132" i="2"/>
  <c r="J135" i="2"/>
  <c r="U135" i="2"/>
  <c r="J186" i="2"/>
  <c r="U186" i="2"/>
  <c r="E61" i="2"/>
  <c r="E66" i="2"/>
  <c r="U61" i="2"/>
  <c r="S66" i="2"/>
  <c r="E286" i="2"/>
  <c r="J254" i="2"/>
  <c r="J258" i="2"/>
  <c r="U258" i="2"/>
  <c r="I53" i="2"/>
  <c r="I57" i="2"/>
  <c r="J193" i="2"/>
  <c r="U193" i="2"/>
  <c r="D24" i="2"/>
  <c r="D26" i="2"/>
  <c r="U262" i="2"/>
  <c r="S266" i="2"/>
  <c r="F38" i="2"/>
  <c r="J38" i="2"/>
  <c r="U43" i="2"/>
  <c r="I77" i="2"/>
  <c r="I460" i="10"/>
  <c r="C471" i="10"/>
  <c r="D471" i="10"/>
  <c r="J243" i="10"/>
  <c r="E475" i="10"/>
  <c r="F475" i="10"/>
  <c r="E460" i="10"/>
  <c r="S312" i="2"/>
  <c r="S137" i="2"/>
  <c r="L479" i="2"/>
  <c r="J43" i="2"/>
  <c r="J348" i="2"/>
  <c r="E501" i="2"/>
  <c r="K376" i="2"/>
  <c r="K479" i="2"/>
  <c r="D195" i="2"/>
  <c r="F348" i="2"/>
  <c r="D460" i="10"/>
  <c r="J461" i="10"/>
  <c r="F461" i="10"/>
  <c r="C475" i="10"/>
  <c r="D475" i="10"/>
  <c r="U461" i="10"/>
  <c r="F485" i="10"/>
  <c r="F484" i="10"/>
  <c r="F479" i="10"/>
  <c r="F483" i="10"/>
  <c r="F480" i="10"/>
  <c r="F477" i="10"/>
  <c r="F471" i="10"/>
  <c r="F474" i="10"/>
  <c r="S481" i="2"/>
  <c r="E195" i="2"/>
  <c r="F43" i="2"/>
  <c r="D85" i="2"/>
  <c r="D137" i="2"/>
  <c r="D87" i="2"/>
  <c r="J198" i="2"/>
  <c r="F198" i="2"/>
  <c r="F203" i="2"/>
  <c r="U233" i="2"/>
  <c r="J228" i="2"/>
  <c r="J233" i="2"/>
  <c r="J81" i="2"/>
  <c r="J86" i="2"/>
  <c r="F81" i="2"/>
  <c r="F86" i="2"/>
  <c r="F137" i="2"/>
  <c r="D77" i="2"/>
  <c r="I249" i="2"/>
  <c r="I250" i="2"/>
  <c r="E85" i="2"/>
  <c r="E137" i="2"/>
  <c r="E87" i="2"/>
  <c r="E198" i="2"/>
  <c r="D198" i="2"/>
  <c r="D501" i="2"/>
  <c r="I204" i="2"/>
  <c r="E492" i="2"/>
  <c r="S249" i="2"/>
  <c r="S250" i="2"/>
  <c r="S77" i="2"/>
  <c r="S138" i="2"/>
  <c r="I376" i="2"/>
  <c r="E358" i="2"/>
  <c r="E356" i="2"/>
  <c r="E375" i="2"/>
  <c r="S375" i="2"/>
  <c r="S376" i="2"/>
  <c r="J275" i="2"/>
  <c r="U275" i="2"/>
  <c r="J195" i="2"/>
  <c r="J262" i="2"/>
  <c r="J267" i="2"/>
  <c r="U267" i="2"/>
  <c r="J315" i="2"/>
  <c r="J320" i="2"/>
  <c r="U320" i="2"/>
  <c r="D291" i="2"/>
  <c r="D312" i="2"/>
  <c r="D376" i="2"/>
  <c r="D293" i="2"/>
  <c r="E293" i="2"/>
  <c r="E291" i="2"/>
  <c r="E312" i="2"/>
  <c r="J104" i="2"/>
  <c r="U104" i="2"/>
  <c r="U137" i="2"/>
  <c r="J351" i="2"/>
  <c r="J357" i="2"/>
  <c r="F351" i="2"/>
  <c r="F357" i="2"/>
  <c r="U357" i="2"/>
  <c r="E224" i="2"/>
  <c r="E226" i="2"/>
  <c r="J201" i="2"/>
  <c r="U203" i="2"/>
  <c r="E77" i="2"/>
  <c r="U58" i="2"/>
  <c r="J53" i="2"/>
  <c r="J58" i="2"/>
  <c r="F61" i="2"/>
  <c r="F67" i="2"/>
  <c r="J61" i="2"/>
  <c r="J67" i="2"/>
  <c r="U67" i="2"/>
  <c r="D224" i="2"/>
  <c r="D226" i="2"/>
  <c r="J221" i="2"/>
  <c r="J225" i="2"/>
  <c r="F221" i="2"/>
  <c r="F225" i="2"/>
  <c r="U225" i="2"/>
  <c r="U195" i="2"/>
  <c r="I138" i="2"/>
  <c r="E489" i="2"/>
  <c r="F77" i="2"/>
  <c r="E490" i="2"/>
  <c r="F501" i="2"/>
  <c r="F375" i="2"/>
  <c r="F376" i="2"/>
  <c r="I481" i="2"/>
  <c r="F249" i="2"/>
  <c r="F250" i="2"/>
  <c r="U312" i="2"/>
  <c r="J203" i="2"/>
  <c r="J249" i="2"/>
  <c r="J250" i="2"/>
  <c r="U77" i="2"/>
  <c r="U138" i="2"/>
  <c r="F138" i="2"/>
  <c r="D138" i="2"/>
  <c r="E138" i="2"/>
  <c r="S479" i="2"/>
  <c r="D204" i="2"/>
  <c r="D481" i="2"/>
  <c r="D202" i="2"/>
  <c r="J137" i="2"/>
  <c r="E202" i="2"/>
  <c r="E249" i="2"/>
  <c r="E250" i="2"/>
  <c r="E204" i="2"/>
  <c r="E481" i="2"/>
  <c r="D249" i="2"/>
  <c r="D250" i="2"/>
  <c r="J312" i="2"/>
  <c r="J77" i="2"/>
  <c r="I479" i="2"/>
  <c r="U375" i="2"/>
  <c r="U376" i="2"/>
  <c r="J375" i="2"/>
  <c r="E376" i="2"/>
  <c r="U249" i="2"/>
  <c r="U250" i="2"/>
  <c r="F490" i="2"/>
  <c r="C494" i="2"/>
  <c r="D494" i="2"/>
  <c r="C490" i="2"/>
  <c r="D490" i="2"/>
  <c r="F480" i="2"/>
  <c r="F492" i="2"/>
  <c r="F503" i="2"/>
  <c r="F499" i="2"/>
  <c r="F502" i="2"/>
  <c r="F493" i="2"/>
  <c r="F504" i="2"/>
  <c r="F498" i="2"/>
  <c r="F496" i="2"/>
  <c r="J138" i="2"/>
  <c r="J376" i="2"/>
  <c r="E479" i="2"/>
  <c r="D479" i="2"/>
  <c r="U480" i="2"/>
  <c r="J480" i="2"/>
  <c r="E494" i="2"/>
  <c r="F49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Olenkowicz</author>
  </authors>
  <commentList>
    <comment ref="A19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Anna Olenkowicz:</t>
        </r>
        <r>
          <rPr>
            <sz val="9"/>
            <color indexed="81"/>
            <rFont val="Tahoma"/>
            <family val="2"/>
            <charset val="238"/>
          </rPr>
          <t xml:space="preserve">
poprawiłam kod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Olenkowicz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Anna Olenkowicz:</t>
        </r>
        <r>
          <rPr>
            <sz val="9"/>
            <color indexed="81"/>
            <rFont val="Tahoma"/>
            <family val="2"/>
            <charset val="238"/>
          </rPr>
          <t xml:space="preserve">
literówka (na czerwono)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Olenkowicz</author>
  </authors>
  <commentList>
    <comment ref="A19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Anna Olenkowicz:</t>
        </r>
        <r>
          <rPr>
            <sz val="9"/>
            <color indexed="81"/>
            <rFont val="Tahoma"/>
            <family val="2"/>
            <charset val="238"/>
          </rPr>
          <t xml:space="preserve">
poprawiłam kod</t>
        </r>
      </text>
    </comment>
  </commentList>
</comments>
</file>

<file path=xl/sharedStrings.xml><?xml version="1.0" encoding="utf-8"?>
<sst xmlns="http://schemas.openxmlformats.org/spreadsheetml/2006/main" count="5288" uniqueCount="264">
  <si>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</si>
  <si>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</si>
  <si>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</si>
  <si>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</si>
  <si>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</si>
  <si>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</si>
  <si>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</si>
  <si>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</si>
  <si>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</si>
  <si>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</si>
  <si>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</si>
  <si>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</si>
  <si>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</si>
  <si>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</si>
  <si>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</si>
  <si>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</si>
  <si>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</si>
  <si>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</si>
  <si>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</si>
  <si>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</si>
  <si>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</si>
  <si>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</si>
  <si>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</si>
  <si>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</si>
  <si>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</si>
  <si>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</si>
  <si>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</si>
  <si>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</si>
  <si>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</si>
  <si>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</si>
  <si>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</si>
  <si>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</si>
  <si>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</si>
  <si>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</si>
  <si>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</si>
  <si>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</si>
  <si>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</si>
  <si>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t>inne (konsultacje)</t>
  </si>
  <si>
    <t>Szacunkowy udział (%) przedmiotu w obszarze:</t>
  </si>
  <si>
    <t>w tym:</t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</si>
  <si>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</si>
  <si>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</si>
  <si>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</si>
  <si>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</si>
  <si>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</si>
  <si>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</si>
  <si>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</si>
  <si>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</si>
  <si>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</si>
  <si>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</si>
  <si>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</si>
  <si>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</si>
  <si>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</si>
  <si>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</si>
  <si>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</si>
  <si>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</si>
  <si>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</si>
  <si>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</si>
  <si>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</si>
  <si>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</si>
  <si>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</si>
  <si>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</si>
  <si>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</si>
  <si>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</si>
  <si>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</si>
  <si>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</si>
  <si>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</si>
  <si>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</si>
  <si>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</si>
  <si>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</si>
  <si>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</si>
  <si>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</si>
  <si>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</si>
  <si>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</si>
  <si>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</si>
  <si>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</si>
  <si>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</si>
  <si>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</si>
  <si>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</si>
  <si>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</si>
  <si>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</si>
  <si>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</si>
  <si>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</si>
  <si>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</si>
  <si>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</si>
  <si>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t>Roślinne surowce kosmetyczne i dietetyczne</t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</si>
  <si>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</si>
  <si>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</si>
  <si>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</si>
  <si>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</si>
  <si>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</si>
  <si>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</si>
  <si>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</si>
  <si>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</si>
  <si>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</si>
  <si>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</si>
  <si>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</si>
  <si>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</si>
  <si>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</si>
  <si>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</si>
  <si>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</si>
  <si>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</si>
  <si>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</si>
  <si>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</si>
  <si>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</si>
  <si>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</si>
  <si>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</si>
  <si>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</si>
  <si>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</si>
  <si>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</si>
  <si>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kształcenia: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</si>
  <si>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</si>
  <si>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</si>
  <si>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</si>
  <si>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</si>
  <si>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</si>
  <si>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</si>
  <si>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</si>
  <si>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</si>
  <si>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</si>
  <si>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</si>
  <si>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</si>
  <si>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</si>
  <si>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</si>
  <si>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</si>
  <si>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</si>
  <si>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</si>
  <si>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</si>
  <si>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</si>
  <si>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</si>
  <si>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</si>
  <si>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</si>
  <si>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wymiar praktyk</t>
  </si>
  <si>
    <t>Kategoria treści</t>
  </si>
  <si>
    <t>semestr</t>
  </si>
  <si>
    <t>Forma kształcenia</t>
  </si>
  <si>
    <t>niestacjonarne</t>
  </si>
  <si>
    <t>pozostałe (laboratoryjne, terenowe, praktyczne itp.)</t>
  </si>
  <si>
    <r>
      <t xml:space="preserve">Forma zaliczenia: </t>
    </r>
    <r>
      <rPr>
        <b/>
        <sz val="11"/>
        <color theme="1"/>
        <rFont val="Calibri"/>
        <family val="2"/>
        <charset val="238"/>
        <scheme val="minor"/>
      </rPr>
      <t>Z</t>
    </r>
    <r>
      <rPr>
        <sz val="11"/>
        <color theme="1"/>
        <rFont val="Calibri"/>
        <family val="2"/>
        <charset val="238"/>
        <scheme val="minor"/>
      </rPr>
      <t xml:space="preserve">aliczenie, </t>
    </r>
    <r>
      <rPr>
        <b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gzamin, </t>
    </r>
    <r>
      <rPr>
        <b/>
        <sz val="11"/>
        <color theme="1"/>
        <rFont val="Calibri"/>
        <family val="2"/>
        <charset val="238"/>
        <scheme val="minor"/>
      </rPr>
      <t>Z/O</t>
    </r>
    <r>
      <rPr>
        <sz val="11"/>
        <color theme="1"/>
        <rFont val="Calibri"/>
        <family val="2"/>
        <charset val="238"/>
        <scheme val="minor"/>
      </rPr>
      <t xml:space="preserve"> zaliczenie na ocenę</t>
    </r>
  </si>
  <si>
    <r>
      <rPr>
        <sz val="11"/>
        <color theme="1"/>
        <rFont val="Calibri"/>
        <family val="2"/>
        <charset val="238"/>
        <scheme val="minor"/>
      </rPr>
      <t>Status przedmiotu</t>
    </r>
    <r>
      <rPr>
        <sz val="11"/>
        <color theme="1"/>
        <rFont val="Calibri"/>
        <family val="2"/>
        <charset val="238"/>
        <scheme val="minor"/>
      </rPr>
      <t>: O</t>
    </r>
    <r>
      <rPr>
        <sz val="11"/>
        <color theme="1"/>
        <rFont val="Calibri"/>
        <family val="2"/>
        <charset val="238"/>
        <scheme val="minor"/>
      </rPr>
      <t xml:space="preserve">bligatoryjny lub </t>
    </r>
    <r>
      <rPr>
        <sz val="11"/>
        <color theme="1"/>
        <rFont val="Calibri"/>
        <family val="2"/>
        <charset val="238"/>
        <scheme val="minor"/>
      </rPr>
      <t>F</t>
    </r>
    <r>
      <rPr>
        <sz val="11"/>
        <color theme="1"/>
        <rFont val="Calibri"/>
        <family val="2"/>
        <charset val="238"/>
        <scheme val="minor"/>
      </rPr>
      <t>akultatywny</t>
    </r>
  </si>
  <si>
    <r>
      <t>Ogółem</t>
    </r>
    <r>
      <rPr>
        <sz val="6"/>
        <color theme="1"/>
        <rFont val="Calibri"/>
        <family val="2"/>
        <charset val="238"/>
        <scheme val="minor"/>
      </rPr>
      <t xml:space="preserve"> 
 (z bezpośrednim udziałem nauczyciela akademickiego + samodzielna praca studenta)</t>
    </r>
  </si>
  <si>
    <r>
      <t>Ogółem zajęcia praktyczne</t>
    </r>
    <r>
      <rPr>
        <sz val="6"/>
        <color theme="1"/>
        <rFont val="Calibri"/>
        <family val="2"/>
        <charset val="238"/>
        <scheme val="minor"/>
      </rPr>
      <t xml:space="preserve"> (z bezpośrednim udziałem nauczyciela akademickiego + samodzielna praca studenta)</t>
    </r>
  </si>
  <si>
    <r>
      <t>Liczba pkt ECTS/ godz.dyd. (</t>
    </r>
    <r>
      <rPr>
        <b/>
        <sz val="11"/>
        <color theme="1"/>
        <rFont val="Calibri"/>
        <family val="2"/>
        <charset val="238"/>
        <scheme val="minor"/>
      </rPr>
      <t>ogółem</t>
    </r>
    <r>
      <rPr>
        <sz val="11"/>
        <color theme="1"/>
        <rFont val="Calibri"/>
        <family val="2"/>
        <charset val="238"/>
        <scheme val="minor"/>
      </rPr>
      <t>)</t>
    </r>
  </si>
  <si>
    <r>
      <t>Liczba pkt ECTS/ godz.dyd. (</t>
    </r>
    <r>
      <rPr>
        <b/>
        <sz val="11"/>
        <color theme="1"/>
        <rFont val="Calibri"/>
        <family val="2"/>
        <charset val="238"/>
        <scheme val="minor"/>
      </rPr>
      <t>zajęcia praktyczne</t>
    </r>
    <r>
      <rPr>
        <sz val="11"/>
        <color theme="1"/>
        <rFont val="Calibri"/>
        <family val="2"/>
        <charset val="238"/>
        <scheme val="minor"/>
      </rPr>
      <t>)</t>
    </r>
  </si>
  <si>
    <r>
      <t>Liczba pkt ECTS/ godz.dyd. (</t>
    </r>
    <r>
      <rPr>
        <b/>
        <sz val="11"/>
        <color theme="1"/>
        <rFont val="Calibri"/>
        <family val="2"/>
        <charset val="238"/>
        <scheme val="minor"/>
      </rPr>
      <t>przedmioty fakultatywne</t>
    </r>
    <r>
      <rPr>
        <sz val="11"/>
        <color theme="1"/>
        <rFont val="Calibri"/>
        <family val="2"/>
        <charset val="238"/>
        <scheme val="minor"/>
      </rPr>
      <t>)</t>
    </r>
  </si>
  <si>
    <t>Chemia</t>
  </si>
  <si>
    <t>Chemia stosowana</t>
  </si>
  <si>
    <t>nauk ścisłych</t>
  </si>
  <si>
    <t>180 punkty ECTS</t>
  </si>
  <si>
    <t>więcej niż 50% ECTS</t>
  </si>
  <si>
    <t>praca licencjacka</t>
  </si>
  <si>
    <t>min. 10 punktów ECTS</t>
  </si>
  <si>
    <t>min. 12 tygodni</t>
  </si>
  <si>
    <t>Moduł</t>
  </si>
  <si>
    <t xml:space="preserve">I </t>
  </si>
  <si>
    <t>+</t>
  </si>
  <si>
    <t xml:space="preserve">II </t>
  </si>
  <si>
    <t xml:space="preserve">III </t>
  </si>
  <si>
    <t xml:space="preserve">IV </t>
  </si>
  <si>
    <t xml:space="preserve">V </t>
  </si>
  <si>
    <t xml:space="preserve">VI </t>
  </si>
  <si>
    <t xml:space="preserve">VII </t>
  </si>
  <si>
    <t>I</t>
  </si>
  <si>
    <t>II</t>
  </si>
  <si>
    <r>
      <t xml:space="preserve">Moduły Wydziałowe </t>
    </r>
    <r>
      <rPr>
        <b/>
        <sz val="10"/>
        <color rgb="FFFF0000"/>
        <rFont val="Calibri"/>
        <family val="2"/>
        <charset val="238"/>
      </rPr>
      <t>15 godz. wykł./15 godz. ćw. laboratoryjne lub audytoryjne*</t>
    </r>
  </si>
  <si>
    <t>Przedmiot w ramach modułu humanistyczno-społecznego (humanistyczny) 0000SX-MHS30I</t>
  </si>
  <si>
    <t>Szkolenie w zakresie bezpieczeństwa i higieny pracy 2000SX-MK-BHP</t>
  </si>
  <si>
    <t>Etykieta 2000S1-ETYKIETA</t>
  </si>
  <si>
    <t>Przedmiot w ramach modułu humanistyczno-społecznego (społeczny) 0000SX-MHS45I</t>
  </si>
  <si>
    <t xml:space="preserve">Język obcy I 37-00-30-I </t>
  </si>
  <si>
    <t>Język obcy II 37-00-30-II</t>
  </si>
  <si>
    <t>Język obcy III 37-00-30-III</t>
  </si>
  <si>
    <t>Ergonomia 2000SX-MK-ERGON</t>
  </si>
  <si>
    <t>Ochrona własności intelektualnej 2000SX-MK-OWI</t>
  </si>
  <si>
    <t>Wychowanie fizyczne 38-00-S1-WF</t>
  </si>
  <si>
    <t>Informacja patentowa 2000SX-IPAT</t>
  </si>
  <si>
    <t>Analityka chemiczna</t>
  </si>
  <si>
    <t>projektowe</t>
  </si>
  <si>
    <t>Technologie informacyjne w chemii 2086S1-TIWCH</t>
  </si>
  <si>
    <t>Fizyka z elementami biofizyki 2086S1-FEB</t>
  </si>
  <si>
    <t>Matematyka 2086S1-MAT</t>
  </si>
  <si>
    <t>Chemia ogólna 2086S1-CHEMOG</t>
  </si>
  <si>
    <t>Obliczenia chemiczne I 2086S1-OCH1</t>
  </si>
  <si>
    <t>Metody statystyczne 2086S1-MESTA</t>
  </si>
  <si>
    <t>Podstawy przedsiębiorczości 2086S1-PODPRZE</t>
  </si>
  <si>
    <t>Obliczenia chemiczne II 2086S1-OCH2</t>
  </si>
  <si>
    <t>Język obcy IV 37-00-30-IV</t>
  </si>
  <si>
    <t>Chemia fizyczna - obliczenia 2086S1-CHFOB</t>
  </si>
  <si>
    <t>Podstawy chemii organicznej I 2086S1-PCHO1</t>
  </si>
  <si>
    <t>Moduł III 2086S1-MOD3</t>
  </si>
  <si>
    <t>Biochemia 2086S1-BIOCH</t>
  </si>
  <si>
    <t>Podstawy chemii organicznej II 2086S1-PCHO2</t>
  </si>
  <si>
    <t>Podstawy analizy instrumentalnej 2086S1-PAIN</t>
  </si>
  <si>
    <t>Metody separacyjne 2086S1-MESEP</t>
  </si>
  <si>
    <t>Moduł IV 2086S1-MOD4</t>
  </si>
  <si>
    <t>Toksykologia 2086S1-TOKSYK</t>
  </si>
  <si>
    <t>Moduł V 2086S1-MOD5</t>
  </si>
  <si>
    <t>Moduł VI 2086S1-MOD6</t>
  </si>
  <si>
    <t>Specjalizacyjne seminarium licencjackie 2086S1-SSL</t>
  </si>
  <si>
    <t>English in chemistry 2086S1-ENGINCH</t>
  </si>
  <si>
    <t>Praca licencjacka 2086S1-PRACALIC</t>
  </si>
  <si>
    <t>Moduł VII 2086S1-MOD7</t>
  </si>
  <si>
    <t>Moduł wydziałowy I 2086S1-MODW1</t>
  </si>
  <si>
    <t>Moduł wydziałowy II 2086S1-MODW2</t>
  </si>
  <si>
    <t>Zarządzanie chemikaliami i badanie środowiska pracy 2086S1-ZCIBSP</t>
  </si>
  <si>
    <t>Podstawy metrologii chemicznej 2086S1-PODMCH</t>
  </si>
  <si>
    <t>Walidacja metod analitycznych 2086S1-WMA</t>
  </si>
  <si>
    <t>Fizykochemiczne metody badania wody i ścieków 2086S1-FMBWIS</t>
  </si>
  <si>
    <t>Kontrola jakości wody i ścieków 2086S1-KJWIS</t>
  </si>
  <si>
    <t>Bezpieczeństwo i jakość żywności 2086S1-BIJZ</t>
  </si>
  <si>
    <t>Analiza fizykochemiczna żywności 2086S1-AFZ</t>
  </si>
  <si>
    <t>Badania kosmetyków i chemii gospodarczej 2086S1-BKICHG</t>
  </si>
  <si>
    <t>Analiza surowców kosmetycznych 2086S1-ANSUKO</t>
  </si>
  <si>
    <t>Biotesty w badaniach środowiskowych 2086S1-BWBS</t>
  </si>
  <si>
    <t>Toksykometria zanieczyszczeń środowiska 2086S1-TZS</t>
  </si>
  <si>
    <t>Instrumentalne metody analizy żywności 2086S1-IMAZ</t>
  </si>
  <si>
    <t>Instrumentalne metody analizy wody i ścieków 2086S1-IMAWIS</t>
  </si>
  <si>
    <t>Przemysł chemiczny 2086S1-PCHEM</t>
  </si>
  <si>
    <t>Przemysł farmaceutyczny 2086S1-PFARM</t>
  </si>
  <si>
    <t>Materiałoznawstwo chemiczne 2086S1-MATERCH</t>
  </si>
  <si>
    <t>Układy dyspersyjne 2086S1-UKDYSP</t>
  </si>
  <si>
    <t xml:space="preserve">Chemia kosmetyków 2086S1-CHEKOS </t>
  </si>
  <si>
    <t>Podstawy chemii leków 2086S1-PODCHL</t>
  </si>
  <si>
    <t>Chemia żywności 2086S1-CHEMZ</t>
  </si>
  <si>
    <t>Chemia surowców roślinnych 2086S1-CHESR</t>
  </si>
  <si>
    <t>Korozja i ochrona metali 2086S1-KOIOM</t>
  </si>
  <si>
    <t>Elektrochemia stosowana 2086S1-ELEST</t>
  </si>
  <si>
    <t>Gospodarowanie odczynnikami chemicznymi 2086S1-GOCH</t>
  </si>
  <si>
    <r>
      <t xml:space="preserve">Przedmiot do wyboru </t>
    </r>
    <r>
      <rPr>
        <b/>
        <sz val="10"/>
        <color rgb="FFFF0000"/>
        <rFont val="Calibri"/>
        <family val="2"/>
        <charset val="238"/>
      </rPr>
      <t>15 godz. wykł/15 godz. ćw. laboratoryjne</t>
    </r>
  </si>
  <si>
    <t>Moduł  I 2086S1-MOD1</t>
  </si>
  <si>
    <t>Moduł II 2086S1-MOD2</t>
  </si>
  <si>
    <r>
      <t xml:space="preserve">Przedmiot do wyboru </t>
    </r>
    <r>
      <rPr>
        <b/>
        <sz val="10"/>
        <color rgb="FFFF0000"/>
        <rFont val="Calibri"/>
        <family val="2"/>
        <charset val="238"/>
      </rPr>
      <t>15 godz. wykł/15 godz. ćw. Laboratoryjnych</t>
    </r>
  </si>
  <si>
    <t>Podstawy technologii chemicznej I 2086S1-PTCH1</t>
  </si>
  <si>
    <t>Podstawy chemii analitycznej 2086S1-PCHA</t>
  </si>
  <si>
    <t>Podstawy chemii fizycznej I 2086S1-PCHF1</t>
  </si>
  <si>
    <t>Chemia analityczna 2086S1-CHEMAN</t>
  </si>
  <si>
    <t>Podstawy chemii fizycznej II 2086S1-PCHF2</t>
  </si>
  <si>
    <t>Diagnostyka chemiczna 2086S1-DIACHEM</t>
  </si>
  <si>
    <t>Praktyka kierunkowa I 2086S1-PRAKTKIE1</t>
  </si>
  <si>
    <t>Praktyka kierunkowa II 2086S1-PRAKTKIE2</t>
  </si>
  <si>
    <t>Podstawy technologii chemicznej II 2086S1-PTCH2</t>
  </si>
  <si>
    <t>Analityka i diagnostyka chemiczna</t>
  </si>
  <si>
    <t>Liczba pkt ECTS/ godz.dyd. (ogółem) na  I-III roku studiów</t>
  </si>
  <si>
    <t>Liczba pkt ECTS/ godz.dyd. (zajęcia praktyczne) I-III r.</t>
  </si>
  <si>
    <t>Liczba pkt ECTS/ godz.dyd. (przedmioty fakultatywne) I-III r.</t>
  </si>
  <si>
    <t>Obowiązuje od r.a. 2019/2020</t>
  </si>
  <si>
    <t xml:space="preserve">Gospodarcze i polityczne aspekty funkcjonowania sektora chemicznego* 2086S1-GIPAFSCH </t>
  </si>
  <si>
    <r>
      <t xml:space="preserve">Instrumenty wsparcia przedsiębiorstw* 2086S1-INSWP </t>
    </r>
    <r>
      <rPr>
        <sz val="8"/>
        <color theme="1"/>
        <rFont val="Calibri"/>
        <family val="2"/>
      </rPr>
      <t xml:space="preserve"> </t>
    </r>
  </si>
  <si>
    <t xml:space="preserve">Zanieczyszczenia produktów rolno-spożywczych 2086S1-ZPRS </t>
  </si>
  <si>
    <t xml:space="preserve">Fizykochemiczne metody analizy gleby 2086S1-FIZMAG </t>
  </si>
  <si>
    <t xml:space="preserve">Antropogeniczne skażenia środowiska 2086S1-ASS </t>
  </si>
  <si>
    <r>
      <t>Analiza cyklu życia produktów chemicznych 2086S1-ACZPCH</t>
    </r>
    <r>
      <rPr>
        <sz val="8"/>
        <color theme="1"/>
        <rFont val="Calibri"/>
        <family val="2"/>
      </rPr>
      <t xml:space="preserve"> </t>
    </r>
  </si>
  <si>
    <t xml:space="preserve">Metody oceny biopaliw 2086S1-MOB </t>
  </si>
  <si>
    <r>
      <t>Instrumenty wsparcia przedsiębiorstw* 2086S1-INSWP</t>
    </r>
    <r>
      <rPr>
        <sz val="8"/>
        <color theme="1"/>
        <rFont val="Calibri"/>
        <family val="2"/>
      </rPr>
      <t xml:space="preserve"> </t>
    </r>
  </si>
  <si>
    <t xml:space="preserve">Drobnoustroje wspomagające procesy chemiczne 2086S1-DWPCH </t>
  </si>
  <si>
    <t xml:space="preserve">Chemiczne zanieczyszczenia wód i ścieków 2086S1-CHZWIS </t>
  </si>
  <si>
    <r>
      <t>Chemia nawozów 2086S1-CHNAW</t>
    </r>
    <r>
      <rPr>
        <sz val="8"/>
        <color theme="1"/>
        <rFont val="Calibri"/>
        <family val="2"/>
      </rPr>
      <t xml:space="preserve">  </t>
    </r>
  </si>
  <si>
    <t xml:space="preserve">Chemia gleby 2086S1-CHGLEB </t>
  </si>
  <si>
    <r>
      <t xml:space="preserve">Chemiczny monitoring środowiska 2086S1-CHMS </t>
    </r>
    <r>
      <rPr>
        <sz val="8"/>
        <color theme="1"/>
        <rFont val="Calibri"/>
        <family val="2"/>
      </rPr>
      <t xml:space="preserve"> </t>
    </r>
  </si>
  <si>
    <t>Załącznik 2 do Uchwały Nr 393 Rady Wydziału Kształtowania Środowiska i Rolnictwa z dnia 21 lutego 2019 roku w sprawie uchwalenia planów studiów i programów kształcenia</t>
  </si>
  <si>
    <t>Załącznik 3 do Uchwały Nr 393 Rady Wydziału Kształtowania Środowiska i Rolnictwa z dnia 21 lutego 2019 roku w sprawie uchwalenia planów studiów i programów kształcenia</t>
  </si>
  <si>
    <t>Zakres kształcenia:</t>
  </si>
  <si>
    <r>
      <t>MODUŁY PRZEDMIOTÓW SPECJALNOŚCIOWYCH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</rPr>
      <t xml:space="preserve"> Chemia
</t>
    </r>
    <r>
      <rPr>
        <sz val="10"/>
        <rFont val="Calibri"/>
        <family val="2"/>
        <charset val="238"/>
      </rPr>
      <t xml:space="preserve">Zakres kształcenia: </t>
    </r>
    <r>
      <rPr>
        <b/>
        <sz val="12"/>
        <color rgb="FF009900"/>
        <rFont val="Calibri"/>
        <family val="2"/>
        <charset val="238"/>
      </rPr>
      <t>Analityka i diagnostyka chemiczna</t>
    </r>
  </si>
  <si>
    <r>
      <t>MODUŁY PRZEDMIOTÓW SPECJALNOŚCIOWYCH DO WYBORU</t>
    </r>
    <r>
      <rPr>
        <sz val="10"/>
        <rFont val="Calibri"/>
        <family val="2"/>
        <charset val="238"/>
      </rPr>
      <t xml:space="preserve">
Kierunek:</t>
    </r>
    <r>
      <rPr>
        <b/>
        <sz val="10"/>
        <rFont val="Calibri"/>
        <family val="2"/>
      </rPr>
      <t xml:space="preserve"> Chemia
</t>
    </r>
    <r>
      <rPr>
        <sz val="10"/>
        <rFont val="Calibri"/>
        <family val="2"/>
        <charset val="238"/>
      </rPr>
      <t xml:space="preserve">Zakres kształcenia: </t>
    </r>
    <r>
      <rPr>
        <b/>
        <sz val="12"/>
        <color rgb="FFCC0099"/>
        <rFont val="Calibri"/>
        <family val="2"/>
        <charset val="238"/>
      </rPr>
      <t>Chemia stosowana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</si>
</sst>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12"/>
      <color theme="1"/>
      <name val="Times New Roman"/>
      <family val="2"/>
      <charset val="238"/>
    </font>
    <font>
      <sz val="10"/>
      <color theme="1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0"/>
      <color rgb="FFFF0000"/>
      <name val="Calibri"/>
      <family val="2"/>
      <charset val="238"/>
    </font>
    <font>
      <b/>
      <sz val="12"/>
      <color rgb="FF009900"/>
      <name val="Calibri"/>
      <family val="2"/>
      <charset val="238"/>
    </font>
    <font>
      <b/>
      <sz val="12"/>
      <color rgb="FFCC0099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</font>
    <font>
      <b/>
      <sz val="10"/>
      <color rgb="FF0020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9" borderId="0" applyNumberFormat="0" applyBorder="0" applyAlignment="0" applyProtection="0"/>
    <xf numFmtId="0" fontId="13" fillId="0" borderId="0"/>
    <xf numFmtId="0" fontId="30" fillId="13" borderId="0" applyNumberFormat="0" applyBorder="0" applyAlignment="0" applyProtection="0"/>
  </cellStyleXfs>
  <cellXfs count="330">
    <xf numFmtId="0" fontId="0" fillId="0" borderId="0" xfId="0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8" fillId="0" borderId="26" xfId="0" applyFont="1" applyBorder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3" fillId="4" borderId="0" xfId="0" applyNumberFormat="1" applyFont="1" applyFill="1" applyAlignment="1">
      <alignment horizontal="center" vertical="center"/>
    </xf>
    <xf numFmtId="164" fontId="13" fillId="4" borderId="0" xfId="0" applyNumberFormat="1" applyFont="1" applyFill="1" applyAlignment="1">
      <alignment horizontal="center"/>
    </xf>
    <xf numFmtId="0" fontId="8" fillId="5" borderId="8" xfId="0" applyFont="1" applyFill="1" applyBorder="1" applyAlignment="1">
      <alignment horizontal="center"/>
    </xf>
    <xf numFmtId="1" fontId="13" fillId="4" borderId="0" xfId="0" applyNumberFormat="1" applyFont="1" applyFill="1" applyAlignment="1">
      <alignment horizontal="center"/>
    </xf>
    <xf numFmtId="1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3" fillId="1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27" xfId="0" applyFont="1" applyBorder="1"/>
    <xf numFmtId="0" fontId="13" fillId="4" borderId="9" xfId="0" applyFont="1" applyFill="1" applyBorder="1" applyAlignment="1">
      <alignment vertical="center"/>
    </xf>
    <xf numFmtId="0" fontId="13" fillId="4" borderId="16" xfId="0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7" fillId="0" borderId="0" xfId="0" applyFont="1"/>
    <xf numFmtId="164" fontId="13" fillId="4" borderId="9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1" fontId="13" fillId="4" borderId="16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7" borderId="36" xfId="0" applyFont="1" applyFill="1" applyBorder="1" applyAlignment="1">
      <alignment vertical="center"/>
    </xf>
    <xf numFmtId="0" fontId="20" fillId="7" borderId="25" xfId="0" applyFont="1" applyFill="1" applyBorder="1" applyAlignment="1">
      <alignment horizontal="center" vertical="center"/>
    </xf>
    <xf numFmtId="164" fontId="19" fillId="7" borderId="25" xfId="0" applyNumberFormat="1" applyFont="1" applyFill="1" applyBorder="1" applyAlignment="1">
      <alignment horizontal="center" vertical="center"/>
    </xf>
    <xf numFmtId="1" fontId="19" fillId="7" borderId="25" xfId="0" applyNumberFormat="1" applyFont="1" applyFill="1" applyBorder="1" applyAlignment="1">
      <alignment horizontal="center" vertical="center"/>
    </xf>
    <xf numFmtId="0" fontId="21" fillId="0" borderId="0" xfId="0" applyFont="1"/>
    <xf numFmtId="0" fontId="19" fillId="7" borderId="38" xfId="0" applyFont="1" applyFill="1" applyBorder="1" applyAlignment="1">
      <alignment vertical="center"/>
    </xf>
    <xf numFmtId="0" fontId="20" fillId="7" borderId="39" xfId="0" applyFont="1" applyFill="1" applyBorder="1" applyAlignment="1">
      <alignment horizontal="center" vertical="center"/>
    </xf>
    <xf numFmtId="164" fontId="19" fillId="7" borderId="39" xfId="0" applyNumberFormat="1" applyFont="1" applyFill="1" applyBorder="1" applyAlignment="1">
      <alignment horizontal="center" vertical="center"/>
    </xf>
    <xf numFmtId="1" fontId="19" fillId="7" borderId="39" xfId="0" applyNumberFormat="1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vertical="center"/>
    </xf>
    <xf numFmtId="0" fontId="20" fillId="8" borderId="39" xfId="0" applyFont="1" applyFill="1" applyBorder="1" applyAlignment="1">
      <alignment horizontal="center" vertical="center"/>
    </xf>
    <xf numFmtId="164" fontId="19" fillId="8" borderId="39" xfId="0" applyNumberFormat="1" applyFont="1" applyFill="1" applyBorder="1" applyAlignment="1">
      <alignment horizontal="center" vertical="center"/>
    </xf>
    <xf numFmtId="1" fontId="19" fillId="8" borderId="39" xfId="0" applyNumberFormat="1" applyFont="1" applyFill="1" applyBorder="1" applyAlignment="1">
      <alignment horizontal="center" vertical="center"/>
    </xf>
    <xf numFmtId="0" fontId="10" fillId="11" borderId="4" xfId="1" applyFont="1" applyFill="1" applyBorder="1" applyAlignment="1">
      <alignment vertical="center"/>
    </xf>
    <xf numFmtId="0" fontId="4" fillId="11" borderId="43" xfId="0" applyFont="1" applyFill="1" applyBorder="1" applyAlignment="1">
      <alignment horizontal="center"/>
    </xf>
    <xf numFmtId="164" fontId="4" fillId="11" borderId="43" xfId="0" applyNumberFormat="1" applyFont="1" applyFill="1" applyBorder="1" applyAlignment="1">
      <alignment horizontal="center"/>
    </xf>
    <xf numFmtId="164" fontId="4" fillId="11" borderId="44" xfId="0" applyNumberFormat="1" applyFont="1" applyFill="1" applyBorder="1" applyAlignment="1">
      <alignment horizontal="center"/>
    </xf>
    <xf numFmtId="0" fontId="4" fillId="11" borderId="58" xfId="0" applyFont="1" applyFill="1" applyBorder="1" applyAlignment="1">
      <alignment horizontal="center"/>
    </xf>
    <xf numFmtId="0" fontId="10" fillId="11" borderId="57" xfId="0" applyFont="1" applyFill="1" applyBorder="1" applyAlignment="1">
      <alignment vertical="center"/>
    </xf>
    <xf numFmtId="0" fontId="4" fillId="11" borderId="16" xfId="0" applyFont="1" applyFill="1" applyBorder="1" applyAlignment="1">
      <alignment horizontal="center"/>
    </xf>
    <xf numFmtId="164" fontId="4" fillId="11" borderId="16" xfId="0" applyNumberFormat="1" applyFont="1" applyFill="1" applyBorder="1" applyAlignment="1">
      <alignment horizontal="center"/>
    </xf>
    <xf numFmtId="164" fontId="4" fillId="11" borderId="9" xfId="0" applyNumberFormat="1" applyFont="1" applyFill="1" applyBorder="1" applyAlignment="1">
      <alignment horizontal="center"/>
    </xf>
    <xf numFmtId="0" fontId="4" fillId="11" borderId="59" xfId="0" applyFont="1" applyFill="1" applyBorder="1" applyAlignment="1">
      <alignment horizontal="center"/>
    </xf>
    <xf numFmtId="0" fontId="10" fillId="11" borderId="13" xfId="0" applyFont="1" applyFill="1" applyBorder="1" applyAlignment="1">
      <alignment vertical="center"/>
    </xf>
    <xf numFmtId="0" fontId="4" fillId="11" borderId="60" xfId="0" applyFont="1" applyFill="1" applyBorder="1" applyAlignment="1">
      <alignment horizontal="center"/>
    </xf>
    <xf numFmtId="164" fontId="4" fillId="11" borderId="60" xfId="0" applyNumberFormat="1" applyFont="1" applyFill="1" applyBorder="1" applyAlignment="1">
      <alignment horizontal="center"/>
    </xf>
    <xf numFmtId="0" fontId="4" fillId="11" borderId="47" xfId="0" applyFont="1" applyFill="1" applyBorder="1" applyAlignment="1">
      <alignment horizontal="center"/>
    </xf>
    <xf numFmtId="0" fontId="4" fillId="11" borderId="61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164" fontId="13" fillId="4" borderId="22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" fontId="13" fillId="4" borderId="3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13" fillId="4" borderId="8" xfId="0" applyNumberFormat="1" applyFont="1" applyFill="1" applyBorder="1" applyAlignment="1">
      <alignment horizontal="center" vertical="center"/>
    </xf>
    <xf numFmtId="1" fontId="13" fillId="4" borderId="10" xfId="0" applyNumberFormat="1" applyFont="1" applyFill="1" applyBorder="1" applyAlignment="1">
      <alignment horizontal="center" vertical="center"/>
    </xf>
    <xf numFmtId="0" fontId="25" fillId="0" borderId="0" xfId="0" applyFont="1"/>
    <xf numFmtId="164" fontId="13" fillId="4" borderId="45" xfId="0" applyNumberFormat="1" applyFont="1" applyFill="1" applyBorder="1" applyAlignment="1">
      <alignment horizontal="center" vertical="center"/>
    </xf>
    <xf numFmtId="164" fontId="13" fillId="4" borderId="54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26" fillId="0" borderId="0" xfId="0" applyFont="1"/>
    <xf numFmtId="0" fontId="10" fillId="0" borderId="18" xfId="0" applyFont="1" applyBorder="1"/>
    <xf numFmtId="0" fontId="27" fillId="0" borderId="0" xfId="0" applyFont="1"/>
    <xf numFmtId="0" fontId="10" fillId="0" borderId="52" xfId="0" applyFont="1" applyBorder="1"/>
    <xf numFmtId="0" fontId="27" fillId="0" borderId="0" xfId="0" applyFont="1" applyAlignment="1">
      <alignment vertical="center"/>
    </xf>
    <xf numFmtId="0" fontId="13" fillId="4" borderId="50" xfId="0" applyFont="1" applyFill="1" applyBorder="1" applyAlignment="1">
      <alignment horizontal="left" wrapText="1"/>
    </xf>
    <xf numFmtId="0" fontId="13" fillId="4" borderId="18" xfId="0" applyFont="1" applyFill="1" applyBorder="1" applyAlignment="1">
      <alignment horizontal="left" wrapText="1"/>
    </xf>
    <xf numFmtId="0" fontId="13" fillId="4" borderId="52" xfId="0" applyFont="1" applyFill="1" applyBorder="1" applyAlignment="1">
      <alignment horizontal="left" vertical="center" wrapText="1"/>
    </xf>
    <xf numFmtId="0" fontId="13" fillId="0" borderId="62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4" fillId="4" borderId="11" xfId="0" applyFont="1" applyFill="1" applyBorder="1" applyAlignment="1">
      <alignment horizontal="left" textRotation="90" wrapText="1"/>
    </xf>
    <xf numFmtId="0" fontId="24" fillId="4" borderId="16" xfId="0" applyFont="1" applyFill="1" applyBorder="1" applyAlignment="1">
      <alignment horizontal="left" textRotation="90" wrapText="1"/>
    </xf>
    <xf numFmtId="0" fontId="24" fillId="4" borderId="10" xfId="0" applyFont="1" applyFill="1" applyBorder="1" applyAlignment="1">
      <alignment horizontal="left" textRotation="90" wrapText="1"/>
    </xf>
    <xf numFmtId="0" fontId="6" fillId="0" borderId="35" xfId="0" applyFont="1" applyBorder="1"/>
    <xf numFmtId="0" fontId="6" fillId="0" borderId="24" xfId="0" applyFont="1" applyBorder="1"/>
    <xf numFmtId="0" fontId="6" fillId="10" borderId="10" xfId="0" applyFont="1" applyFill="1" applyBorder="1"/>
    <xf numFmtId="0" fontId="6" fillId="10" borderId="16" xfId="0" applyFont="1" applyFill="1" applyBorder="1"/>
    <xf numFmtId="0" fontId="0" fillId="0" borderId="0" xfId="0" applyAlignment="1">
      <alignment vertical="center"/>
    </xf>
    <xf numFmtId="0" fontId="1" fillId="0" borderId="0" xfId="0" applyFont="1"/>
    <xf numFmtId="0" fontId="29" fillId="0" borderId="0" xfId="2" applyFont="1" applyAlignment="1">
      <alignment horizontal="left"/>
    </xf>
    <xf numFmtId="0" fontId="28" fillId="0" borderId="63" xfId="2" applyFont="1" applyBorder="1" applyAlignment="1">
      <alignment horizontal="center" vertical="center"/>
    </xf>
    <xf numFmtId="0" fontId="29" fillId="0" borderId="0" xfId="2" applyFont="1"/>
    <xf numFmtId="0" fontId="28" fillId="0" borderId="0" xfId="2" applyFont="1"/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vertical="center"/>
    </xf>
    <xf numFmtId="0" fontId="29" fillId="0" borderId="0" xfId="2" applyFont="1" applyAlignment="1">
      <alignment horizontal="left" indent="1"/>
    </xf>
    <xf numFmtId="0" fontId="32" fillId="0" borderId="0" xfId="2" applyFont="1" applyAlignment="1">
      <alignment wrapText="1"/>
    </xf>
    <xf numFmtId="0" fontId="33" fillId="0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2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29" fillId="6" borderId="0" xfId="2" applyFont="1" applyFill="1" applyAlignment="1">
      <alignment horizontal="left"/>
    </xf>
    <xf numFmtId="0" fontId="28" fillId="14" borderId="63" xfId="2" applyFont="1" applyFill="1" applyBorder="1" applyAlignment="1">
      <alignment horizontal="center" vertical="center"/>
    </xf>
    <xf numFmtId="0" fontId="29" fillId="6" borderId="0" xfId="2" applyFont="1" applyFill="1"/>
    <xf numFmtId="0" fontId="8" fillId="14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0" fillId="14" borderId="18" xfId="0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textRotation="90"/>
    </xf>
    <xf numFmtId="0" fontId="12" fillId="0" borderId="30" xfId="0" applyFont="1" applyBorder="1" applyAlignment="1">
      <alignment horizontal="center" vertical="center" textRotation="90"/>
    </xf>
    <xf numFmtId="0" fontId="12" fillId="0" borderId="65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vertical="center" wrapText="1"/>
    </xf>
    <xf numFmtId="0" fontId="8" fillId="0" borderId="26" xfId="0" applyFont="1" applyBorder="1" applyAlignment="1">
      <alignment wrapText="1"/>
    </xf>
    <xf numFmtId="0" fontId="13" fillId="0" borderId="26" xfId="0" applyFont="1" applyBorder="1"/>
    <xf numFmtId="164" fontId="13" fillId="4" borderId="8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center" vertical="center"/>
    </xf>
    <xf numFmtId="164" fontId="13" fillId="4" borderId="22" xfId="0" applyNumberFormat="1" applyFont="1" applyFill="1" applyBorder="1" applyAlignment="1">
      <alignment horizontal="center" vertical="center"/>
    </xf>
    <xf numFmtId="0" fontId="24" fillId="14" borderId="50" xfId="2" applyFont="1" applyFill="1" applyBorder="1" applyAlignment="1">
      <alignment horizontal="center" vertical="center" wrapText="1"/>
    </xf>
    <xf numFmtId="164" fontId="13" fillId="15" borderId="0" xfId="0" applyNumberFormat="1" applyFont="1" applyFill="1" applyAlignment="1">
      <alignment horizontal="center" vertical="center"/>
    </xf>
    <xf numFmtId="164" fontId="13" fillId="15" borderId="0" xfId="0" applyNumberFormat="1" applyFont="1" applyFill="1" applyAlignment="1">
      <alignment horizontal="center"/>
    </xf>
    <xf numFmtId="1" fontId="13" fillId="15" borderId="0" xfId="0" applyNumberFormat="1" applyFont="1" applyFill="1" applyAlignment="1">
      <alignment horizontal="center"/>
    </xf>
    <xf numFmtId="1" fontId="13" fillId="15" borderId="0" xfId="0" applyNumberFormat="1" applyFont="1" applyFill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6" fillId="0" borderId="0" xfId="0" applyFont="1" applyFill="1" applyBorder="1"/>
    <xf numFmtId="1" fontId="13" fillId="4" borderId="9" xfId="0" applyNumberFormat="1" applyFont="1" applyFill="1" applyBorder="1" applyAlignment="1">
      <alignment horizontal="center" vertical="center"/>
    </xf>
    <xf numFmtId="1" fontId="13" fillId="4" borderId="22" xfId="0" applyNumberFormat="1" applyFont="1" applyFill="1" applyBorder="1" applyAlignment="1">
      <alignment horizontal="center" vertical="center"/>
    </xf>
    <xf numFmtId="0" fontId="28" fillId="0" borderId="66" xfId="2" applyFont="1" applyBorder="1" applyAlignment="1">
      <alignment horizontal="left" vertical="center" indent="1"/>
    </xf>
    <xf numFmtId="0" fontId="29" fillId="0" borderId="59" xfId="2" applyFont="1" applyBorder="1" applyAlignment="1">
      <alignment horizontal="left" vertical="center" wrapText="1" indent="1"/>
    </xf>
    <xf numFmtId="0" fontId="29" fillId="0" borderId="59" xfId="2" applyFont="1" applyBorder="1" applyAlignment="1">
      <alignment horizontal="left" wrapText="1" indent="1"/>
    </xf>
    <xf numFmtId="0" fontId="29" fillId="0" borderId="59" xfId="2" applyFont="1" applyBorder="1" applyAlignment="1">
      <alignment horizontal="left" indent="1"/>
    </xf>
    <xf numFmtId="0" fontId="29" fillId="0" borderId="21" xfId="2" applyFont="1" applyBorder="1" applyAlignment="1">
      <alignment horizontal="left" indent="1"/>
    </xf>
    <xf numFmtId="0" fontId="29" fillId="0" borderId="61" xfId="2" applyFont="1" applyBorder="1" applyAlignment="1">
      <alignment horizontal="left" wrapText="1" indent="1"/>
    </xf>
    <xf numFmtId="0" fontId="31" fillId="0" borderId="58" xfId="2" applyFont="1" applyBorder="1" applyAlignment="1">
      <alignment horizontal="left" wrapText="1" indent="1"/>
    </xf>
    <xf numFmtId="0" fontId="31" fillId="0" borderId="59" xfId="2" applyFont="1" applyBorder="1" applyAlignment="1">
      <alignment horizontal="left" wrapText="1" indent="1"/>
    </xf>
    <xf numFmtId="0" fontId="31" fillId="14" borderId="59" xfId="2" applyFont="1" applyFill="1" applyBorder="1" applyAlignment="1">
      <alignment horizontal="left" wrapText="1" indent="1"/>
    </xf>
    <xf numFmtId="0" fontId="31" fillId="0" borderId="69" xfId="2" applyFont="1" applyBorder="1" applyAlignment="1">
      <alignment horizontal="left" wrapText="1" indent="1"/>
    </xf>
    <xf numFmtId="0" fontId="28" fillId="14" borderId="66" xfId="2" applyFont="1" applyFill="1" applyBorder="1" applyAlignment="1">
      <alignment horizontal="left" vertical="center" indent="1"/>
    </xf>
    <xf numFmtId="0" fontId="31" fillId="14" borderId="59" xfId="3" applyFont="1" applyFill="1" applyBorder="1" applyAlignment="1">
      <alignment horizontal="left" vertical="center" wrapText="1" indent="1"/>
    </xf>
    <xf numFmtId="0" fontId="31" fillId="14" borderId="59" xfId="2" applyFont="1" applyFill="1" applyBorder="1" applyAlignment="1">
      <alignment horizontal="left" vertical="center" wrapText="1" indent="1"/>
    </xf>
    <xf numFmtId="0" fontId="31" fillId="14" borderId="59" xfId="2" applyFont="1" applyFill="1" applyBorder="1" applyAlignment="1">
      <alignment horizontal="left" indent="1"/>
    </xf>
    <xf numFmtId="0" fontId="29" fillId="14" borderId="59" xfId="2" applyFont="1" applyFill="1" applyBorder="1" applyAlignment="1">
      <alignment horizontal="left" wrapText="1" indent="1"/>
    </xf>
    <xf numFmtId="0" fontId="29" fillId="14" borderId="59" xfId="2" applyFont="1" applyFill="1" applyBorder="1" applyAlignment="1">
      <alignment horizontal="left" vertical="center" wrapText="1" indent="1"/>
    </xf>
    <xf numFmtId="0" fontId="29" fillId="14" borderId="61" xfId="2" applyFont="1" applyFill="1" applyBorder="1" applyAlignment="1">
      <alignment horizontal="left" vertical="center" wrapText="1" indent="1"/>
    </xf>
    <xf numFmtId="0" fontId="0" fillId="0" borderId="68" xfId="0" applyBorder="1" applyAlignment="1">
      <alignment horizontal="center" vertical="center" wrapText="1"/>
    </xf>
    <xf numFmtId="0" fontId="31" fillId="14" borderId="69" xfId="2" applyFont="1" applyFill="1" applyBorder="1" applyAlignment="1">
      <alignment horizontal="left" wrapText="1" indent="1"/>
    </xf>
    <xf numFmtId="0" fontId="43" fillId="0" borderId="0" xfId="0" applyFont="1"/>
    <xf numFmtId="1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37" fillId="0" borderId="0" xfId="0" applyFont="1" applyFill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1" fontId="13" fillId="4" borderId="40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64" fontId="13" fillId="4" borderId="40" xfId="0" applyNumberFormat="1" applyFont="1" applyFill="1" applyBorder="1" applyAlignment="1">
      <alignment horizontal="center" vertical="center"/>
    </xf>
    <xf numFmtId="164" fontId="13" fillId="4" borderId="8" xfId="0" applyNumberFormat="1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49" xfId="0" applyNumberFormat="1" applyFont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0" borderId="5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1" fontId="13" fillId="4" borderId="24" xfId="0" applyNumberFormat="1" applyFont="1" applyFill="1" applyBorder="1" applyAlignment="1">
      <alignment horizontal="center" wrapText="1"/>
    </xf>
    <xf numFmtId="1" fontId="13" fillId="4" borderId="51" xfId="0" applyNumberFormat="1" applyFont="1" applyFill="1" applyBorder="1" applyAlignment="1">
      <alignment horizontal="center" wrapText="1"/>
    </xf>
    <xf numFmtId="1" fontId="13" fillId="4" borderId="0" xfId="0" applyNumberFormat="1" applyFont="1" applyFill="1" applyAlignment="1">
      <alignment horizontal="center" wrapText="1"/>
    </xf>
    <xf numFmtId="1" fontId="13" fillId="4" borderId="21" xfId="0" applyNumberFormat="1" applyFont="1" applyFill="1" applyBorder="1" applyAlignment="1">
      <alignment horizontal="center" wrapText="1"/>
    </xf>
    <xf numFmtId="1" fontId="13" fillId="4" borderId="35" xfId="0" applyNumberFormat="1" applyFont="1" applyFill="1" applyBorder="1" applyAlignment="1">
      <alignment horizontal="center" wrapText="1"/>
    </xf>
    <xf numFmtId="1" fontId="13" fillId="4" borderId="48" xfId="0" applyNumberFormat="1" applyFont="1" applyFill="1" applyBorder="1" applyAlignment="1">
      <alignment horizontal="center" wrapText="1"/>
    </xf>
    <xf numFmtId="0" fontId="13" fillId="0" borderId="47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164" fontId="13" fillId="0" borderId="47" xfId="0" applyNumberFormat="1" applyFont="1" applyBorder="1" applyAlignment="1">
      <alignment horizontal="center" vertical="center" wrapText="1"/>
    </xf>
    <xf numFmtId="164" fontId="13" fillId="0" borderId="55" xfId="0" applyNumberFormat="1" applyFont="1" applyBorder="1" applyAlignment="1">
      <alignment horizontal="center" vertical="center" wrapText="1"/>
    </xf>
    <xf numFmtId="9" fontId="13" fillId="0" borderId="23" xfId="0" applyNumberFormat="1" applyFont="1" applyBorder="1" applyAlignment="1">
      <alignment horizontal="center" vertical="center" wrapText="1"/>
    </xf>
    <xf numFmtId="9" fontId="13" fillId="0" borderId="51" xfId="0" applyNumberFormat="1" applyFont="1" applyBorder="1" applyAlignment="1">
      <alignment horizontal="center" vertical="center" wrapText="1"/>
    </xf>
    <xf numFmtId="9" fontId="13" fillId="0" borderId="22" xfId="0" applyNumberFormat="1" applyFont="1" applyBorder="1" applyAlignment="1">
      <alignment horizontal="center" vertical="center" wrapText="1"/>
    </xf>
    <xf numFmtId="9" fontId="13" fillId="0" borderId="48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" fontId="13" fillId="4" borderId="16" xfId="0" applyNumberFormat="1" applyFont="1" applyFill="1" applyBorder="1" applyAlignment="1">
      <alignment horizontal="center" vertical="center"/>
    </xf>
    <xf numFmtId="164" fontId="13" fillId="4" borderId="23" xfId="0" applyNumberFormat="1" applyFont="1" applyFill="1" applyBorder="1" applyAlignment="1">
      <alignment horizontal="center" vertical="center"/>
    </xf>
    <xf numFmtId="164" fontId="13" fillId="4" borderId="22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4" borderId="16" xfId="0" applyFont="1" applyFill="1" applyBorder="1" applyAlignment="1">
      <alignment horizontal="center" vertical="center"/>
    </xf>
    <xf numFmtId="9" fontId="13" fillId="0" borderId="9" xfId="0" applyNumberFormat="1" applyFont="1" applyBorder="1" applyAlignment="1">
      <alignment horizontal="center" vertical="center" wrapText="1"/>
    </xf>
    <xf numFmtId="9" fontId="13" fillId="0" borderId="4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 wrapText="1"/>
    </xf>
    <xf numFmtId="164" fontId="13" fillId="0" borderId="51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164" fontId="13" fillId="0" borderId="4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4" borderId="17" xfId="0" applyFont="1" applyFill="1" applyBorder="1" applyAlignment="1">
      <alignment horizontal="center" vertical="center" textRotation="90" wrapText="1"/>
    </xf>
    <xf numFmtId="0" fontId="12" fillId="4" borderId="19" xfId="0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textRotation="90"/>
    </xf>
    <xf numFmtId="164" fontId="12" fillId="0" borderId="8" xfId="0" applyNumberFormat="1" applyFont="1" applyBorder="1" applyAlignment="1">
      <alignment horizontal="center" vertical="center" textRotation="90" wrapText="1"/>
    </xf>
    <xf numFmtId="164" fontId="12" fillId="0" borderId="16" xfId="0" applyNumberFormat="1" applyFont="1" applyBorder="1" applyAlignment="1">
      <alignment horizontal="center" vertical="center" textRotation="90" wrapText="1"/>
    </xf>
    <xf numFmtId="164" fontId="12" fillId="0" borderId="40" xfId="0" applyNumberFormat="1" applyFont="1" applyBorder="1" applyAlignment="1">
      <alignment horizontal="center" vertical="center" textRotation="90" wrapText="1"/>
    </xf>
    <xf numFmtId="164" fontId="12" fillId="0" borderId="19" xfId="0" applyNumberFormat="1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0" fontId="5" fillId="6" borderId="10" xfId="0" applyFont="1" applyFill="1" applyBorder="1" applyAlignment="1">
      <alignment horizontal="center"/>
    </xf>
    <xf numFmtId="0" fontId="7" fillId="6" borderId="0" xfId="0" applyFont="1" applyFill="1" applyAlignment="1" applyProtection="1">
      <alignment horizontal="center"/>
      <protection locked="0"/>
    </xf>
    <xf numFmtId="0" fontId="12" fillId="0" borderId="26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right" vertical="top"/>
    </xf>
    <xf numFmtId="0" fontId="8" fillId="4" borderId="0" xfId="0" applyFont="1" applyFill="1" applyAlignment="1">
      <alignment horizontal="left"/>
    </xf>
    <xf numFmtId="0" fontId="6" fillId="6" borderId="10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textRotation="90"/>
    </xf>
    <xf numFmtId="0" fontId="11" fillId="0" borderId="26" xfId="0" applyFont="1" applyBorder="1" applyAlignment="1">
      <alignment horizontal="center" vertical="center" textRotation="9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left"/>
    </xf>
    <xf numFmtId="0" fontId="42" fillId="0" borderId="0" xfId="0" applyFont="1" applyFill="1" applyBorder="1" applyAlignment="1" applyProtection="1">
      <alignment horizontal="left" vertical="top" wrapText="1"/>
    </xf>
    <xf numFmtId="0" fontId="12" fillId="0" borderId="20" xfId="0" applyFont="1" applyBorder="1" applyAlignment="1">
      <alignment horizontal="center" vertical="center" textRotation="90"/>
    </xf>
    <xf numFmtId="164" fontId="10" fillId="0" borderId="3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0" fontId="12" fillId="0" borderId="26" xfId="0" applyFont="1" applyBorder="1" applyAlignment="1">
      <alignment horizontal="center" vertical="center" textRotation="90" wrapText="1"/>
    </xf>
    <xf numFmtId="0" fontId="11" fillId="0" borderId="32" xfId="0" applyFont="1" applyBorder="1" applyAlignment="1">
      <alignment horizontal="center" vertical="center" textRotation="90" wrapText="1"/>
    </xf>
    <xf numFmtId="0" fontId="27" fillId="0" borderId="14" xfId="2" applyFont="1" applyBorder="1" applyAlignment="1">
      <alignment horizontal="left" vertical="center" wrapText="1"/>
    </xf>
    <xf numFmtId="0" fontId="28" fillId="0" borderId="14" xfId="2" applyFont="1" applyBorder="1" applyAlignment="1">
      <alignment horizontal="left" vertical="center" wrapText="1"/>
    </xf>
    <xf numFmtId="0" fontId="31" fillId="0" borderId="52" xfId="2" applyFont="1" applyBorder="1" applyAlignment="1">
      <alignment horizontal="center" vertical="center" wrapText="1"/>
    </xf>
    <xf numFmtId="0" fontId="31" fillId="0" borderId="64" xfId="2" applyFont="1" applyBorder="1" applyAlignment="1">
      <alignment horizontal="center" vertical="center" wrapText="1"/>
    </xf>
    <xf numFmtId="0" fontId="29" fillId="0" borderId="64" xfId="2" applyFont="1" applyBorder="1" applyAlignment="1">
      <alignment horizontal="center" vertical="center" wrapText="1"/>
    </xf>
    <xf numFmtId="0" fontId="29" fillId="14" borderId="67" xfId="2" applyFont="1" applyFill="1" applyBorder="1" applyAlignment="1">
      <alignment horizontal="center" vertical="center" wrapText="1"/>
    </xf>
    <xf numFmtId="0" fontId="29" fillId="14" borderId="64" xfId="2" applyFont="1" applyFill="1" applyBorder="1" applyAlignment="1">
      <alignment horizontal="center" vertical="center" wrapText="1"/>
    </xf>
    <xf numFmtId="0" fontId="29" fillId="0" borderId="62" xfId="2" applyFont="1" applyBorder="1" applyAlignment="1">
      <alignment horizontal="center" vertical="center" wrapText="1"/>
    </xf>
    <xf numFmtId="0" fontId="24" fillId="14" borderId="50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27" fillId="0" borderId="30" xfId="2" applyFont="1" applyBorder="1" applyAlignment="1">
      <alignment horizontal="center" vertical="center" wrapText="1"/>
    </xf>
    <xf numFmtId="0" fontId="0" fillId="0" borderId="30" xfId="0" applyBorder="1"/>
    <xf numFmtId="0" fontId="7" fillId="6" borderId="0" xfId="0" applyFont="1" applyFill="1" applyAlignment="1">
      <alignment horizontal="center"/>
    </xf>
    <xf numFmtId="0" fontId="29" fillId="14" borderId="62" xfId="2" applyFont="1" applyFill="1" applyBorder="1" applyAlignment="1">
      <alignment horizontal="center" vertical="center" wrapText="1"/>
    </xf>
    <xf numFmtId="0" fontId="27" fillId="14" borderId="14" xfId="2" applyFont="1" applyFill="1" applyBorder="1" applyAlignment="1">
      <alignment horizontal="left" vertical="center" wrapText="1"/>
    </xf>
    <xf numFmtId="0" fontId="28" fillId="14" borderId="14" xfId="2" applyFont="1" applyFill="1" applyBorder="1" applyAlignment="1">
      <alignment horizontal="left" vertical="center" wrapText="1"/>
    </xf>
    <xf numFmtId="0" fontId="31" fillId="14" borderId="52" xfId="2" applyFont="1" applyFill="1" applyBorder="1" applyAlignment="1">
      <alignment horizontal="center" vertical="center" wrapText="1"/>
    </xf>
    <xf numFmtId="0" fontId="31" fillId="14" borderId="64" xfId="2" applyFont="1" applyFill="1" applyBorder="1" applyAlignment="1">
      <alignment horizontal="center" vertical="center" wrapText="1"/>
    </xf>
  </cellXfs>
  <cellStyles count="4">
    <cellStyle name="20% — akcent 4 2" xfId="3" xr:uid="{00000000-0005-0000-0000-000000000000}"/>
    <cellStyle name="Akcent 1" xfId="1" builtinId="29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colors>
    <mruColors>
      <color rgb="FFFFF2CC"/>
      <color rgb="FFFFFF99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ane2017-12/chemia/program/program/chemia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mia"/>
      <sheetName val="Moduły - Analityka"/>
      <sheetName val="Moduły- Ch. stosowana"/>
      <sheetName val="Pola wyboru"/>
    </sheetNames>
    <sheetDataSet>
      <sheetData sheetId="0">
        <row r="5">
          <cell r="B5" t="str">
            <v>I stopnia</v>
          </cell>
        </row>
      </sheetData>
      <sheetData sheetId="1"/>
      <sheetData sheetId="2"/>
      <sheetData sheetId="3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43"/>
  <sheetViews>
    <sheetView tabSelected="1" view="pageBreakPreview" zoomScale="125" zoomScaleNormal="80" workbookViewId="0">
      <selection activeCell="O8" sqref="O8"/>
    </sheetView>
  </sheetViews>
  <sheetFormatPr baseColWidth="10" defaultColWidth="8.83203125" defaultRowHeight="15" x14ac:dyDescent="0.2"/>
  <cols>
    <col min="1" max="1" width="52.83203125" style="2" customWidth="1"/>
    <col min="2" max="2" width="4" style="2" customWidth="1"/>
    <col min="3" max="3" width="7.83203125" style="2" customWidth="1"/>
    <col min="4" max="4" width="6.83203125" style="2" customWidth="1"/>
    <col min="5" max="5" width="9.83203125" style="2" customWidth="1"/>
    <col min="6" max="6" width="6.83203125" style="2" customWidth="1"/>
    <col min="7" max="7" width="6.1640625" style="2" customWidth="1"/>
    <col min="8" max="8" width="7.1640625" style="2" customWidth="1"/>
    <col min="9" max="10" width="9.5" style="2" customWidth="1"/>
    <col min="11" max="11" width="8.83203125" style="2" customWidth="1"/>
    <col min="12" max="12" width="9.5" style="2" customWidth="1"/>
    <col min="13" max="13" width="8.1640625" style="2" customWidth="1"/>
    <col min="14" max="14" width="9.83203125" style="2" customWidth="1"/>
    <col min="15" max="15" width="7.5" style="2" customWidth="1"/>
    <col min="16" max="17" width="8" style="2" customWidth="1"/>
    <col min="18" max="18" width="7.83203125" style="2" customWidth="1"/>
    <col min="19" max="19" width="8.83203125" style="2" customWidth="1"/>
    <col min="20" max="20" width="7.83203125" style="2" customWidth="1"/>
    <col min="21" max="21" width="11.1640625" style="2" customWidth="1"/>
    <col min="22" max="22" width="8" style="2" customWidth="1"/>
    <col min="23" max="23" width="6.5" style="2" customWidth="1"/>
    <col min="24" max="25" width="6.83203125" style="2" customWidth="1"/>
    <col min="26" max="16384" width="8.83203125" style="2"/>
  </cols>
  <sheetData>
    <row r="1" spans="1:25" ht="19" customHeight="1" x14ac:dyDescent="0.2">
      <c r="A1" s="1" t="s">
        <v>74</v>
      </c>
      <c r="B1" s="286" t="s">
        <v>145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P1" s="143"/>
      <c r="Q1" s="301" t="s">
        <v>260</v>
      </c>
      <c r="R1" s="301"/>
      <c r="S1" s="301"/>
      <c r="T1" s="301"/>
      <c r="U1" s="301"/>
      <c r="V1" s="301"/>
      <c r="W1" s="301"/>
      <c r="X1" s="301"/>
      <c r="Y1" s="301"/>
    </row>
    <row r="2" spans="1:25" ht="19" customHeight="1" x14ac:dyDescent="0.2">
      <c r="A2" s="1" t="s">
        <v>261</v>
      </c>
      <c r="B2" s="287" t="s">
        <v>241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P2" s="143"/>
      <c r="Q2" s="301"/>
      <c r="R2" s="301"/>
      <c r="S2" s="301"/>
      <c r="T2" s="301"/>
      <c r="U2" s="301"/>
      <c r="V2" s="301"/>
      <c r="W2" s="301"/>
      <c r="X2" s="301"/>
      <c r="Y2" s="301"/>
    </row>
    <row r="3" spans="1:25" x14ac:dyDescent="0.2">
      <c r="A3" s="1" t="s">
        <v>78</v>
      </c>
      <c r="B3" s="300" t="s">
        <v>82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P3" s="143"/>
      <c r="Q3" s="301"/>
      <c r="R3" s="301"/>
      <c r="S3" s="301"/>
      <c r="T3" s="301"/>
      <c r="U3" s="301"/>
      <c r="V3" s="301"/>
      <c r="W3" s="301"/>
      <c r="X3" s="301"/>
      <c r="Y3" s="301"/>
    </row>
    <row r="4" spans="1:25" x14ac:dyDescent="0.2">
      <c r="A4" s="1" t="s">
        <v>77</v>
      </c>
      <c r="B4" s="300" t="s">
        <v>79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P4" s="143"/>
      <c r="Q4" s="301"/>
      <c r="R4" s="301"/>
      <c r="S4" s="301"/>
      <c r="T4" s="301"/>
      <c r="U4" s="301"/>
      <c r="V4" s="301"/>
      <c r="W4" s="301"/>
      <c r="X4" s="301"/>
      <c r="Y4" s="301"/>
    </row>
    <row r="5" spans="1:25" x14ac:dyDescent="0.2">
      <c r="A5" s="1" t="s">
        <v>75</v>
      </c>
      <c r="B5" s="291" t="s">
        <v>52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P5" s="143"/>
      <c r="Q5" s="301"/>
      <c r="R5" s="301"/>
      <c r="S5" s="301"/>
      <c r="T5" s="301"/>
      <c r="U5" s="301"/>
      <c r="V5" s="301"/>
      <c r="W5" s="301"/>
      <c r="X5" s="301"/>
      <c r="Y5" s="301"/>
    </row>
    <row r="6" spans="1:25" x14ac:dyDescent="0.2">
      <c r="A6" s="1" t="s">
        <v>80</v>
      </c>
      <c r="B6" s="291" t="s">
        <v>52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</row>
    <row r="7" spans="1:25" x14ac:dyDescent="0.2">
      <c r="A7" s="290" t="s">
        <v>83</v>
      </c>
      <c r="B7" s="292" t="s">
        <v>147</v>
      </c>
      <c r="C7" s="292"/>
      <c r="D7" s="292"/>
      <c r="E7" s="292"/>
      <c r="F7" s="292"/>
      <c r="G7" s="292"/>
      <c r="H7" s="3">
        <v>1</v>
      </c>
    </row>
    <row r="8" spans="1:25" x14ac:dyDescent="0.2">
      <c r="A8" s="290"/>
      <c r="B8" s="292"/>
      <c r="C8" s="292"/>
      <c r="D8" s="292"/>
      <c r="E8" s="292"/>
      <c r="F8" s="292"/>
      <c r="G8" s="292"/>
      <c r="H8" s="3">
        <v>2</v>
      </c>
    </row>
    <row r="9" spans="1:25" ht="16" thickBot="1" x14ac:dyDescent="0.25">
      <c r="A9" s="290"/>
      <c r="B9" s="292"/>
      <c r="C9" s="292"/>
      <c r="D9" s="292"/>
      <c r="E9" s="292"/>
      <c r="F9" s="292"/>
      <c r="G9" s="292"/>
      <c r="H9" s="3">
        <v>3</v>
      </c>
      <c r="V9" s="165" t="s">
        <v>245</v>
      </c>
    </row>
    <row r="10" spans="1:25" ht="14.5" customHeight="1" thickBot="1" x14ac:dyDescent="0.25">
      <c r="A10" s="293" t="s">
        <v>13</v>
      </c>
      <c r="B10" s="295" t="s">
        <v>0</v>
      </c>
      <c r="C10" s="303" t="s">
        <v>2</v>
      </c>
      <c r="D10" s="304"/>
      <c r="E10" s="304"/>
      <c r="F10" s="305"/>
      <c r="G10" s="306" t="s">
        <v>138</v>
      </c>
      <c r="H10" s="310" t="s">
        <v>139</v>
      </c>
      <c r="I10" s="282" t="s">
        <v>3</v>
      </c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  <c r="V10" s="262" t="s">
        <v>4</v>
      </c>
      <c r="W10" s="264" t="s">
        <v>38</v>
      </c>
      <c r="X10" s="265"/>
      <c r="Y10" s="266"/>
    </row>
    <row r="11" spans="1:25" ht="22.5" customHeight="1" thickBot="1" x14ac:dyDescent="0.25">
      <c r="A11" s="294"/>
      <c r="B11" s="296"/>
      <c r="C11" s="270" t="s">
        <v>5</v>
      </c>
      <c r="D11" s="271" t="s">
        <v>6</v>
      </c>
      <c r="E11" s="271" t="s">
        <v>1</v>
      </c>
      <c r="F11" s="274" t="s">
        <v>7</v>
      </c>
      <c r="G11" s="307"/>
      <c r="H11" s="309"/>
      <c r="I11" s="275" t="s">
        <v>140</v>
      </c>
      <c r="J11" s="308" t="s">
        <v>141</v>
      </c>
      <c r="K11" s="278" t="s">
        <v>6</v>
      </c>
      <c r="L11" s="252"/>
      <c r="M11" s="252"/>
      <c r="N11" s="252"/>
      <c r="O11" s="252"/>
      <c r="P11" s="252"/>
      <c r="Q11" s="252"/>
      <c r="R11" s="252"/>
      <c r="S11" s="277" t="s">
        <v>1</v>
      </c>
      <c r="T11" s="250"/>
      <c r="U11" s="251"/>
      <c r="V11" s="263"/>
      <c r="W11" s="267"/>
      <c r="X11" s="268"/>
      <c r="Y11" s="269"/>
    </row>
    <row r="12" spans="1:25" ht="16" thickBot="1" x14ac:dyDescent="0.25">
      <c r="A12" s="294"/>
      <c r="B12" s="296"/>
      <c r="C12" s="270"/>
      <c r="D12" s="272"/>
      <c r="E12" s="272"/>
      <c r="F12" s="274"/>
      <c r="G12" s="307"/>
      <c r="H12" s="309"/>
      <c r="I12" s="276"/>
      <c r="J12" s="309"/>
      <c r="K12" s="288" t="s">
        <v>40</v>
      </c>
      <c r="L12" s="279" t="s">
        <v>39</v>
      </c>
      <c r="M12" s="280"/>
      <c r="N12" s="280"/>
      <c r="O12" s="280"/>
      <c r="P12" s="280"/>
      <c r="Q12" s="281"/>
      <c r="R12" s="289" t="s">
        <v>37</v>
      </c>
      <c r="S12" s="278"/>
      <c r="T12" s="252"/>
      <c r="U12" s="253"/>
      <c r="V12" s="263"/>
      <c r="W12" s="260" t="str">
        <f>IF($B$7=0,"",$B$7)</f>
        <v>nauk ścisłych</v>
      </c>
      <c r="X12" s="260" t="str">
        <f>IF($B$8=0,"",$B$8)</f>
        <v/>
      </c>
      <c r="Y12" s="260" t="str">
        <f>IF($B$9=0,"",$B$9)</f>
        <v/>
      </c>
    </row>
    <row r="13" spans="1:25" ht="15" customHeight="1" thickBot="1" x14ac:dyDescent="0.25">
      <c r="A13" s="294"/>
      <c r="B13" s="296"/>
      <c r="C13" s="270"/>
      <c r="D13" s="272"/>
      <c r="E13" s="272"/>
      <c r="F13" s="274"/>
      <c r="G13" s="307"/>
      <c r="H13" s="309"/>
      <c r="I13" s="276"/>
      <c r="J13" s="309"/>
      <c r="K13" s="288"/>
      <c r="L13" s="302" t="s">
        <v>41</v>
      </c>
      <c r="M13" s="285" t="s">
        <v>9</v>
      </c>
      <c r="N13" s="297" t="s">
        <v>10</v>
      </c>
      <c r="O13" s="298"/>
      <c r="P13" s="298"/>
      <c r="Q13" s="299"/>
      <c r="R13" s="289"/>
      <c r="S13" s="279" t="s">
        <v>39</v>
      </c>
      <c r="T13" s="280"/>
      <c r="U13" s="281"/>
      <c r="V13" s="263"/>
      <c r="W13" s="261"/>
      <c r="X13" s="261"/>
      <c r="Y13" s="261"/>
    </row>
    <row r="14" spans="1:25" ht="64" customHeight="1" thickBot="1" x14ac:dyDescent="0.25">
      <c r="A14" s="294"/>
      <c r="B14" s="296"/>
      <c r="C14" s="270"/>
      <c r="D14" s="273"/>
      <c r="E14" s="273"/>
      <c r="F14" s="274"/>
      <c r="G14" s="307"/>
      <c r="H14" s="309"/>
      <c r="I14" s="276"/>
      <c r="J14" s="309"/>
      <c r="K14" s="288"/>
      <c r="L14" s="302"/>
      <c r="M14" s="285"/>
      <c r="N14" s="125" t="s">
        <v>8</v>
      </c>
      <c r="O14" s="126" t="s">
        <v>34</v>
      </c>
      <c r="P14" s="127" t="s">
        <v>137</v>
      </c>
      <c r="Q14" s="128" t="s">
        <v>177</v>
      </c>
      <c r="R14" s="289"/>
      <c r="S14" s="4" t="s">
        <v>8</v>
      </c>
      <c r="T14" s="5" t="s">
        <v>35</v>
      </c>
      <c r="U14" s="6" t="s">
        <v>36</v>
      </c>
      <c r="V14" s="263"/>
      <c r="W14" s="261"/>
      <c r="X14" s="261"/>
      <c r="Y14" s="261"/>
    </row>
    <row r="15" spans="1:25" ht="25.5" customHeight="1" x14ac:dyDescent="0.2">
      <c r="A15" s="256" t="s">
        <v>11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9"/>
      <c r="O15" s="259"/>
      <c r="P15" s="259"/>
      <c r="Q15" s="259"/>
      <c r="R15" s="257"/>
      <c r="S15" s="257"/>
      <c r="T15" s="257"/>
      <c r="U15" s="257"/>
      <c r="V15" s="257"/>
      <c r="W15" s="257"/>
      <c r="X15" s="257"/>
      <c r="Y15" s="258"/>
    </row>
    <row r="16" spans="1:25" ht="25.5" customHeight="1" x14ac:dyDescent="0.2">
      <c r="A16" s="237" t="s">
        <v>12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</row>
    <row r="17" spans="1:26" ht="14.5" customHeight="1" x14ac:dyDescent="0.2">
      <c r="A17" s="234" t="s">
        <v>27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6"/>
    </row>
    <row r="18" spans="1:26" ht="14.5" customHeight="1" x14ac:dyDescent="0.2">
      <c r="A18" s="7" t="s">
        <v>178</v>
      </c>
      <c r="B18" s="8">
        <v>1</v>
      </c>
      <c r="C18" s="9">
        <v>2</v>
      </c>
      <c r="D18" s="10">
        <f t="shared" ref="D18:D19" si="0">IF(C18&gt;0,K18/(I18/C18),0)</f>
        <v>1.2</v>
      </c>
      <c r="E18" s="10">
        <f t="shared" ref="E18:E19" si="1">IF(C18&gt;0,S18/(I18/C18),0)</f>
        <v>0.8</v>
      </c>
      <c r="F18" s="11">
        <f t="shared" ref="F18:F19" si="2">IF(V18&gt;0,FLOOR((P18+U18)/V18,0.1),0)</f>
        <v>2</v>
      </c>
      <c r="G18" s="12" t="s">
        <v>21</v>
      </c>
      <c r="H18" s="12" t="s">
        <v>19</v>
      </c>
      <c r="I18" s="13">
        <f>K18+S18</f>
        <v>50</v>
      </c>
      <c r="J18" s="14">
        <f>P18+U18</f>
        <v>50</v>
      </c>
      <c r="K18" s="13">
        <f>L18+R18</f>
        <v>30</v>
      </c>
      <c r="L18" s="13">
        <f>M18+N18</f>
        <v>30</v>
      </c>
      <c r="M18" s="8"/>
      <c r="N18" s="15">
        <f>O18+P18+Q18</f>
        <v>30</v>
      </c>
      <c r="O18" s="8"/>
      <c r="P18" s="8">
        <v>30</v>
      </c>
      <c r="Q18" s="8"/>
      <c r="R18" s="8"/>
      <c r="S18" s="16">
        <f t="shared" ref="S18:S23" si="3">(C18*V18)-K18</f>
        <v>20</v>
      </c>
      <c r="T18" s="17"/>
      <c r="U18" s="18">
        <f t="shared" ref="U18:U23" si="4">S18-T18</f>
        <v>20</v>
      </c>
      <c r="V18" s="19">
        <v>25</v>
      </c>
      <c r="W18" s="20">
        <v>100</v>
      </c>
      <c r="X18" s="20"/>
      <c r="Y18" s="21"/>
    </row>
    <row r="19" spans="1:26" ht="37.5" customHeight="1" x14ac:dyDescent="0.2">
      <c r="A19" s="129" t="s">
        <v>165</v>
      </c>
      <c r="B19" s="17">
        <v>1</v>
      </c>
      <c r="C19" s="115">
        <v>2</v>
      </c>
      <c r="D19" s="10">
        <f t="shared" si="0"/>
        <v>1</v>
      </c>
      <c r="E19" s="10">
        <f t="shared" si="1"/>
        <v>1</v>
      </c>
      <c r="F19" s="10">
        <f t="shared" si="2"/>
        <v>0</v>
      </c>
      <c r="G19" s="116" t="s">
        <v>21</v>
      </c>
      <c r="H19" s="116" t="s">
        <v>20</v>
      </c>
      <c r="I19" s="14">
        <f t="shared" ref="I19:I21" si="5">K19+S19</f>
        <v>60</v>
      </c>
      <c r="J19" s="14">
        <f t="shared" ref="J19:J21" si="6">P19+U19</f>
        <v>0</v>
      </c>
      <c r="K19" s="14">
        <f t="shared" ref="K19:K21" si="7">L19+R19</f>
        <v>30</v>
      </c>
      <c r="L19" s="14">
        <f t="shared" ref="L19:L21" si="8">M19+N19</f>
        <v>30</v>
      </c>
      <c r="M19" s="17">
        <v>30</v>
      </c>
      <c r="N19" s="15">
        <f t="shared" ref="N19:N23" si="9">O19+P19+Q19</f>
        <v>0</v>
      </c>
      <c r="O19" s="17"/>
      <c r="P19" s="17"/>
      <c r="Q19" s="17"/>
      <c r="R19" s="17"/>
      <c r="S19" s="16">
        <f t="shared" si="3"/>
        <v>30</v>
      </c>
      <c r="T19" s="17">
        <v>30</v>
      </c>
      <c r="U19" s="18">
        <f t="shared" si="4"/>
        <v>0</v>
      </c>
      <c r="V19" s="19">
        <v>30</v>
      </c>
      <c r="W19" s="20">
        <v>100</v>
      </c>
      <c r="X19" s="117"/>
      <c r="Y19" s="118"/>
    </row>
    <row r="20" spans="1:26" ht="14.5" customHeight="1" x14ac:dyDescent="0.2">
      <c r="A20" s="7" t="s">
        <v>169</v>
      </c>
      <c r="B20" s="8">
        <v>1</v>
      </c>
      <c r="C20" s="9">
        <v>2</v>
      </c>
      <c r="D20" s="10">
        <f t="shared" ref="D20:D23" si="10">IF(C20&gt;0,K20/(I20/C20),0)</f>
        <v>1.0333333333333334</v>
      </c>
      <c r="E20" s="10">
        <f t="shared" ref="E20:E23" si="11">IF(C20&gt;0,S20/(I20/C20),0)</f>
        <v>0.96666666666666667</v>
      </c>
      <c r="F20" s="11">
        <f t="shared" ref="F20:F23" si="12">IF(V20&gt;0,FLOOR((P20+U20)/V20,0.1),0)</f>
        <v>1.9000000000000001</v>
      </c>
      <c r="G20" s="12" t="s">
        <v>21</v>
      </c>
      <c r="H20" s="12" t="s">
        <v>20</v>
      </c>
      <c r="I20" s="13">
        <f t="shared" si="5"/>
        <v>60</v>
      </c>
      <c r="J20" s="14">
        <f t="shared" si="6"/>
        <v>59</v>
      </c>
      <c r="K20" s="13">
        <f t="shared" si="7"/>
        <v>31</v>
      </c>
      <c r="L20" s="13">
        <f t="shared" si="8"/>
        <v>30</v>
      </c>
      <c r="M20" s="8"/>
      <c r="N20" s="15">
        <f t="shared" si="9"/>
        <v>30</v>
      </c>
      <c r="O20" s="8"/>
      <c r="P20" s="8">
        <v>30</v>
      </c>
      <c r="Q20" s="8"/>
      <c r="R20" s="8">
        <v>1</v>
      </c>
      <c r="S20" s="16">
        <f t="shared" si="3"/>
        <v>29</v>
      </c>
      <c r="T20" s="17"/>
      <c r="U20" s="18">
        <f t="shared" si="4"/>
        <v>29</v>
      </c>
      <c r="V20" s="19">
        <v>30</v>
      </c>
      <c r="W20" s="20">
        <v>100</v>
      </c>
      <c r="X20" s="20"/>
      <c r="Y20" s="21"/>
    </row>
    <row r="21" spans="1:26" ht="14.5" customHeight="1" x14ac:dyDescent="0.2">
      <c r="A21" s="7"/>
      <c r="B21" s="8">
        <v>1</v>
      </c>
      <c r="C21" s="9"/>
      <c r="D21" s="10">
        <f t="shared" si="10"/>
        <v>0</v>
      </c>
      <c r="E21" s="10">
        <f t="shared" si="11"/>
        <v>0</v>
      </c>
      <c r="F21" s="11">
        <f t="shared" si="12"/>
        <v>0</v>
      </c>
      <c r="G21" s="12"/>
      <c r="H21" s="12"/>
      <c r="I21" s="13">
        <f t="shared" si="5"/>
        <v>0</v>
      </c>
      <c r="J21" s="14">
        <f t="shared" si="6"/>
        <v>0</v>
      </c>
      <c r="K21" s="13">
        <f t="shared" si="7"/>
        <v>0</v>
      </c>
      <c r="L21" s="13">
        <f t="shared" si="8"/>
        <v>0</v>
      </c>
      <c r="M21" s="8"/>
      <c r="N21" s="15">
        <f t="shared" si="9"/>
        <v>0</v>
      </c>
      <c r="O21" s="8"/>
      <c r="P21" s="8"/>
      <c r="Q21" s="8"/>
      <c r="R21" s="8"/>
      <c r="S21" s="16">
        <v>0</v>
      </c>
      <c r="T21" s="17"/>
      <c r="U21" s="18">
        <f t="shared" si="4"/>
        <v>0</v>
      </c>
      <c r="V21" s="19"/>
      <c r="W21" s="20"/>
      <c r="X21" s="20"/>
      <c r="Y21" s="21"/>
    </row>
    <row r="22" spans="1:26" ht="14.5" customHeight="1" x14ac:dyDescent="0.2">
      <c r="A22" s="7"/>
      <c r="B22" s="8">
        <v>1</v>
      </c>
      <c r="C22" s="9"/>
      <c r="D22" s="10">
        <f t="shared" si="10"/>
        <v>0</v>
      </c>
      <c r="E22" s="10">
        <f t="shared" si="11"/>
        <v>0</v>
      </c>
      <c r="F22" s="11">
        <f t="shared" si="12"/>
        <v>0</v>
      </c>
      <c r="G22" s="12"/>
      <c r="H22" s="12"/>
      <c r="I22" s="13">
        <f t="shared" ref="I22:I23" si="13">K22+S22</f>
        <v>0</v>
      </c>
      <c r="J22" s="14">
        <f t="shared" ref="J22:J23" si="14">P22+U22</f>
        <v>0</v>
      </c>
      <c r="K22" s="13">
        <f t="shared" ref="K22:K23" si="15">L22+R22</f>
        <v>0</v>
      </c>
      <c r="L22" s="13">
        <f t="shared" ref="L22:L23" si="16">M22+N22</f>
        <v>0</v>
      </c>
      <c r="M22" s="8"/>
      <c r="N22" s="15">
        <f t="shared" si="9"/>
        <v>0</v>
      </c>
      <c r="O22" s="8"/>
      <c r="P22" s="8"/>
      <c r="Q22" s="8"/>
      <c r="R22" s="8"/>
      <c r="S22" s="16">
        <f t="shared" si="3"/>
        <v>0</v>
      </c>
      <c r="T22" s="17"/>
      <c r="U22" s="18">
        <f t="shared" si="4"/>
        <v>0</v>
      </c>
      <c r="V22" s="19"/>
      <c r="W22" s="20"/>
      <c r="X22" s="20"/>
      <c r="Y22" s="21"/>
    </row>
    <row r="23" spans="1:26" ht="14.5" customHeight="1" x14ac:dyDescent="0.2">
      <c r="A23" s="7"/>
      <c r="B23" s="8">
        <v>1</v>
      </c>
      <c r="C23" s="9"/>
      <c r="D23" s="10">
        <f t="shared" si="10"/>
        <v>0</v>
      </c>
      <c r="E23" s="10">
        <f t="shared" si="11"/>
        <v>0</v>
      </c>
      <c r="F23" s="11">
        <f t="shared" si="12"/>
        <v>0</v>
      </c>
      <c r="G23" s="12"/>
      <c r="H23" s="12"/>
      <c r="I23" s="13">
        <f t="shared" si="13"/>
        <v>0</v>
      </c>
      <c r="J23" s="14">
        <f t="shared" si="14"/>
        <v>0</v>
      </c>
      <c r="K23" s="13">
        <f t="shared" si="15"/>
        <v>0</v>
      </c>
      <c r="L23" s="13">
        <f t="shared" si="16"/>
        <v>0</v>
      </c>
      <c r="M23" s="8"/>
      <c r="N23" s="15">
        <f t="shared" si="9"/>
        <v>0</v>
      </c>
      <c r="O23" s="8"/>
      <c r="P23" s="8"/>
      <c r="Q23" s="8"/>
      <c r="R23" s="8"/>
      <c r="S23" s="16">
        <f t="shared" si="3"/>
        <v>0</v>
      </c>
      <c r="T23" s="17"/>
      <c r="U23" s="18">
        <f t="shared" si="4"/>
        <v>0</v>
      </c>
      <c r="V23" s="19"/>
      <c r="W23" s="20"/>
      <c r="X23" s="20"/>
      <c r="Y23" s="21"/>
    </row>
    <row r="24" spans="1:26" s="29" customFormat="1" ht="14.5" customHeight="1" x14ac:dyDescent="0.2">
      <c r="A24" s="22" t="s">
        <v>142</v>
      </c>
      <c r="B24" s="23">
        <v>1</v>
      </c>
      <c r="C24" s="24">
        <f>SUM(C18:C23)</f>
        <v>6</v>
      </c>
      <c r="D24" s="25">
        <f>SUM(D18:D23)</f>
        <v>3.2333333333333334</v>
      </c>
      <c r="E24" s="25">
        <f>SUM(E18:E23)</f>
        <v>2.7666666666666666</v>
      </c>
      <c r="F24" s="26" t="s">
        <v>14</v>
      </c>
      <c r="G24" s="23" t="s">
        <v>14</v>
      </c>
      <c r="H24" s="23" t="s">
        <v>14</v>
      </c>
      <c r="I24" s="25">
        <f>SUM(I18:I23)</f>
        <v>170</v>
      </c>
      <c r="J24" s="26" t="s">
        <v>14</v>
      </c>
      <c r="K24" s="25">
        <f>SUM(K18:K23)</f>
        <v>91</v>
      </c>
      <c r="L24" s="25">
        <f>SUM(L18:L23)</f>
        <v>90</v>
      </c>
      <c r="M24" s="27">
        <f>SUM(M18:M23)</f>
        <v>30</v>
      </c>
      <c r="N24" s="24">
        <f>SUM(N18:N23)</f>
        <v>60</v>
      </c>
      <c r="O24" s="24">
        <f>SUM(O18:O23)</f>
        <v>0</v>
      </c>
      <c r="P24" s="26" t="s">
        <v>14</v>
      </c>
      <c r="Q24" s="30"/>
      <c r="R24" s="24">
        <f>SUM(R18:R23)</f>
        <v>1</v>
      </c>
      <c r="S24" s="25">
        <f>SUM(S18:S23)</f>
        <v>79</v>
      </c>
      <c r="T24" s="25">
        <f>SUM(T18:T23)</f>
        <v>30</v>
      </c>
      <c r="U24" s="26" t="s">
        <v>14</v>
      </c>
      <c r="V24" s="23" t="s">
        <v>14</v>
      </c>
      <c r="W24" s="28" t="s">
        <v>14</v>
      </c>
      <c r="X24" s="23" t="s">
        <v>14</v>
      </c>
      <c r="Y24" s="23" t="s">
        <v>14</v>
      </c>
      <c r="Z24" s="2"/>
    </row>
    <row r="25" spans="1:26" s="29" customFormat="1" ht="14.5" customHeight="1" x14ac:dyDescent="0.2">
      <c r="A25" s="22" t="s">
        <v>143</v>
      </c>
      <c r="B25" s="23">
        <v>1</v>
      </c>
      <c r="C25" s="30" t="s">
        <v>14</v>
      </c>
      <c r="D25" s="26" t="s">
        <v>14</v>
      </c>
      <c r="E25" s="26" t="s">
        <v>14</v>
      </c>
      <c r="F25" s="25">
        <f>SUM(F18:F23)</f>
        <v>3.9000000000000004</v>
      </c>
      <c r="G25" s="23" t="s">
        <v>14</v>
      </c>
      <c r="H25" s="23" t="s">
        <v>14</v>
      </c>
      <c r="I25" s="23" t="s">
        <v>14</v>
      </c>
      <c r="J25" s="25">
        <f>SUM(J18:J23)</f>
        <v>109</v>
      </c>
      <c r="K25" s="23" t="s">
        <v>14</v>
      </c>
      <c r="L25" s="23" t="s">
        <v>14</v>
      </c>
      <c r="M25" s="28" t="s">
        <v>14</v>
      </c>
      <c r="N25" s="23" t="s">
        <v>14</v>
      </c>
      <c r="O25" s="23" t="s">
        <v>14</v>
      </c>
      <c r="P25" s="25">
        <f>SUM(P18:P23)</f>
        <v>60</v>
      </c>
      <c r="Q25" s="24"/>
      <c r="R25" s="31" t="s">
        <v>14</v>
      </c>
      <c r="S25" s="32" t="s">
        <v>14</v>
      </c>
      <c r="T25" s="32" t="s">
        <v>14</v>
      </c>
      <c r="U25" s="33">
        <f>SUM(U18:U23)</f>
        <v>49</v>
      </c>
      <c r="V25" s="34" t="s">
        <v>14</v>
      </c>
      <c r="W25" s="23" t="s">
        <v>14</v>
      </c>
      <c r="X25" s="23" t="s">
        <v>14</v>
      </c>
      <c r="Y25" s="23" t="s">
        <v>14</v>
      </c>
      <c r="Z25" s="2"/>
    </row>
    <row r="26" spans="1:26" s="29" customFormat="1" ht="14.5" customHeight="1" x14ac:dyDescent="0.2">
      <c r="A26" s="22" t="s">
        <v>144</v>
      </c>
      <c r="B26" s="23">
        <v>1</v>
      </c>
      <c r="C26" s="24">
        <f>SUMIF(H18:H23,"f",C18:C23)</f>
        <v>4</v>
      </c>
      <c r="D26" s="24">
        <f>SUMIF(H18:H23,"f",D18:D23)</f>
        <v>2.0333333333333332</v>
      </c>
      <c r="E26" s="24">
        <f>SUMIF(H18:H23,"f",E18:E23)</f>
        <v>1.9666666666666668</v>
      </c>
      <c r="F26" s="26" t="s">
        <v>14</v>
      </c>
      <c r="G26" s="23" t="s">
        <v>14</v>
      </c>
      <c r="H26" s="23" t="s">
        <v>14</v>
      </c>
      <c r="I26" s="24">
        <f>SUMIF(H18:H23,"f",I18:I23)</f>
        <v>120</v>
      </c>
      <c r="J26" s="23" t="s">
        <v>14</v>
      </c>
      <c r="K26" s="24">
        <f>SUMIF(H18:H23,"f",K18:K23)</f>
        <v>61</v>
      </c>
      <c r="L26" s="24">
        <f>SUMIF(H18:H23,"f",L18:L23)</f>
        <v>60</v>
      </c>
      <c r="M26" s="24">
        <f>SUMIF(H18:H23,"f",M18:M23)</f>
        <v>30</v>
      </c>
      <c r="N26" s="24">
        <f>SUMIF(H18:H23,"f",N18:N23)</f>
        <v>30</v>
      </c>
      <c r="O26" s="24">
        <f>SUMIF(H18:H23,"f",O18:O23)</f>
        <v>0</v>
      </c>
      <c r="P26" s="23" t="s">
        <v>14</v>
      </c>
      <c r="Q26" s="31"/>
      <c r="R26" s="24">
        <f>SUMIF(H18:H23,"f",R18:R23)</f>
        <v>1</v>
      </c>
      <c r="S26" s="24">
        <f>SUMIF(H18:H23,"f",S18:S23)</f>
        <v>59</v>
      </c>
      <c r="T26" s="24">
        <f>SUMIF(H18:H23,"f",T18:T23)</f>
        <v>30</v>
      </c>
      <c r="U26" s="23" t="s">
        <v>14</v>
      </c>
      <c r="V26" s="23" t="s">
        <v>14</v>
      </c>
      <c r="W26" s="23" t="s">
        <v>14</v>
      </c>
      <c r="X26" s="23" t="s">
        <v>14</v>
      </c>
      <c r="Y26" s="23" t="s">
        <v>14</v>
      </c>
      <c r="Z26" s="2"/>
    </row>
    <row r="27" spans="1:26" ht="14.5" customHeight="1" x14ac:dyDescent="0.2">
      <c r="A27" s="234" t="s">
        <v>28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6"/>
    </row>
    <row r="28" spans="1:26" ht="14.5" customHeight="1" x14ac:dyDescent="0.2">
      <c r="A28" s="7" t="s">
        <v>179</v>
      </c>
      <c r="B28" s="8">
        <v>1</v>
      </c>
      <c r="C28" s="9">
        <v>4.5</v>
      </c>
      <c r="D28" s="10">
        <f t="shared" ref="D28" si="17">IF(C28&gt;0,K28/(I28/C28),0)</f>
        <v>3.76</v>
      </c>
      <c r="E28" s="10">
        <f t="shared" ref="E28" si="18">IF(C28&gt;0,S28/(I28/C28),0)</f>
        <v>0.74</v>
      </c>
      <c r="F28" s="11">
        <f t="shared" ref="F28" si="19">IF(V28&gt;0,FLOOR((P28+U28)/V28,0.1),0)</f>
        <v>3.1</v>
      </c>
      <c r="G28" s="12" t="s">
        <v>17</v>
      </c>
      <c r="H28" s="12" t="s">
        <v>19</v>
      </c>
      <c r="I28" s="13">
        <f>K28+S28</f>
        <v>112.5</v>
      </c>
      <c r="J28" s="14">
        <f>P28+U28</f>
        <v>78.5</v>
      </c>
      <c r="K28" s="13">
        <f>L28+R28</f>
        <v>94</v>
      </c>
      <c r="L28" s="13">
        <f>M28+N28</f>
        <v>90</v>
      </c>
      <c r="M28" s="167">
        <v>30</v>
      </c>
      <c r="N28" s="15">
        <f t="shared" ref="N28:N32" si="20">O28+P28+Q28</f>
        <v>60</v>
      </c>
      <c r="O28" s="167"/>
      <c r="P28" s="167">
        <v>60</v>
      </c>
      <c r="Q28" s="167"/>
      <c r="R28" s="8">
        <v>4</v>
      </c>
      <c r="S28" s="16">
        <f t="shared" ref="S28:S32" si="21">(C28*V28)-K28</f>
        <v>18.5</v>
      </c>
      <c r="T28" s="17"/>
      <c r="U28" s="18">
        <f t="shared" ref="U28:U32" si="22">S28-T28</f>
        <v>18.5</v>
      </c>
      <c r="V28" s="19">
        <v>25</v>
      </c>
      <c r="W28" s="20">
        <v>100</v>
      </c>
      <c r="X28" s="20"/>
      <c r="Y28" s="21"/>
    </row>
    <row r="29" spans="1:26" ht="14.5" customHeight="1" x14ac:dyDescent="0.2">
      <c r="A29" s="7" t="s">
        <v>180</v>
      </c>
      <c r="B29" s="8">
        <v>1</v>
      </c>
      <c r="C29" s="9">
        <v>4.5</v>
      </c>
      <c r="D29" s="10">
        <f t="shared" ref="D29:D32" si="23">IF(C29&gt;0,K29/(I29/C29),0)</f>
        <v>3.76</v>
      </c>
      <c r="E29" s="10">
        <f t="shared" ref="E29:E32" si="24">IF(C29&gt;0,S29/(I29/C29),0)</f>
        <v>0.74</v>
      </c>
      <c r="F29" s="11">
        <f t="shared" ref="F29:F32" si="25">IF(V29&gt;0,FLOOR((P29+U29)/V29,0.1),0)</f>
        <v>0</v>
      </c>
      <c r="G29" s="12" t="s">
        <v>17</v>
      </c>
      <c r="H29" s="12" t="s">
        <v>19</v>
      </c>
      <c r="I29" s="13">
        <f t="shared" ref="I29:I32" si="26">K29+S29</f>
        <v>112.5</v>
      </c>
      <c r="J29" s="14">
        <f t="shared" ref="J29:J32" si="27">P29+U29</f>
        <v>0</v>
      </c>
      <c r="K29" s="13">
        <f t="shared" ref="K29:K32" si="28">L29+R29</f>
        <v>94</v>
      </c>
      <c r="L29" s="13">
        <f t="shared" ref="L29:L32" si="29">M29+N29</f>
        <v>90</v>
      </c>
      <c r="M29" s="167">
        <v>30</v>
      </c>
      <c r="N29" s="15">
        <f t="shared" si="20"/>
        <v>60</v>
      </c>
      <c r="O29" s="167">
        <v>60</v>
      </c>
      <c r="P29" s="167"/>
      <c r="Q29" s="167"/>
      <c r="R29" s="8">
        <v>4</v>
      </c>
      <c r="S29" s="16">
        <f t="shared" si="21"/>
        <v>18.5</v>
      </c>
      <c r="T29" s="17">
        <v>18.5</v>
      </c>
      <c r="U29" s="18">
        <f t="shared" si="22"/>
        <v>0</v>
      </c>
      <c r="V29" s="19">
        <v>25</v>
      </c>
      <c r="W29" s="20">
        <v>100</v>
      </c>
      <c r="X29" s="20"/>
      <c r="Y29" s="21"/>
    </row>
    <row r="30" spans="1:26" ht="14.5" customHeight="1" x14ac:dyDescent="0.2">
      <c r="A30" s="7" t="s">
        <v>183</v>
      </c>
      <c r="B30" s="8">
        <v>1</v>
      </c>
      <c r="C30" s="9">
        <v>3</v>
      </c>
      <c r="D30" s="10">
        <f t="shared" si="23"/>
        <v>1.88</v>
      </c>
      <c r="E30" s="10">
        <f t="shared" si="24"/>
        <v>1.1200000000000001</v>
      </c>
      <c r="F30" s="11">
        <f t="shared" si="25"/>
        <v>0</v>
      </c>
      <c r="G30" s="12" t="s">
        <v>21</v>
      </c>
      <c r="H30" s="12" t="s">
        <v>19</v>
      </c>
      <c r="I30" s="13">
        <f t="shared" si="26"/>
        <v>75</v>
      </c>
      <c r="J30" s="14">
        <f t="shared" si="27"/>
        <v>0</v>
      </c>
      <c r="K30" s="13">
        <f t="shared" si="28"/>
        <v>47</v>
      </c>
      <c r="L30" s="13">
        <f t="shared" si="29"/>
        <v>45</v>
      </c>
      <c r="M30" s="167">
        <v>15</v>
      </c>
      <c r="N30" s="15">
        <f t="shared" si="20"/>
        <v>30</v>
      </c>
      <c r="O30" s="167">
        <v>30</v>
      </c>
      <c r="P30" s="167"/>
      <c r="Q30" s="167"/>
      <c r="R30" s="8">
        <v>2</v>
      </c>
      <c r="S30" s="16">
        <f t="shared" si="21"/>
        <v>28</v>
      </c>
      <c r="T30" s="17">
        <v>28</v>
      </c>
      <c r="U30" s="18">
        <f t="shared" si="22"/>
        <v>0</v>
      </c>
      <c r="V30" s="19">
        <v>25</v>
      </c>
      <c r="W30" s="20">
        <v>100</v>
      </c>
      <c r="X30" s="20"/>
      <c r="Y30" s="21"/>
    </row>
    <row r="31" spans="1:26" ht="14.5" customHeight="1" x14ac:dyDescent="0.2">
      <c r="A31" s="7"/>
      <c r="B31" s="8">
        <v>1</v>
      </c>
      <c r="C31" s="9"/>
      <c r="D31" s="10">
        <f t="shared" si="23"/>
        <v>0</v>
      </c>
      <c r="E31" s="10">
        <f t="shared" si="24"/>
        <v>0</v>
      </c>
      <c r="F31" s="11">
        <f t="shared" si="25"/>
        <v>0</v>
      </c>
      <c r="G31" s="12"/>
      <c r="H31" s="12"/>
      <c r="I31" s="13">
        <f t="shared" si="26"/>
        <v>0</v>
      </c>
      <c r="J31" s="14">
        <f t="shared" si="27"/>
        <v>0</v>
      </c>
      <c r="K31" s="13">
        <f t="shared" si="28"/>
        <v>0</v>
      </c>
      <c r="L31" s="13">
        <f t="shared" si="29"/>
        <v>0</v>
      </c>
      <c r="M31" s="8"/>
      <c r="N31" s="15">
        <f t="shared" si="20"/>
        <v>0</v>
      </c>
      <c r="O31" s="8"/>
      <c r="P31" s="8"/>
      <c r="Q31" s="8"/>
      <c r="R31" s="8"/>
      <c r="S31" s="16">
        <f t="shared" si="21"/>
        <v>0</v>
      </c>
      <c r="T31" s="17"/>
      <c r="U31" s="18">
        <f t="shared" si="22"/>
        <v>0</v>
      </c>
      <c r="V31" s="19"/>
      <c r="W31" s="20"/>
      <c r="X31" s="20"/>
      <c r="Y31" s="21"/>
    </row>
    <row r="32" spans="1:26" ht="14.5" customHeight="1" x14ac:dyDescent="0.2">
      <c r="A32" s="7"/>
      <c r="B32" s="8">
        <v>1</v>
      </c>
      <c r="C32" s="9"/>
      <c r="D32" s="10">
        <f t="shared" si="23"/>
        <v>0</v>
      </c>
      <c r="E32" s="10">
        <f t="shared" si="24"/>
        <v>0</v>
      </c>
      <c r="F32" s="11">
        <f t="shared" si="25"/>
        <v>0</v>
      </c>
      <c r="G32" s="12"/>
      <c r="H32" s="12"/>
      <c r="I32" s="13">
        <f t="shared" si="26"/>
        <v>0</v>
      </c>
      <c r="J32" s="14">
        <f t="shared" si="27"/>
        <v>0</v>
      </c>
      <c r="K32" s="13">
        <f t="shared" si="28"/>
        <v>0</v>
      </c>
      <c r="L32" s="13">
        <f t="shared" si="29"/>
        <v>0</v>
      </c>
      <c r="M32" s="8"/>
      <c r="N32" s="15">
        <f t="shared" si="20"/>
        <v>0</v>
      </c>
      <c r="O32" s="8"/>
      <c r="P32" s="8"/>
      <c r="Q32" s="8"/>
      <c r="R32" s="8"/>
      <c r="S32" s="16">
        <f t="shared" si="21"/>
        <v>0</v>
      </c>
      <c r="T32" s="17"/>
      <c r="U32" s="18">
        <f t="shared" si="22"/>
        <v>0</v>
      </c>
      <c r="V32" s="19"/>
      <c r="W32" s="20"/>
      <c r="X32" s="20"/>
      <c r="Y32" s="21"/>
    </row>
    <row r="33" spans="1:29" s="29" customFormat="1" ht="14.5" customHeight="1" x14ac:dyDescent="0.2">
      <c r="A33" s="22" t="s">
        <v>142</v>
      </c>
      <c r="B33" s="23">
        <v>1</v>
      </c>
      <c r="C33" s="24">
        <f>SUM(C28:C32)</f>
        <v>12</v>
      </c>
      <c r="D33" s="25">
        <f>SUM(D28:D32)</f>
        <v>9.3999999999999986</v>
      </c>
      <c r="E33" s="25">
        <f>SUM(E28:E32)</f>
        <v>2.6</v>
      </c>
      <c r="F33" s="26" t="s">
        <v>14</v>
      </c>
      <c r="G33" s="23" t="s">
        <v>14</v>
      </c>
      <c r="H33" s="23" t="s">
        <v>14</v>
      </c>
      <c r="I33" s="25">
        <f>SUM(I28:I32)</f>
        <v>300</v>
      </c>
      <c r="J33" s="26" t="s">
        <v>14</v>
      </c>
      <c r="K33" s="25">
        <f>SUM(K28:K32)</f>
        <v>235</v>
      </c>
      <c r="L33" s="25">
        <f>SUM(L28:L32)</f>
        <v>225</v>
      </c>
      <c r="M33" s="27">
        <f>SUM(M28:M32)</f>
        <v>75</v>
      </c>
      <c r="N33" s="24">
        <f>SUM(N28:N32)</f>
        <v>150</v>
      </c>
      <c r="O33" s="24">
        <f>SUM(O28:O32)</f>
        <v>90</v>
      </c>
      <c r="P33" s="26" t="s">
        <v>14</v>
      </c>
      <c r="Q33" s="30"/>
      <c r="R33" s="24">
        <f>SUM(R28:R32)</f>
        <v>10</v>
      </c>
      <c r="S33" s="35">
        <f>SUM(S28:S32)</f>
        <v>65</v>
      </c>
      <c r="T33" s="35">
        <f>SUM(T28:T32)</f>
        <v>46.5</v>
      </c>
      <c r="U33" s="26" t="s">
        <v>14</v>
      </c>
      <c r="V33" s="23" t="s">
        <v>14</v>
      </c>
      <c r="W33" s="23" t="s">
        <v>14</v>
      </c>
      <c r="X33" s="23" t="s">
        <v>14</v>
      </c>
      <c r="Y33" s="23" t="s">
        <v>14</v>
      </c>
      <c r="Z33" s="2"/>
      <c r="AA33" s="2"/>
      <c r="AB33" s="2"/>
      <c r="AC33" s="2"/>
    </row>
    <row r="34" spans="1:29" s="29" customFormat="1" ht="14.5" customHeight="1" x14ac:dyDescent="0.2">
      <c r="A34" s="22" t="s">
        <v>143</v>
      </c>
      <c r="B34" s="23">
        <v>1</v>
      </c>
      <c r="C34" s="30" t="s">
        <v>14</v>
      </c>
      <c r="D34" s="26" t="s">
        <v>14</v>
      </c>
      <c r="E34" s="26" t="s">
        <v>14</v>
      </c>
      <c r="F34" s="25">
        <f>SUM(F28:F32)</f>
        <v>3.1</v>
      </c>
      <c r="G34" s="23" t="s">
        <v>14</v>
      </c>
      <c r="H34" s="23" t="s">
        <v>14</v>
      </c>
      <c r="I34" s="23" t="s">
        <v>14</v>
      </c>
      <c r="J34" s="25">
        <f>SUM(J28:J32)</f>
        <v>78.5</v>
      </c>
      <c r="K34" s="23" t="s">
        <v>14</v>
      </c>
      <c r="L34" s="23" t="s">
        <v>14</v>
      </c>
      <c r="M34" s="28" t="s">
        <v>14</v>
      </c>
      <c r="N34" s="23" t="s">
        <v>14</v>
      </c>
      <c r="O34" s="23" t="s">
        <v>14</v>
      </c>
      <c r="P34" s="25">
        <f>SUM(P28:P32)</f>
        <v>60</v>
      </c>
      <c r="Q34" s="24"/>
      <c r="R34" s="31" t="s">
        <v>14</v>
      </c>
      <c r="S34" s="31" t="s">
        <v>14</v>
      </c>
      <c r="T34" s="31" t="s">
        <v>14</v>
      </c>
      <c r="U34" s="25">
        <f>SUM(U28:U32)</f>
        <v>18.5</v>
      </c>
      <c r="V34" s="36" t="s">
        <v>14</v>
      </c>
      <c r="W34" s="23" t="s">
        <v>14</v>
      </c>
      <c r="X34" s="23" t="s">
        <v>14</v>
      </c>
      <c r="Y34" s="23" t="s">
        <v>14</v>
      </c>
      <c r="Z34" s="2"/>
      <c r="AA34" s="2"/>
      <c r="AB34" s="2"/>
      <c r="AC34" s="2"/>
    </row>
    <row r="35" spans="1:29" s="29" customFormat="1" ht="14.5" customHeight="1" x14ac:dyDescent="0.2">
      <c r="A35" s="22" t="s">
        <v>144</v>
      </c>
      <c r="B35" s="23">
        <v>1</v>
      </c>
      <c r="C35" s="24">
        <f>SUMIF(H28:H32,"f",C28:C32)</f>
        <v>0</v>
      </c>
      <c r="D35" s="24">
        <f>SUMIF(H28:H32,"f",D28:D32)</f>
        <v>0</v>
      </c>
      <c r="E35" s="24">
        <f>SUMIF(H28:H32,"f",E28:E32)</f>
        <v>0</v>
      </c>
      <c r="F35" s="26" t="s">
        <v>14</v>
      </c>
      <c r="G35" s="23" t="s">
        <v>14</v>
      </c>
      <c r="H35" s="23" t="s">
        <v>14</v>
      </c>
      <c r="I35" s="24">
        <f>SUMIF(H28:H32,"f",I28:I32)</f>
        <v>0</v>
      </c>
      <c r="J35" s="23" t="s">
        <v>14</v>
      </c>
      <c r="K35" s="24">
        <f>SUMIF(H28:H32,"f",K28:K32)</f>
        <v>0</v>
      </c>
      <c r="L35" s="24">
        <f>SUMIF(H28:H32,"f",L28:L32)</f>
        <v>0</v>
      </c>
      <c r="M35" s="24">
        <f>SUMIF(H28:H32,"f",M28:M32)</f>
        <v>0</v>
      </c>
      <c r="N35" s="24">
        <f>SUMIF(H28:H32,"f",N28:N32)</f>
        <v>0</v>
      </c>
      <c r="O35" s="24">
        <f>SUMIF(H28:H32,"f",O28:O32)</f>
        <v>0</v>
      </c>
      <c r="P35" s="23" t="s">
        <v>14</v>
      </c>
      <c r="Q35" s="31"/>
      <c r="R35" s="24">
        <f>SUMIF(H28:H32,"f",R28:R32)</f>
        <v>0</v>
      </c>
      <c r="S35" s="24">
        <f>SUMIF(H28:H32,"f",S28:S32)</f>
        <v>0</v>
      </c>
      <c r="T35" s="24">
        <f>SUMIF(H28:H32,"f",T28:T32)</f>
        <v>0</v>
      </c>
      <c r="U35" s="23" t="s">
        <v>14</v>
      </c>
      <c r="V35" s="23" t="s">
        <v>14</v>
      </c>
      <c r="W35" s="23" t="s">
        <v>14</v>
      </c>
      <c r="X35" s="23" t="s">
        <v>14</v>
      </c>
      <c r="Y35" s="23" t="s">
        <v>14</v>
      </c>
      <c r="Z35" s="2"/>
      <c r="AA35" s="2"/>
      <c r="AB35" s="2"/>
      <c r="AC35" s="2"/>
    </row>
    <row r="36" spans="1:29" ht="14.5" customHeight="1" x14ac:dyDescent="0.2">
      <c r="A36" s="234" t="s">
        <v>29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6"/>
    </row>
    <row r="37" spans="1:29" ht="14.5" customHeight="1" x14ac:dyDescent="0.2">
      <c r="A37" s="7" t="s">
        <v>181</v>
      </c>
      <c r="B37" s="8">
        <v>1</v>
      </c>
      <c r="C37" s="9">
        <v>6</v>
      </c>
      <c r="D37" s="10">
        <f t="shared" ref="D37:D41" si="30">IF(C37&gt;0,K37/(I37/C37),0)</f>
        <v>4.3600000000000003</v>
      </c>
      <c r="E37" s="10">
        <f t="shared" ref="E37:E41" si="31">IF(C37&gt;0,S37/(I37/C37),0)</f>
        <v>1.64</v>
      </c>
      <c r="F37" s="11">
        <f t="shared" ref="F37:F41" si="32">IF(V37&gt;0,FLOOR((P37+U37)/V37,0.1),0)</f>
        <v>4.6000000000000005</v>
      </c>
      <c r="G37" s="12" t="s">
        <v>17</v>
      </c>
      <c r="H37" s="12" t="s">
        <v>19</v>
      </c>
      <c r="I37" s="13">
        <f>K37+S37</f>
        <v>150</v>
      </c>
      <c r="J37" s="14">
        <f>P37+U37</f>
        <v>116</v>
      </c>
      <c r="K37" s="13">
        <f>L37+R37</f>
        <v>109</v>
      </c>
      <c r="L37" s="13">
        <f>M37+N37</f>
        <v>105</v>
      </c>
      <c r="M37" s="8">
        <v>30</v>
      </c>
      <c r="N37" s="15">
        <f t="shared" ref="N37:N41" si="33">O37+P37+Q37</f>
        <v>75</v>
      </c>
      <c r="O37" s="167"/>
      <c r="P37" s="167">
        <v>75</v>
      </c>
      <c r="Q37" s="8"/>
      <c r="R37" s="8">
        <v>4</v>
      </c>
      <c r="S37" s="16">
        <f t="shared" ref="S37:S41" si="34">(C37*V37)-K37</f>
        <v>41</v>
      </c>
      <c r="T37" s="17"/>
      <c r="U37" s="18">
        <f t="shared" ref="U37:U41" si="35">S37-T37</f>
        <v>41</v>
      </c>
      <c r="V37" s="19">
        <v>25</v>
      </c>
      <c r="W37" s="20">
        <v>100</v>
      </c>
      <c r="X37" s="20"/>
      <c r="Y37" s="21"/>
    </row>
    <row r="38" spans="1:29" ht="17.5" customHeight="1" x14ac:dyDescent="0.2">
      <c r="A38" s="7" t="s">
        <v>182</v>
      </c>
      <c r="B38" s="8">
        <v>1</v>
      </c>
      <c r="C38" s="9">
        <v>2</v>
      </c>
      <c r="D38" s="10">
        <f t="shared" si="30"/>
        <v>1.28</v>
      </c>
      <c r="E38" s="10">
        <f t="shared" si="31"/>
        <v>0.72</v>
      </c>
      <c r="F38" s="11">
        <f t="shared" si="32"/>
        <v>0</v>
      </c>
      <c r="G38" s="12" t="s">
        <v>21</v>
      </c>
      <c r="H38" s="12" t="s">
        <v>19</v>
      </c>
      <c r="I38" s="13">
        <f t="shared" ref="I38:I41" si="36">K38+S38</f>
        <v>50</v>
      </c>
      <c r="J38" s="14">
        <f t="shared" ref="J38:J41" si="37">P38+U38</f>
        <v>0</v>
      </c>
      <c r="K38" s="13">
        <f t="shared" ref="K38:K41" si="38">L38+R38</f>
        <v>32</v>
      </c>
      <c r="L38" s="13">
        <f t="shared" ref="L38:L41" si="39">M38+N38</f>
        <v>30</v>
      </c>
      <c r="M38" s="8"/>
      <c r="N38" s="15">
        <f t="shared" si="33"/>
        <v>30</v>
      </c>
      <c r="O38" s="167">
        <v>30</v>
      </c>
      <c r="P38" s="167"/>
      <c r="Q38" s="8"/>
      <c r="R38" s="8">
        <v>2</v>
      </c>
      <c r="S38" s="16">
        <f t="shared" si="34"/>
        <v>18</v>
      </c>
      <c r="T38" s="17">
        <v>18</v>
      </c>
      <c r="U38" s="18">
        <f t="shared" si="35"/>
        <v>0</v>
      </c>
      <c r="V38" s="19">
        <v>25</v>
      </c>
      <c r="W38" s="20">
        <v>100</v>
      </c>
      <c r="X38" s="20"/>
      <c r="Y38" s="21"/>
      <c r="AA38" s="37"/>
      <c r="AB38" s="37"/>
      <c r="AC38" s="37"/>
    </row>
    <row r="39" spans="1:29" ht="17.5" customHeight="1" x14ac:dyDescent="0.2">
      <c r="A39" s="131" t="s">
        <v>233</v>
      </c>
      <c r="B39" s="8">
        <v>1</v>
      </c>
      <c r="C39" s="9">
        <v>3</v>
      </c>
      <c r="D39" s="10">
        <f t="shared" si="30"/>
        <v>2.56</v>
      </c>
      <c r="E39" s="10">
        <f t="shared" si="31"/>
        <v>0.44</v>
      </c>
      <c r="F39" s="11">
        <f t="shared" si="32"/>
        <v>2.2000000000000002</v>
      </c>
      <c r="G39" s="12" t="s">
        <v>17</v>
      </c>
      <c r="H39" s="12" t="s">
        <v>19</v>
      </c>
      <c r="I39" s="13">
        <f t="shared" si="36"/>
        <v>75</v>
      </c>
      <c r="J39" s="14">
        <f t="shared" si="37"/>
        <v>56</v>
      </c>
      <c r="K39" s="13">
        <f t="shared" si="38"/>
        <v>64</v>
      </c>
      <c r="L39" s="13">
        <f t="shared" si="39"/>
        <v>60</v>
      </c>
      <c r="M39" s="8">
        <v>15</v>
      </c>
      <c r="N39" s="15">
        <f t="shared" si="33"/>
        <v>45</v>
      </c>
      <c r="O39" s="167"/>
      <c r="P39" s="167">
        <v>45</v>
      </c>
      <c r="Q39" s="8"/>
      <c r="R39" s="8">
        <v>4</v>
      </c>
      <c r="S39" s="16">
        <f t="shared" si="34"/>
        <v>11</v>
      </c>
      <c r="T39" s="17"/>
      <c r="U39" s="18">
        <f t="shared" si="35"/>
        <v>11</v>
      </c>
      <c r="V39" s="19">
        <v>25</v>
      </c>
      <c r="W39" s="20">
        <v>100</v>
      </c>
      <c r="X39" s="20"/>
      <c r="Y39" s="21"/>
      <c r="AA39" s="37"/>
      <c r="AB39" s="37"/>
      <c r="AC39" s="37"/>
    </row>
    <row r="40" spans="1:29" ht="14.5" customHeight="1" x14ac:dyDescent="0.2">
      <c r="A40" s="7"/>
      <c r="B40" s="8">
        <v>1</v>
      </c>
      <c r="C40" s="9"/>
      <c r="D40" s="10">
        <f t="shared" si="30"/>
        <v>0</v>
      </c>
      <c r="E40" s="10">
        <f t="shared" si="31"/>
        <v>0</v>
      </c>
      <c r="F40" s="11">
        <f t="shared" si="32"/>
        <v>0</v>
      </c>
      <c r="G40" s="12"/>
      <c r="H40" s="12"/>
      <c r="I40" s="13">
        <f t="shared" si="36"/>
        <v>0</v>
      </c>
      <c r="J40" s="14">
        <f t="shared" si="37"/>
        <v>0</v>
      </c>
      <c r="K40" s="13">
        <f t="shared" si="38"/>
        <v>0</v>
      </c>
      <c r="L40" s="13">
        <f t="shared" si="39"/>
        <v>0</v>
      </c>
      <c r="M40" s="8"/>
      <c r="N40" s="15">
        <f t="shared" si="33"/>
        <v>0</v>
      </c>
      <c r="O40" s="8"/>
      <c r="P40" s="8"/>
      <c r="Q40" s="8"/>
      <c r="R40" s="8"/>
      <c r="S40" s="16">
        <f t="shared" si="34"/>
        <v>0</v>
      </c>
      <c r="T40" s="17"/>
      <c r="U40" s="18">
        <f t="shared" si="35"/>
        <v>0</v>
      </c>
      <c r="V40" s="19"/>
      <c r="W40" s="20"/>
      <c r="X40" s="20"/>
      <c r="Y40" s="21"/>
    </row>
    <row r="41" spans="1:29" ht="14.5" customHeight="1" x14ac:dyDescent="0.2">
      <c r="A41" s="7"/>
      <c r="B41" s="8">
        <v>1</v>
      </c>
      <c r="C41" s="9"/>
      <c r="D41" s="10">
        <f t="shared" si="30"/>
        <v>0</v>
      </c>
      <c r="E41" s="10">
        <f t="shared" si="31"/>
        <v>0</v>
      </c>
      <c r="F41" s="11">
        <f t="shared" si="32"/>
        <v>0</v>
      </c>
      <c r="G41" s="12"/>
      <c r="H41" s="12"/>
      <c r="I41" s="13">
        <f t="shared" si="36"/>
        <v>0</v>
      </c>
      <c r="J41" s="14">
        <f t="shared" si="37"/>
        <v>0</v>
      </c>
      <c r="K41" s="13">
        <f t="shared" si="38"/>
        <v>0</v>
      </c>
      <c r="L41" s="13">
        <f t="shared" si="39"/>
        <v>0</v>
      </c>
      <c r="M41" s="8"/>
      <c r="N41" s="15">
        <f t="shared" si="33"/>
        <v>0</v>
      </c>
      <c r="O41" s="8"/>
      <c r="P41" s="8"/>
      <c r="Q41" s="8"/>
      <c r="R41" s="8"/>
      <c r="S41" s="16">
        <f t="shared" si="34"/>
        <v>0</v>
      </c>
      <c r="T41" s="17"/>
      <c r="U41" s="18">
        <f t="shared" si="35"/>
        <v>0</v>
      </c>
      <c r="V41" s="19"/>
      <c r="W41" s="20"/>
      <c r="X41" s="20"/>
      <c r="Y41" s="21"/>
    </row>
    <row r="42" spans="1:29" s="29" customFormat="1" ht="14.5" customHeight="1" x14ac:dyDescent="0.2">
      <c r="A42" s="22" t="s">
        <v>142</v>
      </c>
      <c r="B42" s="23">
        <v>1</v>
      </c>
      <c r="C42" s="24">
        <f>SUM(C37:C41)</f>
        <v>11</v>
      </c>
      <c r="D42" s="25">
        <f>SUM(D37:D41)</f>
        <v>8.2000000000000011</v>
      </c>
      <c r="E42" s="25">
        <f>SUM(E37:E41)</f>
        <v>2.8</v>
      </c>
      <c r="F42" s="26" t="s">
        <v>14</v>
      </c>
      <c r="G42" s="23" t="s">
        <v>14</v>
      </c>
      <c r="H42" s="23" t="s">
        <v>14</v>
      </c>
      <c r="I42" s="25">
        <f>SUM(I37:I41)</f>
        <v>275</v>
      </c>
      <c r="J42" s="26" t="s">
        <v>14</v>
      </c>
      <c r="K42" s="25">
        <f>SUM(K37:K41)</f>
        <v>205</v>
      </c>
      <c r="L42" s="25">
        <f>SUM(L37:L41)</f>
        <v>195</v>
      </c>
      <c r="M42" s="27">
        <f>SUM(M37:M41)</f>
        <v>45</v>
      </c>
      <c r="N42" s="24">
        <f>SUM(N37:N41)</f>
        <v>150</v>
      </c>
      <c r="O42" s="24">
        <f>SUM(O37:O41)</f>
        <v>30</v>
      </c>
      <c r="P42" s="26" t="s">
        <v>14</v>
      </c>
      <c r="Q42" s="30"/>
      <c r="R42" s="24">
        <f>SUM(R37:R41)</f>
        <v>10</v>
      </c>
      <c r="S42" s="35">
        <f>SUM(S37:S41)</f>
        <v>70</v>
      </c>
      <c r="T42" s="35">
        <f>SUM(T37:T41)</f>
        <v>18</v>
      </c>
      <c r="U42" s="26" t="s">
        <v>14</v>
      </c>
      <c r="V42" s="23" t="s">
        <v>14</v>
      </c>
      <c r="W42" s="23" t="s">
        <v>14</v>
      </c>
      <c r="X42" s="23" t="s">
        <v>14</v>
      </c>
      <c r="Y42" s="23" t="s">
        <v>14</v>
      </c>
      <c r="Z42" s="2"/>
      <c r="AA42" s="2"/>
      <c r="AB42" s="2"/>
      <c r="AC42" s="2"/>
    </row>
    <row r="43" spans="1:29" s="29" customFormat="1" ht="14.5" customHeight="1" x14ac:dyDescent="0.2">
      <c r="A43" s="22" t="s">
        <v>143</v>
      </c>
      <c r="B43" s="23">
        <v>1</v>
      </c>
      <c r="C43" s="30" t="s">
        <v>14</v>
      </c>
      <c r="D43" s="26" t="s">
        <v>14</v>
      </c>
      <c r="E43" s="26" t="s">
        <v>14</v>
      </c>
      <c r="F43" s="25">
        <f>SUM(F37:F41)</f>
        <v>6.8000000000000007</v>
      </c>
      <c r="G43" s="23" t="s">
        <v>14</v>
      </c>
      <c r="H43" s="23" t="s">
        <v>14</v>
      </c>
      <c r="I43" s="23" t="s">
        <v>14</v>
      </c>
      <c r="J43" s="25">
        <f>SUM(J37:J41)</f>
        <v>172</v>
      </c>
      <c r="K43" s="23" t="s">
        <v>14</v>
      </c>
      <c r="L43" s="23" t="s">
        <v>14</v>
      </c>
      <c r="M43" s="28" t="s">
        <v>14</v>
      </c>
      <c r="N43" s="23" t="s">
        <v>14</v>
      </c>
      <c r="O43" s="23" t="s">
        <v>14</v>
      </c>
      <c r="P43" s="25">
        <f>SUM(P37:P41)</f>
        <v>120</v>
      </c>
      <c r="Q43" s="24"/>
      <c r="R43" s="31" t="s">
        <v>14</v>
      </c>
      <c r="S43" s="31" t="s">
        <v>14</v>
      </c>
      <c r="T43" s="31" t="s">
        <v>14</v>
      </c>
      <c r="U43" s="25">
        <f>SUM(U37:U41)</f>
        <v>52</v>
      </c>
      <c r="V43" s="36" t="s">
        <v>14</v>
      </c>
      <c r="W43" s="23" t="s">
        <v>14</v>
      </c>
      <c r="X43" s="23" t="s">
        <v>14</v>
      </c>
      <c r="Y43" s="23" t="s">
        <v>14</v>
      </c>
      <c r="Z43" s="2"/>
      <c r="AA43" s="2"/>
      <c r="AB43" s="2"/>
      <c r="AC43" s="2"/>
    </row>
    <row r="44" spans="1:29" s="29" customFormat="1" ht="14.5" customHeight="1" x14ac:dyDescent="0.2">
      <c r="A44" s="22" t="s">
        <v>144</v>
      </c>
      <c r="B44" s="23">
        <v>1</v>
      </c>
      <c r="C44" s="24">
        <f>SUMIF(H37:H41,"f",C37:C41)</f>
        <v>0</v>
      </c>
      <c r="D44" s="24">
        <f>SUMIF(H37:H41,"f",D37:D41)</f>
        <v>0</v>
      </c>
      <c r="E44" s="24">
        <f>SUMIF(H37:H41,"f",E37:E41)</f>
        <v>0</v>
      </c>
      <c r="F44" s="26" t="s">
        <v>14</v>
      </c>
      <c r="G44" s="23" t="s">
        <v>14</v>
      </c>
      <c r="H44" s="23" t="s">
        <v>14</v>
      </c>
      <c r="I44" s="24">
        <f>SUMIF(H37:H41,"f",I37:I41)</f>
        <v>0</v>
      </c>
      <c r="J44" s="23" t="s">
        <v>14</v>
      </c>
      <c r="K44" s="24">
        <f>SUMIF(H37:H41,"f",K37:K41)</f>
        <v>0</v>
      </c>
      <c r="L44" s="24">
        <f>SUMIF(H37:H41,"f",L37:L41)</f>
        <v>0</v>
      </c>
      <c r="M44" s="24">
        <f>SUMIF(H37:H41,"f",M37:M41)</f>
        <v>0</v>
      </c>
      <c r="N44" s="24">
        <f>SUMIF(H37:H41,"f",N37:N41)</f>
        <v>0</v>
      </c>
      <c r="O44" s="24">
        <f>SUMIF(H37:H41,"f",O37:O41)</f>
        <v>0</v>
      </c>
      <c r="P44" s="23" t="s">
        <v>14</v>
      </c>
      <c r="Q44" s="31"/>
      <c r="R44" s="24">
        <f>SUMIF(H37:H41,"f",R37:R41)</f>
        <v>0</v>
      </c>
      <c r="S44" s="24">
        <f>SUMIF(H37:H41,"f",S37:S41)</f>
        <v>0</v>
      </c>
      <c r="T44" s="24">
        <f>SUMIF(H37:H41,"f",T37:T41)</f>
        <v>0</v>
      </c>
      <c r="U44" s="23" t="s">
        <v>14</v>
      </c>
      <c r="V44" s="23" t="s">
        <v>14</v>
      </c>
      <c r="W44" s="23" t="s">
        <v>14</v>
      </c>
      <c r="X44" s="23" t="s">
        <v>14</v>
      </c>
      <c r="Y44" s="23" t="s">
        <v>14</v>
      </c>
      <c r="Z44" s="2"/>
      <c r="AA44" s="2"/>
      <c r="AB44" s="2"/>
      <c r="AC44" s="2"/>
    </row>
    <row r="45" spans="1:29" ht="14.5" customHeight="1" x14ac:dyDescent="0.2">
      <c r="A45" s="234" t="s">
        <v>30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6"/>
    </row>
    <row r="46" spans="1:29" ht="14.5" customHeight="1" x14ac:dyDescent="0.2">
      <c r="A46" s="7"/>
      <c r="B46" s="8">
        <v>1</v>
      </c>
      <c r="C46" s="9"/>
      <c r="D46" s="10">
        <f t="shared" ref="D46" si="40">IF(C46&gt;0,K46/(I46/C46),0)</f>
        <v>0</v>
      </c>
      <c r="E46" s="10">
        <f t="shared" ref="E46" si="41">IF(C46&gt;0,S46/(I46/C46),0)</f>
        <v>0</v>
      </c>
      <c r="F46" s="11">
        <f t="shared" ref="F46" si="42">IF(V46&gt;0,FLOOR((P46+U46)/V46,0.1),0)</f>
        <v>0</v>
      </c>
      <c r="G46" s="12"/>
      <c r="H46" s="12"/>
      <c r="I46" s="13">
        <f>K46+S46</f>
        <v>0</v>
      </c>
      <c r="J46" s="14">
        <f>P46+U46</f>
        <v>0</v>
      </c>
      <c r="K46" s="13">
        <f>L46+R46</f>
        <v>0</v>
      </c>
      <c r="L46" s="13">
        <f>M46+N46</f>
        <v>0</v>
      </c>
      <c r="M46" s="8"/>
      <c r="N46" s="15">
        <f t="shared" ref="N46:N48" si="43">O46+P46+Q46</f>
        <v>0</v>
      </c>
      <c r="O46" s="8"/>
      <c r="P46" s="8"/>
      <c r="Q46" s="8"/>
      <c r="R46" s="8"/>
      <c r="S46" s="16">
        <f t="shared" ref="S46" si="44">(C46*V46)-K46</f>
        <v>0</v>
      </c>
      <c r="T46" s="17"/>
      <c r="U46" s="18">
        <f t="shared" ref="U46" si="45">S46-T46</f>
        <v>0</v>
      </c>
      <c r="V46" s="19"/>
      <c r="W46" s="20"/>
      <c r="X46" s="20"/>
      <c r="Y46" s="21"/>
    </row>
    <row r="47" spans="1:29" ht="14.5" customHeight="1" x14ac:dyDescent="0.2">
      <c r="A47" s="7"/>
      <c r="B47" s="8">
        <v>1</v>
      </c>
      <c r="C47" s="9"/>
      <c r="D47" s="10">
        <f t="shared" ref="D47:D48" si="46">IF(C47&gt;0,K47/(I47/C47),0)</f>
        <v>0</v>
      </c>
      <c r="E47" s="10">
        <f t="shared" ref="E47:E48" si="47">IF(C47&gt;0,S47/(I47/C47),0)</f>
        <v>0</v>
      </c>
      <c r="F47" s="11">
        <f t="shared" ref="F47:F48" si="48">IF(V47&gt;0,FLOOR((P47+U47)/V47,0.1),0)</f>
        <v>0</v>
      </c>
      <c r="G47" s="12"/>
      <c r="H47" s="12"/>
      <c r="I47" s="13">
        <f t="shared" ref="I47:I48" si="49">K47+S47</f>
        <v>0</v>
      </c>
      <c r="J47" s="14">
        <f t="shared" ref="J47:J48" si="50">P47+U47</f>
        <v>0</v>
      </c>
      <c r="K47" s="13">
        <f t="shared" ref="K47:K48" si="51">L47+R47</f>
        <v>0</v>
      </c>
      <c r="L47" s="13">
        <f t="shared" ref="L47:L48" si="52">M47+N47</f>
        <v>0</v>
      </c>
      <c r="M47" s="8"/>
      <c r="N47" s="15">
        <f t="shared" si="43"/>
        <v>0</v>
      </c>
      <c r="O47" s="8"/>
      <c r="P47" s="8"/>
      <c r="Q47" s="8"/>
      <c r="R47" s="8"/>
      <c r="S47" s="16">
        <f t="shared" ref="S47:S48" si="53">(C47*V47)-K47</f>
        <v>0</v>
      </c>
      <c r="T47" s="17"/>
      <c r="U47" s="18">
        <f t="shared" ref="U47:U48" si="54">S47-T47</f>
        <v>0</v>
      </c>
      <c r="V47" s="19"/>
      <c r="W47" s="20"/>
      <c r="X47" s="20"/>
      <c r="Y47" s="21"/>
    </row>
    <row r="48" spans="1:29" ht="14.5" customHeight="1" x14ac:dyDescent="0.2">
      <c r="A48" s="7"/>
      <c r="B48" s="8">
        <v>1</v>
      </c>
      <c r="C48" s="9"/>
      <c r="D48" s="10">
        <f t="shared" si="46"/>
        <v>0</v>
      </c>
      <c r="E48" s="10">
        <f t="shared" si="47"/>
        <v>0</v>
      </c>
      <c r="F48" s="11">
        <f t="shared" si="48"/>
        <v>0</v>
      </c>
      <c r="G48" s="12"/>
      <c r="H48" s="12"/>
      <c r="I48" s="13">
        <f t="shared" si="49"/>
        <v>0</v>
      </c>
      <c r="J48" s="14">
        <f t="shared" si="50"/>
        <v>0</v>
      </c>
      <c r="K48" s="13">
        <f t="shared" si="51"/>
        <v>0</v>
      </c>
      <c r="L48" s="13">
        <f t="shared" si="52"/>
        <v>0</v>
      </c>
      <c r="M48" s="8"/>
      <c r="N48" s="15">
        <f t="shared" si="43"/>
        <v>0</v>
      </c>
      <c r="O48" s="8"/>
      <c r="P48" s="8"/>
      <c r="Q48" s="8"/>
      <c r="R48" s="8"/>
      <c r="S48" s="16">
        <f t="shared" si="53"/>
        <v>0</v>
      </c>
      <c r="T48" s="17"/>
      <c r="U48" s="18">
        <f t="shared" si="54"/>
        <v>0</v>
      </c>
      <c r="V48" s="19"/>
      <c r="W48" s="20"/>
      <c r="X48" s="20"/>
      <c r="Y48" s="21"/>
    </row>
    <row r="49" spans="1:29" s="29" customFormat="1" ht="14.5" customHeight="1" x14ac:dyDescent="0.2">
      <c r="A49" s="22" t="s">
        <v>142</v>
      </c>
      <c r="B49" s="23">
        <v>1</v>
      </c>
      <c r="C49" s="24">
        <f>SUM(C46:C48)</f>
        <v>0</v>
      </c>
      <c r="D49" s="25">
        <f>SUM(D46:D48)</f>
        <v>0</v>
      </c>
      <c r="E49" s="25">
        <f>SUM(E46:E48)</f>
        <v>0</v>
      </c>
      <c r="F49" s="26" t="s">
        <v>14</v>
      </c>
      <c r="G49" s="23" t="s">
        <v>14</v>
      </c>
      <c r="H49" s="23" t="s">
        <v>14</v>
      </c>
      <c r="I49" s="25">
        <f>SUM(I46:I48)</f>
        <v>0</v>
      </c>
      <c r="J49" s="26" t="s">
        <v>14</v>
      </c>
      <c r="K49" s="25">
        <f>SUM(K46:K48)</f>
        <v>0</v>
      </c>
      <c r="L49" s="25">
        <f>SUM(L46:L48)</f>
        <v>0</v>
      </c>
      <c r="M49" s="27">
        <f>SUM(M46:M48)</f>
        <v>0</v>
      </c>
      <c r="N49" s="24">
        <f>SUM(N46:N48)</f>
        <v>0</v>
      </c>
      <c r="O49" s="24">
        <f>SUM(O46:O48)</f>
        <v>0</v>
      </c>
      <c r="P49" s="26" t="s">
        <v>14</v>
      </c>
      <c r="Q49" s="30"/>
      <c r="R49" s="24">
        <f>SUM(R46:R48)</f>
        <v>0</v>
      </c>
      <c r="S49" s="35">
        <f>SUM(S46:S48)</f>
        <v>0</v>
      </c>
      <c r="T49" s="35">
        <f>SUM(T46:T48)</f>
        <v>0</v>
      </c>
      <c r="U49" s="26" t="s">
        <v>14</v>
      </c>
      <c r="V49" s="23" t="s">
        <v>14</v>
      </c>
      <c r="W49" s="23" t="s">
        <v>14</v>
      </c>
      <c r="X49" s="23" t="s">
        <v>14</v>
      </c>
      <c r="Y49" s="23" t="s">
        <v>14</v>
      </c>
      <c r="Z49" s="2"/>
      <c r="AA49" s="2"/>
      <c r="AB49" s="2"/>
      <c r="AC49" s="2"/>
    </row>
    <row r="50" spans="1:29" s="29" customFormat="1" ht="14.5" customHeight="1" x14ac:dyDescent="0.2">
      <c r="A50" s="22" t="s">
        <v>143</v>
      </c>
      <c r="B50" s="23">
        <v>1</v>
      </c>
      <c r="C50" s="30" t="s">
        <v>14</v>
      </c>
      <c r="D50" s="26" t="s">
        <v>14</v>
      </c>
      <c r="E50" s="26" t="s">
        <v>14</v>
      </c>
      <c r="F50" s="25">
        <f>SUM(F46:F48)</f>
        <v>0</v>
      </c>
      <c r="G50" s="23" t="s">
        <v>14</v>
      </c>
      <c r="H50" s="23" t="s">
        <v>14</v>
      </c>
      <c r="I50" s="23" t="s">
        <v>14</v>
      </c>
      <c r="J50" s="25">
        <f>SUM(J46:J48)</f>
        <v>0</v>
      </c>
      <c r="K50" s="23" t="s">
        <v>14</v>
      </c>
      <c r="L50" s="23" t="s">
        <v>14</v>
      </c>
      <c r="M50" s="28" t="s">
        <v>14</v>
      </c>
      <c r="N50" s="23" t="s">
        <v>14</v>
      </c>
      <c r="O50" s="23" t="s">
        <v>14</v>
      </c>
      <c r="P50" s="25">
        <f>SUM(P46:P48)</f>
        <v>0</v>
      </c>
      <c r="Q50" s="24"/>
      <c r="R50" s="31" t="s">
        <v>14</v>
      </c>
      <c r="S50" s="31" t="s">
        <v>14</v>
      </c>
      <c r="T50" s="31" t="s">
        <v>14</v>
      </c>
      <c r="U50" s="25">
        <f>SUM(U46:U48)</f>
        <v>0</v>
      </c>
      <c r="V50" s="36" t="s">
        <v>14</v>
      </c>
      <c r="W50" s="23" t="s">
        <v>14</v>
      </c>
      <c r="X50" s="23" t="s">
        <v>14</v>
      </c>
      <c r="Y50" s="23" t="s">
        <v>14</v>
      </c>
      <c r="Z50" s="2"/>
      <c r="AA50" s="2"/>
      <c r="AB50" s="2"/>
      <c r="AC50" s="2"/>
    </row>
    <row r="51" spans="1:29" s="29" customFormat="1" ht="14.5" customHeight="1" x14ac:dyDescent="0.2">
      <c r="A51" s="22" t="s">
        <v>144</v>
      </c>
      <c r="B51" s="23">
        <v>1</v>
      </c>
      <c r="C51" s="24">
        <f>SUMIF(H46:H48,"f",C46:C48)</f>
        <v>0</v>
      </c>
      <c r="D51" s="24">
        <f>SUMIF(H46:H48,"f",D46:D48)</f>
        <v>0</v>
      </c>
      <c r="E51" s="24">
        <f>SUMIF(H46:H48,"f",E46:E48)</f>
        <v>0</v>
      </c>
      <c r="F51" s="26" t="s">
        <v>14</v>
      </c>
      <c r="G51" s="23" t="s">
        <v>14</v>
      </c>
      <c r="H51" s="23" t="s">
        <v>14</v>
      </c>
      <c r="I51" s="24">
        <f>SUMIF(H46:H48,"f",I46:I48)</f>
        <v>0</v>
      </c>
      <c r="J51" s="23" t="s">
        <v>14</v>
      </c>
      <c r="K51" s="24">
        <f>SUMIF(H46:H48,"f",K46:K48)</f>
        <v>0</v>
      </c>
      <c r="L51" s="24">
        <f>SUMIF(H46:H48,"f",L46:L48)</f>
        <v>0</v>
      </c>
      <c r="M51" s="24">
        <f>SUMIF(H46:H48,"f",M46:M48)</f>
        <v>0</v>
      </c>
      <c r="N51" s="24">
        <f>SUMIF(H46:H48,"f",N46:N48)</f>
        <v>0</v>
      </c>
      <c r="O51" s="24">
        <f>SUMIF(H46:H48,"f",O46:O48)</f>
        <v>0</v>
      </c>
      <c r="P51" s="23" t="s">
        <v>14</v>
      </c>
      <c r="Q51" s="31"/>
      <c r="R51" s="24">
        <f>SUMIF(H46:H48,"f",R46:R48)</f>
        <v>0</v>
      </c>
      <c r="S51" s="24">
        <f>SUMIF(H46:H48,"f",S46:S48)</f>
        <v>0</v>
      </c>
      <c r="T51" s="24">
        <f>SUMIF(H46:H48,"f",T46:T48)</f>
        <v>0</v>
      </c>
      <c r="U51" s="23" t="s">
        <v>14</v>
      </c>
      <c r="V51" s="23" t="s">
        <v>14</v>
      </c>
      <c r="W51" s="23" t="s">
        <v>14</v>
      </c>
      <c r="X51" s="23" t="s">
        <v>14</v>
      </c>
      <c r="Y51" s="23" t="s">
        <v>14</v>
      </c>
      <c r="Z51" s="2"/>
      <c r="AA51" s="2"/>
      <c r="AB51" s="2"/>
      <c r="AC51" s="2"/>
    </row>
    <row r="52" spans="1:29" ht="14.5" customHeight="1" x14ac:dyDescent="0.2">
      <c r="A52" s="234" t="s">
        <v>33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6"/>
    </row>
    <row r="53" spans="1:29" ht="14.5" customHeight="1" x14ac:dyDescent="0.2">
      <c r="A53" s="7"/>
      <c r="B53" s="8">
        <v>1</v>
      </c>
      <c r="C53" s="9"/>
      <c r="D53" s="10">
        <f t="shared" ref="D53" si="55">IF(C53&gt;0,K53/(I53/C53),0)</f>
        <v>0</v>
      </c>
      <c r="E53" s="10">
        <f t="shared" ref="E53" si="56">IF(C53&gt;0,S53/(I53/C53),0)</f>
        <v>0</v>
      </c>
      <c r="F53" s="11">
        <f t="shared" ref="F53" si="57">IF(V53&gt;0,FLOOR((P53+U53)/V53,0.1),0)</f>
        <v>0</v>
      </c>
      <c r="G53" s="12"/>
      <c r="H53" s="12"/>
      <c r="I53" s="13">
        <f>K53+S53</f>
        <v>0</v>
      </c>
      <c r="J53" s="14">
        <f>P53+U53</f>
        <v>0</v>
      </c>
      <c r="K53" s="13">
        <f>L53+R53</f>
        <v>0</v>
      </c>
      <c r="L53" s="13">
        <f>M53+N53</f>
        <v>0</v>
      </c>
      <c r="M53" s="8"/>
      <c r="N53" s="15">
        <f t="shared" ref="N53:N56" si="58">O53+P53+Q53</f>
        <v>0</v>
      </c>
      <c r="O53" s="8"/>
      <c r="P53" s="8"/>
      <c r="Q53" s="8"/>
      <c r="R53" s="8"/>
      <c r="S53" s="16">
        <f t="shared" ref="S53" si="59">(C53*V53)-K53</f>
        <v>0</v>
      </c>
      <c r="T53" s="17"/>
      <c r="U53" s="18">
        <f t="shared" ref="U53" si="60">S53-T53</f>
        <v>0</v>
      </c>
      <c r="V53" s="19"/>
      <c r="W53" s="20"/>
      <c r="X53" s="20"/>
      <c r="Y53" s="21"/>
    </row>
    <row r="54" spans="1:29" ht="14.5" customHeight="1" x14ac:dyDescent="0.2">
      <c r="A54" s="7"/>
      <c r="B54" s="8">
        <v>1</v>
      </c>
      <c r="C54" s="9"/>
      <c r="D54" s="10">
        <f t="shared" ref="D54:D56" si="61">IF(C54&gt;0,K54/(I54/C54),0)</f>
        <v>0</v>
      </c>
      <c r="E54" s="10">
        <f t="shared" ref="E54:E56" si="62">IF(C54&gt;0,S54/(I54/C54),0)</f>
        <v>0</v>
      </c>
      <c r="F54" s="11">
        <f t="shared" ref="F54:F56" si="63">IF(V54&gt;0,FLOOR((P54+U54)/V54,0.1),0)</f>
        <v>0</v>
      </c>
      <c r="G54" s="12"/>
      <c r="H54" s="12"/>
      <c r="I54" s="13">
        <f t="shared" ref="I54:I56" si="64">K54+S54</f>
        <v>0</v>
      </c>
      <c r="J54" s="14">
        <f t="shared" ref="J54:J56" si="65">P54+U54</f>
        <v>0</v>
      </c>
      <c r="K54" s="13">
        <f t="shared" ref="K54:K56" si="66">L54+R54</f>
        <v>0</v>
      </c>
      <c r="L54" s="13">
        <f t="shared" ref="L54:L56" si="67">M54+N54</f>
        <v>0</v>
      </c>
      <c r="M54" s="8"/>
      <c r="N54" s="15">
        <f t="shared" si="58"/>
        <v>0</v>
      </c>
      <c r="O54" s="8"/>
      <c r="P54" s="8"/>
      <c r="Q54" s="8"/>
      <c r="R54" s="8"/>
      <c r="S54" s="16">
        <f t="shared" ref="S54:S56" si="68">(C54*V54)-K54</f>
        <v>0</v>
      </c>
      <c r="T54" s="17"/>
      <c r="U54" s="18">
        <f t="shared" ref="U54:U56" si="69">S54-T54</f>
        <v>0</v>
      </c>
      <c r="V54" s="19"/>
      <c r="W54" s="20"/>
      <c r="X54" s="20"/>
      <c r="Y54" s="21"/>
    </row>
    <row r="55" spans="1:29" ht="14.5" customHeight="1" x14ac:dyDescent="0.2">
      <c r="A55" s="7"/>
      <c r="B55" s="8">
        <v>1</v>
      </c>
      <c r="C55" s="9"/>
      <c r="D55" s="10">
        <f t="shared" si="61"/>
        <v>0</v>
      </c>
      <c r="E55" s="10">
        <f t="shared" si="62"/>
        <v>0</v>
      </c>
      <c r="F55" s="11">
        <f t="shared" si="63"/>
        <v>0</v>
      </c>
      <c r="G55" s="12"/>
      <c r="H55" s="12"/>
      <c r="I55" s="13">
        <f t="shared" si="64"/>
        <v>0</v>
      </c>
      <c r="J55" s="14">
        <f t="shared" si="65"/>
        <v>0</v>
      </c>
      <c r="K55" s="13">
        <f t="shared" si="66"/>
        <v>0</v>
      </c>
      <c r="L55" s="13">
        <f t="shared" si="67"/>
        <v>0</v>
      </c>
      <c r="M55" s="8"/>
      <c r="N55" s="15">
        <f t="shared" si="58"/>
        <v>0</v>
      </c>
      <c r="O55" s="8"/>
      <c r="P55" s="8"/>
      <c r="Q55" s="8"/>
      <c r="R55" s="8"/>
      <c r="S55" s="16">
        <f t="shared" si="68"/>
        <v>0</v>
      </c>
      <c r="T55" s="17"/>
      <c r="U55" s="18">
        <f t="shared" si="69"/>
        <v>0</v>
      </c>
      <c r="V55" s="19"/>
      <c r="W55" s="20"/>
      <c r="X55" s="20"/>
      <c r="Y55" s="21"/>
    </row>
    <row r="56" spans="1:29" ht="14.5" customHeight="1" x14ac:dyDescent="0.2">
      <c r="A56" s="7"/>
      <c r="B56" s="8">
        <v>1</v>
      </c>
      <c r="C56" s="9"/>
      <c r="D56" s="10">
        <f t="shared" si="61"/>
        <v>0</v>
      </c>
      <c r="E56" s="10">
        <f t="shared" si="62"/>
        <v>0</v>
      </c>
      <c r="F56" s="11">
        <f t="shared" si="63"/>
        <v>0</v>
      </c>
      <c r="G56" s="12"/>
      <c r="H56" s="12"/>
      <c r="I56" s="13">
        <f t="shared" si="64"/>
        <v>0</v>
      </c>
      <c r="J56" s="14">
        <f t="shared" si="65"/>
        <v>0</v>
      </c>
      <c r="K56" s="13">
        <f t="shared" si="66"/>
        <v>0</v>
      </c>
      <c r="L56" s="13">
        <f t="shared" si="67"/>
        <v>0</v>
      </c>
      <c r="M56" s="8"/>
      <c r="N56" s="15">
        <f t="shared" si="58"/>
        <v>0</v>
      </c>
      <c r="O56" s="8"/>
      <c r="P56" s="8"/>
      <c r="Q56" s="8"/>
      <c r="R56" s="8"/>
      <c r="S56" s="16">
        <f t="shared" si="68"/>
        <v>0</v>
      </c>
      <c r="T56" s="17"/>
      <c r="U56" s="18">
        <f t="shared" si="69"/>
        <v>0</v>
      </c>
      <c r="V56" s="19"/>
      <c r="W56" s="20"/>
      <c r="X56" s="20"/>
      <c r="Y56" s="21"/>
    </row>
    <row r="57" spans="1:29" s="29" customFormat="1" ht="14.5" customHeight="1" x14ac:dyDescent="0.2">
      <c r="A57" s="22" t="s">
        <v>142</v>
      </c>
      <c r="B57" s="23">
        <v>1</v>
      </c>
      <c r="C57" s="24">
        <f>SUM(C53:C56)</f>
        <v>0</v>
      </c>
      <c r="D57" s="25">
        <f>SUM(D53:D56)</f>
        <v>0</v>
      </c>
      <c r="E57" s="25">
        <f>SUM(E53:E56)</f>
        <v>0</v>
      </c>
      <c r="F57" s="26" t="s">
        <v>14</v>
      </c>
      <c r="G57" s="23" t="s">
        <v>14</v>
      </c>
      <c r="H57" s="23" t="s">
        <v>14</v>
      </c>
      <c r="I57" s="25">
        <f>SUM(I53:I56)</f>
        <v>0</v>
      </c>
      <c r="J57" s="26" t="s">
        <v>14</v>
      </c>
      <c r="K57" s="25">
        <f>SUM(K53:K56)</f>
        <v>0</v>
      </c>
      <c r="L57" s="25">
        <f>SUM(L53:L56)</f>
        <v>0</v>
      </c>
      <c r="M57" s="27">
        <f>SUM(M53:M56)</f>
        <v>0</v>
      </c>
      <c r="N57" s="24">
        <f>SUM(N53:N56)</f>
        <v>0</v>
      </c>
      <c r="O57" s="24">
        <f>SUM(O53:O56)</f>
        <v>0</v>
      </c>
      <c r="P57" s="26" t="s">
        <v>14</v>
      </c>
      <c r="Q57" s="30"/>
      <c r="R57" s="24">
        <f>SUM(R53:R56)</f>
        <v>0</v>
      </c>
      <c r="S57" s="35">
        <f>SUM(S53:S56)</f>
        <v>0</v>
      </c>
      <c r="T57" s="35">
        <f>SUM(T53:T56)</f>
        <v>0</v>
      </c>
      <c r="U57" s="26" t="s">
        <v>14</v>
      </c>
      <c r="V57" s="23" t="s">
        <v>14</v>
      </c>
      <c r="W57" s="23" t="s">
        <v>14</v>
      </c>
      <c r="X57" s="23" t="s">
        <v>14</v>
      </c>
      <c r="Y57" s="23" t="s">
        <v>14</v>
      </c>
      <c r="Z57" s="2"/>
      <c r="AA57" s="2"/>
      <c r="AB57" s="2"/>
      <c r="AC57" s="2"/>
    </row>
    <row r="58" spans="1:29" s="29" customFormat="1" ht="14.5" customHeight="1" x14ac:dyDescent="0.2">
      <c r="A58" s="22" t="s">
        <v>143</v>
      </c>
      <c r="B58" s="23">
        <v>1</v>
      </c>
      <c r="C58" s="30" t="s">
        <v>14</v>
      </c>
      <c r="D58" s="26" t="s">
        <v>14</v>
      </c>
      <c r="E58" s="26" t="s">
        <v>14</v>
      </c>
      <c r="F58" s="25">
        <f>SUM(F53:F56)</f>
        <v>0</v>
      </c>
      <c r="G58" s="23" t="s">
        <v>14</v>
      </c>
      <c r="H58" s="23" t="s">
        <v>14</v>
      </c>
      <c r="I58" s="23" t="s">
        <v>14</v>
      </c>
      <c r="J58" s="25">
        <f>SUM(J53:J56)</f>
        <v>0</v>
      </c>
      <c r="K58" s="23" t="s">
        <v>14</v>
      </c>
      <c r="L58" s="23" t="s">
        <v>14</v>
      </c>
      <c r="M58" s="28" t="s">
        <v>14</v>
      </c>
      <c r="N58" s="23" t="s">
        <v>14</v>
      </c>
      <c r="O58" s="23" t="s">
        <v>14</v>
      </c>
      <c r="P58" s="25">
        <f>SUM(P53:P56)</f>
        <v>0</v>
      </c>
      <c r="Q58" s="24"/>
      <c r="R58" s="31" t="s">
        <v>14</v>
      </c>
      <c r="S58" s="31" t="s">
        <v>14</v>
      </c>
      <c r="T58" s="31" t="s">
        <v>14</v>
      </c>
      <c r="U58" s="25">
        <f>SUM(U53:U56)</f>
        <v>0</v>
      </c>
      <c r="V58" s="36" t="s">
        <v>14</v>
      </c>
      <c r="W58" s="23" t="s">
        <v>14</v>
      </c>
      <c r="X58" s="23" t="s">
        <v>14</v>
      </c>
      <c r="Y58" s="23" t="s">
        <v>14</v>
      </c>
      <c r="Z58" s="2"/>
      <c r="AA58" s="2"/>
      <c r="AB58" s="2"/>
      <c r="AC58" s="2"/>
    </row>
    <row r="59" spans="1:29" s="29" customFormat="1" ht="14.5" customHeight="1" x14ac:dyDescent="0.2">
      <c r="A59" s="22" t="s">
        <v>144</v>
      </c>
      <c r="B59" s="23">
        <v>1</v>
      </c>
      <c r="C59" s="24">
        <f>SUMIF(H53:H56,"f",C53:C56)</f>
        <v>0</v>
      </c>
      <c r="D59" s="24">
        <f>SUMIF(H53:H56,"f",D53:D56)</f>
        <v>0</v>
      </c>
      <c r="E59" s="24">
        <f>SUMIF(H53:H56,"f",E53:E56)</f>
        <v>0</v>
      </c>
      <c r="F59" s="26" t="s">
        <v>14</v>
      </c>
      <c r="G59" s="23" t="s">
        <v>14</v>
      </c>
      <c r="H59" s="23" t="s">
        <v>14</v>
      </c>
      <c r="I59" s="24">
        <f>SUMIF(H53:H56,"f",I53:I56)</f>
        <v>0</v>
      </c>
      <c r="J59" s="23" t="s">
        <v>14</v>
      </c>
      <c r="K59" s="24">
        <f>SUMIF(H53:H56,"f",K53:K56)</f>
        <v>0</v>
      </c>
      <c r="L59" s="24">
        <f>SUMIF(H53:H56,"f",L53:L56)</f>
        <v>0</v>
      </c>
      <c r="M59" s="24">
        <f>SUMIF(H53:H56,"f",M53:M56)</f>
        <v>0</v>
      </c>
      <c r="N59" s="24">
        <f>SUMIF(H53:H56,"f",N53:N56)</f>
        <v>0</v>
      </c>
      <c r="O59" s="24">
        <f>SUMIF(H53:H56,"f",O53:O56)</f>
        <v>0</v>
      </c>
      <c r="P59" s="23" t="s">
        <v>14</v>
      </c>
      <c r="Q59" s="31"/>
      <c r="R59" s="24">
        <f>SUMIF(H53:H56,"f",R53:R56)</f>
        <v>0</v>
      </c>
      <c r="S59" s="24">
        <f>SUMIF(H53:H56,"f",S53:S56)</f>
        <v>0</v>
      </c>
      <c r="T59" s="24">
        <f>SUMIF(H53:H56,"f",T53:T56)</f>
        <v>0</v>
      </c>
      <c r="U59" s="23" t="s">
        <v>14</v>
      </c>
      <c r="V59" s="23" t="s">
        <v>14</v>
      </c>
      <c r="W59" s="23" t="s">
        <v>14</v>
      </c>
      <c r="X59" s="23" t="s">
        <v>14</v>
      </c>
      <c r="Y59" s="23" t="s">
        <v>14</v>
      </c>
      <c r="Z59" s="2"/>
      <c r="AA59" s="2"/>
      <c r="AB59" s="2"/>
      <c r="AC59" s="2"/>
    </row>
    <row r="60" spans="1:29" ht="14.5" customHeight="1" x14ac:dyDescent="0.2">
      <c r="A60" s="234" t="s">
        <v>31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6"/>
    </row>
    <row r="61" spans="1:29" ht="14.5" customHeight="1" x14ac:dyDescent="0.2">
      <c r="A61" s="7" t="s">
        <v>172</v>
      </c>
      <c r="B61" s="8">
        <v>1</v>
      </c>
      <c r="C61" s="114">
        <v>0.25</v>
      </c>
      <c r="D61" s="10">
        <f t="shared" ref="D61:D65" si="70">IF(C61&gt;0,K61/(I61/C61),0)</f>
        <v>0.08</v>
      </c>
      <c r="E61" s="10">
        <f t="shared" ref="E61:E65" si="71">IF(C61&gt;0,S61/(I61/C61),0)</f>
        <v>0.17</v>
      </c>
      <c r="F61" s="11">
        <f t="shared" ref="F61:F65" si="72">IF(V61&gt;0,FLOOR((P61+U61)/V61,0.1),0)</f>
        <v>0.1</v>
      </c>
      <c r="G61" s="12" t="s">
        <v>16</v>
      </c>
      <c r="H61" s="12" t="s">
        <v>19</v>
      </c>
      <c r="I61" s="13">
        <f>K61+S61</f>
        <v>6.25</v>
      </c>
      <c r="J61" s="14">
        <f>P61+U61</f>
        <v>4.25</v>
      </c>
      <c r="K61" s="13">
        <f>L61+R61</f>
        <v>2</v>
      </c>
      <c r="L61" s="13">
        <f>M61+N61</f>
        <v>2</v>
      </c>
      <c r="M61" s="8">
        <v>2</v>
      </c>
      <c r="N61" s="15">
        <f t="shared" ref="N61:N65" si="73">O61+P61+Q61</f>
        <v>0</v>
      </c>
      <c r="O61" s="8"/>
      <c r="P61" s="8"/>
      <c r="Q61" s="8"/>
      <c r="R61" s="8"/>
      <c r="S61" s="16">
        <f t="shared" ref="S61:S65" si="74">(C61*V61)-K61</f>
        <v>4.25</v>
      </c>
      <c r="T61" s="17"/>
      <c r="U61" s="18">
        <f t="shared" ref="U61:U65" si="75">S61-T61</f>
        <v>4.25</v>
      </c>
      <c r="V61" s="19">
        <v>25</v>
      </c>
      <c r="W61" s="20">
        <v>100</v>
      </c>
      <c r="X61" s="20"/>
      <c r="Y61" s="21"/>
    </row>
    <row r="62" spans="1:29" ht="14.5" customHeight="1" x14ac:dyDescent="0.2">
      <c r="A62" s="7" t="s">
        <v>173</v>
      </c>
      <c r="B62" s="8">
        <v>1</v>
      </c>
      <c r="C62" s="114">
        <v>0.25</v>
      </c>
      <c r="D62" s="10">
        <f t="shared" ref="D62:D64" si="76">IF(C62&gt;0,K62/(I62/C62),0)</f>
        <v>0.08</v>
      </c>
      <c r="E62" s="10">
        <f t="shared" ref="E62:E64" si="77">IF(C62&gt;0,S62/(I62/C62),0)</f>
        <v>0.17</v>
      </c>
      <c r="F62" s="11">
        <f t="shared" ref="F62:F64" si="78">IF(V62&gt;0,FLOOR((P62+U62)/V62,0.1),0)</f>
        <v>0.1</v>
      </c>
      <c r="G62" s="12" t="s">
        <v>16</v>
      </c>
      <c r="H62" s="12" t="s">
        <v>19</v>
      </c>
      <c r="I62" s="13">
        <f t="shared" ref="I62:I64" si="79">K62+S62</f>
        <v>6.25</v>
      </c>
      <c r="J62" s="14">
        <f t="shared" ref="J62:J64" si="80">P62+U62</f>
        <v>4.25</v>
      </c>
      <c r="K62" s="13">
        <f t="shared" ref="K62:K64" si="81">L62+R62</f>
        <v>2</v>
      </c>
      <c r="L62" s="13">
        <f t="shared" ref="L62:L64" si="82">M62+N62</f>
        <v>2</v>
      </c>
      <c r="M62" s="8">
        <v>2</v>
      </c>
      <c r="N62" s="15">
        <f t="shared" si="73"/>
        <v>0</v>
      </c>
      <c r="O62" s="8"/>
      <c r="P62" s="8"/>
      <c r="Q62" s="8"/>
      <c r="R62" s="8"/>
      <c r="S62" s="16">
        <f t="shared" ref="S62:S64" si="83">(C62*V62)-K62</f>
        <v>4.25</v>
      </c>
      <c r="T62" s="17"/>
      <c r="U62" s="18">
        <f t="shared" ref="U62:U64" si="84">S62-T62</f>
        <v>4.25</v>
      </c>
      <c r="V62" s="19">
        <v>25</v>
      </c>
      <c r="W62" s="20">
        <v>100</v>
      </c>
      <c r="X62" s="20"/>
      <c r="Y62" s="21"/>
    </row>
    <row r="63" spans="1:29" ht="26.25" customHeight="1" x14ac:dyDescent="0.2">
      <c r="A63" s="130" t="s">
        <v>166</v>
      </c>
      <c r="B63" s="8">
        <v>1</v>
      </c>
      <c r="C63" s="9">
        <v>0.5</v>
      </c>
      <c r="D63" s="10">
        <f t="shared" si="76"/>
        <v>0.16</v>
      </c>
      <c r="E63" s="10">
        <f t="shared" si="77"/>
        <v>0.34</v>
      </c>
      <c r="F63" s="11">
        <f t="shared" si="78"/>
        <v>0</v>
      </c>
      <c r="G63" s="12" t="s">
        <v>16</v>
      </c>
      <c r="H63" s="12" t="s">
        <v>19</v>
      </c>
      <c r="I63" s="13">
        <f t="shared" si="79"/>
        <v>12.5</v>
      </c>
      <c r="J63" s="14">
        <f t="shared" si="80"/>
        <v>0</v>
      </c>
      <c r="K63" s="13">
        <f t="shared" si="81"/>
        <v>4</v>
      </c>
      <c r="L63" s="13">
        <f t="shared" si="82"/>
        <v>4</v>
      </c>
      <c r="M63" s="8">
        <v>4</v>
      </c>
      <c r="N63" s="15">
        <f t="shared" si="73"/>
        <v>0</v>
      </c>
      <c r="O63" s="8"/>
      <c r="P63" s="8"/>
      <c r="Q63" s="8"/>
      <c r="R63" s="8"/>
      <c r="S63" s="16">
        <f t="shared" si="83"/>
        <v>8.5</v>
      </c>
      <c r="T63" s="17">
        <v>8.5</v>
      </c>
      <c r="U63" s="18">
        <f t="shared" si="84"/>
        <v>0</v>
      </c>
      <c r="V63" s="19">
        <v>25</v>
      </c>
      <c r="W63" s="20">
        <v>100</v>
      </c>
      <c r="X63" s="20"/>
      <c r="Y63" s="21"/>
    </row>
    <row r="64" spans="1:29" ht="14.5" customHeight="1" x14ac:dyDescent="0.2">
      <c r="A64" s="7"/>
      <c r="B64" s="8">
        <v>1</v>
      </c>
      <c r="C64" s="9"/>
      <c r="D64" s="10">
        <f t="shared" si="76"/>
        <v>0</v>
      </c>
      <c r="E64" s="10">
        <f t="shared" si="77"/>
        <v>0</v>
      </c>
      <c r="F64" s="11">
        <f t="shared" si="78"/>
        <v>0</v>
      </c>
      <c r="G64" s="12"/>
      <c r="H64" s="12"/>
      <c r="I64" s="13">
        <f t="shared" si="79"/>
        <v>0</v>
      </c>
      <c r="J64" s="14">
        <f t="shared" si="80"/>
        <v>0</v>
      </c>
      <c r="K64" s="13">
        <f t="shared" si="81"/>
        <v>0</v>
      </c>
      <c r="L64" s="13">
        <f t="shared" si="82"/>
        <v>0</v>
      </c>
      <c r="M64" s="8"/>
      <c r="N64" s="15">
        <f t="shared" si="73"/>
        <v>0</v>
      </c>
      <c r="O64" s="8"/>
      <c r="P64" s="8"/>
      <c r="Q64" s="8"/>
      <c r="R64" s="8"/>
      <c r="S64" s="16">
        <f t="shared" si="83"/>
        <v>0</v>
      </c>
      <c r="T64" s="17"/>
      <c r="U64" s="18">
        <f t="shared" si="84"/>
        <v>0</v>
      </c>
      <c r="V64" s="19"/>
      <c r="W64" s="20"/>
      <c r="X64" s="20"/>
      <c r="Y64" s="21"/>
    </row>
    <row r="65" spans="1:29" ht="14.5" customHeight="1" x14ac:dyDescent="0.2">
      <c r="A65" s="7"/>
      <c r="B65" s="8">
        <v>1</v>
      </c>
      <c r="C65" s="9"/>
      <c r="D65" s="10">
        <f t="shared" si="70"/>
        <v>0</v>
      </c>
      <c r="E65" s="10">
        <f t="shared" si="71"/>
        <v>0</v>
      </c>
      <c r="F65" s="11">
        <f t="shared" si="72"/>
        <v>0</v>
      </c>
      <c r="G65" s="12"/>
      <c r="H65" s="12"/>
      <c r="I65" s="13">
        <f t="shared" ref="I65" si="85">K65+S65</f>
        <v>0</v>
      </c>
      <c r="J65" s="14">
        <f t="shared" ref="J65" si="86">P65+U65</f>
        <v>0</v>
      </c>
      <c r="K65" s="13">
        <f t="shared" ref="K65" si="87">L65+R65</f>
        <v>0</v>
      </c>
      <c r="L65" s="13">
        <f t="shared" ref="L65" si="88">M65+N65</f>
        <v>0</v>
      </c>
      <c r="M65" s="8"/>
      <c r="N65" s="15">
        <f t="shared" si="73"/>
        <v>0</v>
      </c>
      <c r="O65" s="8"/>
      <c r="P65" s="8"/>
      <c r="Q65" s="8"/>
      <c r="R65" s="8"/>
      <c r="S65" s="16">
        <f t="shared" si="74"/>
        <v>0</v>
      </c>
      <c r="T65" s="17"/>
      <c r="U65" s="18">
        <f t="shared" si="75"/>
        <v>0</v>
      </c>
      <c r="V65" s="19"/>
      <c r="W65" s="20"/>
      <c r="X65" s="20"/>
      <c r="Y65" s="21"/>
    </row>
    <row r="66" spans="1:29" s="29" customFormat="1" ht="14.5" customHeight="1" x14ac:dyDescent="0.2">
      <c r="A66" s="22" t="s">
        <v>142</v>
      </c>
      <c r="B66" s="23">
        <v>1</v>
      </c>
      <c r="C66" s="24">
        <f>SUM(C61:C65)</f>
        <v>1</v>
      </c>
      <c r="D66" s="25">
        <f>SUM(D61:D65)</f>
        <v>0.32</v>
      </c>
      <c r="E66" s="25">
        <f>SUM(E61:E65)</f>
        <v>0.68</v>
      </c>
      <c r="F66" s="26" t="s">
        <v>14</v>
      </c>
      <c r="G66" s="23" t="s">
        <v>14</v>
      </c>
      <c r="H66" s="23" t="s">
        <v>14</v>
      </c>
      <c r="I66" s="25">
        <f>SUM(I61:I65)</f>
        <v>25</v>
      </c>
      <c r="J66" s="26" t="s">
        <v>14</v>
      </c>
      <c r="K66" s="25">
        <f>SUM(K61:K65)</f>
        <v>8</v>
      </c>
      <c r="L66" s="25">
        <f>SUM(L61:L65)</f>
        <v>8</v>
      </c>
      <c r="M66" s="27">
        <f>SUM(M61:M65)</f>
        <v>8</v>
      </c>
      <c r="N66" s="24">
        <f>SUM(N61:N65)</f>
        <v>0</v>
      </c>
      <c r="O66" s="24">
        <f>SUM(O61:O65)</f>
        <v>0</v>
      </c>
      <c r="P66" s="26" t="s">
        <v>14</v>
      </c>
      <c r="Q66" s="30"/>
      <c r="R66" s="24">
        <f>SUM(R61:R65)</f>
        <v>0</v>
      </c>
      <c r="S66" s="35">
        <f>SUM(S61:S65)</f>
        <v>17</v>
      </c>
      <c r="T66" s="35">
        <f>SUM(T61:T65)</f>
        <v>8.5</v>
      </c>
      <c r="U66" s="26" t="s">
        <v>14</v>
      </c>
      <c r="V66" s="23" t="s">
        <v>14</v>
      </c>
      <c r="W66" s="23" t="s">
        <v>14</v>
      </c>
      <c r="X66" s="23" t="s">
        <v>14</v>
      </c>
      <c r="Y66" s="23" t="s">
        <v>14</v>
      </c>
      <c r="Z66" s="2"/>
      <c r="AA66" s="2"/>
      <c r="AB66" s="2"/>
      <c r="AC66" s="2"/>
    </row>
    <row r="67" spans="1:29" s="29" customFormat="1" ht="14.5" customHeight="1" x14ac:dyDescent="0.2">
      <c r="A67" s="22" t="s">
        <v>143</v>
      </c>
      <c r="B67" s="23">
        <v>1</v>
      </c>
      <c r="C67" s="30" t="s">
        <v>14</v>
      </c>
      <c r="D67" s="26" t="s">
        <v>14</v>
      </c>
      <c r="E67" s="26" t="s">
        <v>14</v>
      </c>
      <c r="F67" s="25">
        <f>SUM(F61:F65)</f>
        <v>0.2</v>
      </c>
      <c r="G67" s="23" t="s">
        <v>14</v>
      </c>
      <c r="H67" s="23" t="s">
        <v>14</v>
      </c>
      <c r="I67" s="23" t="s">
        <v>14</v>
      </c>
      <c r="J67" s="25">
        <f>SUM(J61:J65)</f>
        <v>8.5</v>
      </c>
      <c r="K67" s="23" t="s">
        <v>14</v>
      </c>
      <c r="L67" s="23" t="s">
        <v>14</v>
      </c>
      <c r="M67" s="28" t="s">
        <v>14</v>
      </c>
      <c r="N67" s="23" t="s">
        <v>14</v>
      </c>
      <c r="O67" s="23" t="s">
        <v>14</v>
      </c>
      <c r="P67" s="25">
        <f>SUM(P61:P65)</f>
        <v>0</v>
      </c>
      <c r="Q67" s="24"/>
      <c r="R67" s="31" t="s">
        <v>14</v>
      </c>
      <c r="S67" s="31" t="s">
        <v>14</v>
      </c>
      <c r="T67" s="31" t="s">
        <v>14</v>
      </c>
      <c r="U67" s="25">
        <f>SUM(U61:U65)</f>
        <v>8.5</v>
      </c>
      <c r="V67" s="36" t="s">
        <v>14</v>
      </c>
      <c r="W67" s="23" t="s">
        <v>14</v>
      </c>
      <c r="X67" s="23" t="s">
        <v>14</v>
      </c>
      <c r="Y67" s="23" t="s">
        <v>14</v>
      </c>
      <c r="Z67" s="2"/>
      <c r="AA67" s="2"/>
      <c r="AB67" s="2"/>
      <c r="AC67" s="2"/>
    </row>
    <row r="68" spans="1:29" s="29" customFormat="1" ht="14.5" customHeight="1" x14ac:dyDescent="0.2">
      <c r="A68" s="22" t="s">
        <v>144</v>
      </c>
      <c r="B68" s="23">
        <v>1</v>
      </c>
      <c r="C68" s="24">
        <f>SUMIF(H61:H65,"f",C61:C65)</f>
        <v>0</v>
      </c>
      <c r="D68" s="24">
        <f>SUMIF(H61:H65,"f",D61:D65)</f>
        <v>0</v>
      </c>
      <c r="E68" s="24">
        <f>SUMIF(H61:H65,"f",E61:E65)</f>
        <v>0</v>
      </c>
      <c r="F68" s="26" t="s">
        <v>14</v>
      </c>
      <c r="G68" s="23" t="s">
        <v>14</v>
      </c>
      <c r="H68" s="23" t="s">
        <v>14</v>
      </c>
      <c r="I68" s="24">
        <f>SUMIF(H61:H65,"f",I61:I65)</f>
        <v>0</v>
      </c>
      <c r="J68" s="23" t="s">
        <v>14</v>
      </c>
      <c r="K68" s="24">
        <f>SUMIF(H61:H65,"f",K61:K65)</f>
        <v>0</v>
      </c>
      <c r="L68" s="24">
        <f>SUMIF(H61:H65,"f",L61:L65)</f>
        <v>0</v>
      </c>
      <c r="M68" s="24">
        <f>SUMIF(H61:H65,"f",M61:M65)</f>
        <v>0</v>
      </c>
      <c r="N68" s="24">
        <f>SUMIF(H61:H65,"f",N61:N65)</f>
        <v>0</v>
      </c>
      <c r="O68" s="24">
        <f>SUMIF(H61:H65,"f",O61:O65)</f>
        <v>0</v>
      </c>
      <c r="P68" s="23" t="s">
        <v>14</v>
      </c>
      <c r="Q68" s="31"/>
      <c r="R68" s="24">
        <f>SUMIF(H61:H65,"f",R61:R65)</f>
        <v>0</v>
      </c>
      <c r="S68" s="24">
        <f>SUMIF(H61:H65,"f",S61:S65)</f>
        <v>0</v>
      </c>
      <c r="T68" s="24">
        <f>SUMIF(H61:H65,"f",T61:T65)</f>
        <v>0</v>
      </c>
      <c r="U68" s="23" t="s">
        <v>14</v>
      </c>
      <c r="V68" s="23" t="s">
        <v>14</v>
      </c>
      <c r="W68" s="23" t="s">
        <v>14</v>
      </c>
      <c r="X68" s="23" t="s">
        <v>14</v>
      </c>
      <c r="Y68" s="23" t="s">
        <v>14</v>
      </c>
      <c r="Z68" s="2"/>
      <c r="AA68" s="2"/>
      <c r="AB68" s="2"/>
      <c r="AC68" s="2"/>
    </row>
    <row r="69" spans="1:29" ht="14.5" customHeight="1" x14ac:dyDescent="0.2">
      <c r="A69" s="234" t="s">
        <v>32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6"/>
    </row>
    <row r="70" spans="1:29" ht="14.5" customHeight="1" x14ac:dyDescent="0.2">
      <c r="A70" s="7"/>
      <c r="B70" s="8">
        <v>1</v>
      </c>
      <c r="C70" s="9"/>
      <c r="D70" s="10">
        <f t="shared" ref="D70" si="89">IF(C70&gt;0,K70/(I70/C70),0)</f>
        <v>0</v>
      </c>
      <c r="E70" s="10">
        <f t="shared" ref="E70" si="90">IF(C70&gt;0,S70/(I70/C70),0)</f>
        <v>0</v>
      </c>
      <c r="F70" s="11">
        <f t="shared" ref="F70" si="91">IF(V70&gt;0,FLOOR((P70+U70)/V70,0.1),0)</f>
        <v>0</v>
      </c>
      <c r="G70" s="12"/>
      <c r="H70" s="12"/>
      <c r="I70" s="13">
        <f>K70+S70</f>
        <v>0</v>
      </c>
      <c r="J70" s="14">
        <f>P70+U70</f>
        <v>0</v>
      </c>
      <c r="K70" s="13">
        <f>L70+R70</f>
        <v>0</v>
      </c>
      <c r="L70" s="13">
        <f>M70+N70</f>
        <v>0</v>
      </c>
      <c r="M70" s="8"/>
      <c r="N70" s="15">
        <f t="shared" ref="N70:N73" si="92">O70+P70+Q70</f>
        <v>0</v>
      </c>
      <c r="O70" s="8"/>
      <c r="P70" s="8"/>
      <c r="Q70" s="8"/>
      <c r="R70" s="8"/>
      <c r="S70" s="16">
        <f t="shared" ref="S70" si="93">(C70*V70)-K70</f>
        <v>0</v>
      </c>
      <c r="T70" s="17"/>
      <c r="U70" s="18">
        <f t="shared" ref="U70" si="94">S70-T70</f>
        <v>0</v>
      </c>
      <c r="V70" s="20"/>
      <c r="W70" s="20"/>
      <c r="X70" s="20"/>
      <c r="Y70" s="21"/>
    </row>
    <row r="71" spans="1:29" ht="14.5" customHeight="1" x14ac:dyDescent="0.2">
      <c r="A71" s="7"/>
      <c r="B71" s="8">
        <v>1</v>
      </c>
      <c r="C71" s="9"/>
      <c r="D71" s="10">
        <f t="shared" ref="D71:D73" si="95">IF(C71&gt;0,K71/(I71/C71),0)</f>
        <v>0</v>
      </c>
      <c r="E71" s="10">
        <f t="shared" ref="E71:E73" si="96">IF(C71&gt;0,S71/(I71/C71),0)</f>
        <v>0</v>
      </c>
      <c r="F71" s="11">
        <f t="shared" ref="F71:F73" si="97">IF(V71&gt;0,FLOOR((P71+U71)/V71,0.1),0)</f>
        <v>0</v>
      </c>
      <c r="G71" s="12"/>
      <c r="H71" s="12"/>
      <c r="I71" s="13">
        <f t="shared" ref="I71:I73" si="98">K71+S71</f>
        <v>0</v>
      </c>
      <c r="J71" s="14">
        <f t="shared" ref="J71:J73" si="99">P71+U71</f>
        <v>0</v>
      </c>
      <c r="K71" s="13">
        <f t="shared" ref="K71:K73" si="100">L71+R71</f>
        <v>0</v>
      </c>
      <c r="L71" s="13">
        <f t="shared" ref="L71:L73" si="101">M71+N71</f>
        <v>0</v>
      </c>
      <c r="M71" s="8"/>
      <c r="N71" s="15">
        <f t="shared" si="92"/>
        <v>0</v>
      </c>
      <c r="O71" s="8"/>
      <c r="P71" s="8"/>
      <c r="Q71" s="8"/>
      <c r="R71" s="8"/>
      <c r="S71" s="16">
        <f t="shared" ref="S71:S73" si="102">(C71*V71)-K71</f>
        <v>0</v>
      </c>
      <c r="T71" s="17"/>
      <c r="U71" s="18">
        <f t="shared" ref="U71:U73" si="103">S71-T71</f>
        <v>0</v>
      </c>
      <c r="V71" s="20"/>
      <c r="W71" s="20"/>
      <c r="X71" s="20"/>
      <c r="Y71" s="21"/>
    </row>
    <row r="72" spans="1:29" ht="14.5" customHeight="1" x14ac:dyDescent="0.2">
      <c r="A72" s="7"/>
      <c r="B72" s="8">
        <v>1</v>
      </c>
      <c r="C72" s="9"/>
      <c r="D72" s="10">
        <f t="shared" si="95"/>
        <v>0</v>
      </c>
      <c r="E72" s="10">
        <f t="shared" si="96"/>
        <v>0</v>
      </c>
      <c r="F72" s="11">
        <f t="shared" si="97"/>
        <v>0</v>
      </c>
      <c r="G72" s="12"/>
      <c r="H72" s="12"/>
      <c r="I72" s="13">
        <f t="shared" si="98"/>
        <v>0</v>
      </c>
      <c r="J72" s="14">
        <f t="shared" si="99"/>
        <v>0</v>
      </c>
      <c r="K72" s="13">
        <f t="shared" si="100"/>
        <v>0</v>
      </c>
      <c r="L72" s="13">
        <f t="shared" si="101"/>
        <v>0</v>
      </c>
      <c r="M72" s="8"/>
      <c r="N72" s="15">
        <f t="shared" si="92"/>
        <v>0</v>
      </c>
      <c r="O72" s="8"/>
      <c r="P72" s="8"/>
      <c r="Q72" s="8"/>
      <c r="R72" s="8"/>
      <c r="S72" s="16">
        <f t="shared" si="102"/>
        <v>0</v>
      </c>
      <c r="T72" s="17"/>
      <c r="U72" s="18">
        <f t="shared" si="103"/>
        <v>0</v>
      </c>
      <c r="V72" s="20"/>
      <c r="W72" s="20"/>
      <c r="X72" s="20"/>
      <c r="Y72" s="21"/>
    </row>
    <row r="73" spans="1:29" ht="14.5" customHeight="1" x14ac:dyDescent="0.2">
      <c r="A73" s="7"/>
      <c r="B73" s="8">
        <v>1</v>
      </c>
      <c r="C73" s="9"/>
      <c r="D73" s="10">
        <f t="shared" si="95"/>
        <v>0</v>
      </c>
      <c r="E73" s="10">
        <f t="shared" si="96"/>
        <v>0</v>
      </c>
      <c r="F73" s="11">
        <f t="shared" si="97"/>
        <v>0</v>
      </c>
      <c r="G73" s="12"/>
      <c r="H73" s="12"/>
      <c r="I73" s="13">
        <f t="shared" si="98"/>
        <v>0</v>
      </c>
      <c r="J73" s="14">
        <f t="shared" si="99"/>
        <v>0</v>
      </c>
      <c r="K73" s="13">
        <f t="shared" si="100"/>
        <v>0</v>
      </c>
      <c r="L73" s="13">
        <f t="shared" si="101"/>
        <v>0</v>
      </c>
      <c r="M73" s="8"/>
      <c r="N73" s="15">
        <f t="shared" si="92"/>
        <v>0</v>
      </c>
      <c r="O73" s="8"/>
      <c r="P73" s="8"/>
      <c r="Q73" s="8"/>
      <c r="R73" s="8"/>
      <c r="S73" s="16">
        <f t="shared" si="102"/>
        <v>0</v>
      </c>
      <c r="T73" s="17"/>
      <c r="U73" s="18">
        <f t="shared" si="103"/>
        <v>0</v>
      </c>
      <c r="V73" s="20"/>
      <c r="W73" s="20"/>
      <c r="X73" s="20"/>
      <c r="Y73" s="21"/>
    </row>
    <row r="74" spans="1:29" s="29" customFormat="1" ht="14.5" customHeight="1" x14ac:dyDescent="0.2">
      <c r="A74" s="22" t="s">
        <v>142</v>
      </c>
      <c r="B74" s="23">
        <v>1</v>
      </c>
      <c r="C74" s="24">
        <f>SUM(C70:C73)</f>
        <v>0</v>
      </c>
      <c r="D74" s="25">
        <f>SUM(D70:D73)</f>
        <v>0</v>
      </c>
      <c r="E74" s="25">
        <f>SUM(E70:E73)</f>
        <v>0</v>
      </c>
      <c r="F74" s="26" t="s">
        <v>14</v>
      </c>
      <c r="G74" s="23" t="s">
        <v>14</v>
      </c>
      <c r="H74" s="23" t="s">
        <v>14</v>
      </c>
      <c r="I74" s="25">
        <f>SUM(I70:I73)</f>
        <v>0</v>
      </c>
      <c r="J74" s="26" t="s">
        <v>14</v>
      </c>
      <c r="K74" s="25">
        <f>SUM(K70:K73)</f>
        <v>0</v>
      </c>
      <c r="L74" s="25">
        <f>SUM(L70:L73)</f>
        <v>0</v>
      </c>
      <c r="M74" s="27">
        <f>SUM(M70:M73)</f>
        <v>0</v>
      </c>
      <c r="N74" s="24">
        <f>SUM(N70:N73)</f>
        <v>0</v>
      </c>
      <c r="O74" s="24">
        <f>SUM(O70:O73)</f>
        <v>0</v>
      </c>
      <c r="P74" s="26" t="s">
        <v>14</v>
      </c>
      <c r="Q74" s="30"/>
      <c r="R74" s="24">
        <f>SUM(R70:R73)</f>
        <v>0</v>
      </c>
      <c r="S74" s="35">
        <f>SUM(S70:S73)</f>
        <v>0</v>
      </c>
      <c r="T74" s="35">
        <f>SUM(T70:T73)</f>
        <v>0</v>
      </c>
      <c r="U74" s="26" t="s">
        <v>14</v>
      </c>
      <c r="V74" s="23" t="s">
        <v>14</v>
      </c>
      <c r="W74" s="23" t="s">
        <v>14</v>
      </c>
      <c r="X74" s="23" t="s">
        <v>14</v>
      </c>
      <c r="Y74" s="23" t="s">
        <v>14</v>
      </c>
      <c r="Z74" s="2"/>
      <c r="AA74" s="2"/>
      <c r="AB74" s="2"/>
      <c r="AC74" s="2"/>
    </row>
    <row r="75" spans="1:29" s="29" customFormat="1" ht="14.5" customHeight="1" x14ac:dyDescent="0.2">
      <c r="A75" s="22" t="s">
        <v>143</v>
      </c>
      <c r="B75" s="23">
        <v>1</v>
      </c>
      <c r="C75" s="30" t="s">
        <v>14</v>
      </c>
      <c r="D75" s="26" t="s">
        <v>14</v>
      </c>
      <c r="E75" s="26" t="s">
        <v>14</v>
      </c>
      <c r="F75" s="25">
        <f>SUM(F70:F73)</f>
        <v>0</v>
      </c>
      <c r="G75" s="23" t="s">
        <v>14</v>
      </c>
      <c r="H75" s="23" t="s">
        <v>14</v>
      </c>
      <c r="I75" s="23" t="s">
        <v>14</v>
      </c>
      <c r="J75" s="25">
        <f>SUM(J70:J73)</f>
        <v>0</v>
      </c>
      <c r="K75" s="23" t="s">
        <v>14</v>
      </c>
      <c r="L75" s="23" t="s">
        <v>14</v>
      </c>
      <c r="M75" s="28" t="s">
        <v>14</v>
      </c>
      <c r="N75" s="23" t="s">
        <v>14</v>
      </c>
      <c r="O75" s="23" t="s">
        <v>14</v>
      </c>
      <c r="P75" s="25">
        <f>SUM(P70:P73)</f>
        <v>0</v>
      </c>
      <c r="Q75" s="24"/>
      <c r="R75" s="31" t="s">
        <v>14</v>
      </c>
      <c r="S75" s="31" t="s">
        <v>14</v>
      </c>
      <c r="T75" s="31" t="s">
        <v>14</v>
      </c>
      <c r="U75" s="25">
        <f>SUM(U70:U73)</f>
        <v>0</v>
      </c>
      <c r="V75" s="36" t="s">
        <v>14</v>
      </c>
      <c r="W75" s="23" t="s">
        <v>14</v>
      </c>
      <c r="X75" s="23" t="s">
        <v>14</v>
      </c>
      <c r="Y75" s="23" t="s">
        <v>14</v>
      </c>
      <c r="Z75" s="2"/>
      <c r="AA75" s="2"/>
      <c r="AB75" s="2"/>
      <c r="AC75" s="2"/>
    </row>
    <row r="76" spans="1:29" s="29" customFormat="1" ht="15" customHeight="1" thickBot="1" x14ac:dyDescent="0.25">
      <c r="A76" s="22" t="s">
        <v>144</v>
      </c>
      <c r="B76" s="23">
        <v>1</v>
      </c>
      <c r="C76" s="24">
        <f>SUMIF(H70:H73,"f",C70:C73)</f>
        <v>0</v>
      </c>
      <c r="D76" s="24">
        <f>SUMIF(H70:H73,"f",D70:D73)</f>
        <v>0</v>
      </c>
      <c r="E76" s="24">
        <f>SUMIF(H70:H73,"f",E70:E73)</f>
        <v>0</v>
      </c>
      <c r="F76" s="26" t="s">
        <v>14</v>
      </c>
      <c r="G76" s="23" t="s">
        <v>14</v>
      </c>
      <c r="H76" s="23" t="s">
        <v>14</v>
      </c>
      <c r="I76" s="24">
        <f>SUMIF(H70:H73,"f",I70:I73)</f>
        <v>0</v>
      </c>
      <c r="J76" s="23" t="s">
        <v>14</v>
      </c>
      <c r="K76" s="24">
        <f>SUMIF(H70:H73,"f",K70:K73)</f>
        <v>0</v>
      </c>
      <c r="L76" s="24">
        <f>SUMIF(H70:H73,"f",L70:L73)</f>
        <v>0</v>
      </c>
      <c r="M76" s="24">
        <f>SUMIF(H70:H73,"f",M70:M73)</f>
        <v>0</v>
      </c>
      <c r="N76" s="24">
        <f>SUMIF(H70:H73,"f",N70:N73)</f>
        <v>0</v>
      </c>
      <c r="O76" s="24">
        <f>SUMIF(H70:H73,"f",O70:O73)</f>
        <v>0</v>
      </c>
      <c r="P76" s="23" t="s">
        <v>14</v>
      </c>
      <c r="Q76" s="31"/>
      <c r="R76" s="24">
        <f>SUMIF(H70:H73,"f",R70:R73)</f>
        <v>0</v>
      </c>
      <c r="S76" s="24">
        <f>SUMIF(H70:H73,"f",S70:S73)</f>
        <v>0</v>
      </c>
      <c r="T76" s="24">
        <f>SUMIF(H70:H73,"f",T70:T73)</f>
        <v>0</v>
      </c>
      <c r="U76" s="23" t="s">
        <v>14</v>
      </c>
      <c r="V76" s="23" t="s">
        <v>14</v>
      </c>
      <c r="W76" s="23" t="s">
        <v>14</v>
      </c>
      <c r="X76" s="23" t="s">
        <v>14</v>
      </c>
      <c r="Y76" s="23" t="s">
        <v>14</v>
      </c>
      <c r="Z76" s="2"/>
      <c r="AA76" s="2"/>
      <c r="AB76" s="2"/>
      <c r="AC76" s="2"/>
    </row>
    <row r="77" spans="1:29" s="42" customFormat="1" ht="19" thickTop="1" thickBot="1" x14ac:dyDescent="0.25">
      <c r="A77" s="38" t="s">
        <v>84</v>
      </c>
      <c r="B77" s="39">
        <v>1</v>
      </c>
      <c r="C77" s="40">
        <f>SUM(C24,C33,C42,C49,C57,C66,C74)</f>
        <v>30</v>
      </c>
      <c r="D77" s="40">
        <f>SUM(D24,D33,D42,D49,D57,D66,D74)</f>
        <v>21.153333333333336</v>
      </c>
      <c r="E77" s="40">
        <f>SUM(E24,E33,E42,E49,E57,E66,E74)</f>
        <v>8.8466666666666676</v>
      </c>
      <c r="F77" s="40">
        <f>SUM(F25,F34,F43,F50,F58,F67,F75)</f>
        <v>14</v>
      </c>
      <c r="G77" s="41" t="s">
        <v>14</v>
      </c>
      <c r="H77" s="41" t="s">
        <v>14</v>
      </c>
      <c r="I77" s="40">
        <f>SUM(I24,I33,I42,I49,I57,I66,I74)</f>
        <v>770</v>
      </c>
      <c r="J77" s="40">
        <f>SUM(J25,J34,J43,J50,J58,J67,J75)</f>
        <v>368</v>
      </c>
      <c r="K77" s="40">
        <f>SUM(K24,K33,K42,K49,K57,K66,K74)</f>
        <v>539</v>
      </c>
      <c r="L77" s="40">
        <f>SUM(L24,L33,L42,L49,L57,L66,L74)</f>
        <v>518</v>
      </c>
      <c r="M77" s="40">
        <f>SUM(M24,M33,M42,M49,M57,M66,M74)</f>
        <v>158</v>
      </c>
      <c r="N77" s="40">
        <f>SUM(N24,N33,N42,N49,N57,N66,N74)</f>
        <v>360</v>
      </c>
      <c r="O77" s="40">
        <f>SUM(O24,O33,O42,O49,O57,O66,O74)</f>
        <v>120</v>
      </c>
      <c r="P77" s="40">
        <f>SUM(P25,P34,P43,P50,P58,P67,P75)</f>
        <v>240</v>
      </c>
      <c r="Q77" s="40"/>
      <c r="R77" s="40">
        <f>SUM(R24,R33,R42,R49,R57,R66,R74)</f>
        <v>21</v>
      </c>
      <c r="S77" s="40">
        <f>SUM(S24,S33,S42,S49,S57,S66,S74)</f>
        <v>231</v>
      </c>
      <c r="T77" s="40">
        <f>SUM(T24,T33,T42,T49,T57,T66,T74)</f>
        <v>103</v>
      </c>
      <c r="U77" s="40">
        <f>SUM(U25,U34,U43,U50,U58,U67,U75)</f>
        <v>128</v>
      </c>
      <c r="V77" s="41" t="s">
        <v>14</v>
      </c>
      <c r="W77" s="41" t="s">
        <v>14</v>
      </c>
      <c r="X77" s="41" t="s">
        <v>14</v>
      </c>
      <c r="Y77" s="41" t="s">
        <v>14</v>
      </c>
      <c r="Z77" s="37"/>
      <c r="AA77" s="2"/>
      <c r="AB77" s="2"/>
      <c r="AC77" s="2"/>
    </row>
    <row r="78" spans="1:29" ht="25.5" customHeight="1" x14ac:dyDescent="0.2">
      <c r="A78" s="237" t="s">
        <v>86</v>
      </c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9"/>
    </row>
    <row r="79" spans="1:29" x14ac:dyDescent="0.2">
      <c r="A79" s="234" t="s">
        <v>27</v>
      </c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6"/>
    </row>
    <row r="80" spans="1:29" ht="28" x14ac:dyDescent="0.2">
      <c r="A80" s="129" t="s">
        <v>168</v>
      </c>
      <c r="B80" s="17">
        <v>2</v>
      </c>
      <c r="C80" s="115">
        <v>3</v>
      </c>
      <c r="D80" s="10">
        <f t="shared" ref="D80" si="104">IF(C80&gt;0,K80/(I80/C80),0)</f>
        <v>1.5</v>
      </c>
      <c r="E80" s="10">
        <f t="shared" ref="E80" si="105">IF(C80&gt;0,S80/(I80/C80),0)</f>
        <v>1.5</v>
      </c>
      <c r="F80" s="10">
        <f t="shared" ref="F80" si="106">IF(V80&gt;0,FLOOR((P80+U80)/V80,0.1),0)</f>
        <v>0</v>
      </c>
      <c r="G80" s="116" t="s">
        <v>21</v>
      </c>
      <c r="H80" s="116" t="s">
        <v>20</v>
      </c>
      <c r="I80" s="14">
        <f>K80+S80</f>
        <v>90</v>
      </c>
      <c r="J80" s="14">
        <f>P80+U80</f>
        <v>0</v>
      </c>
      <c r="K80" s="14">
        <f>L80+R80</f>
        <v>45</v>
      </c>
      <c r="L80" s="14">
        <f>M80+N80</f>
        <v>45</v>
      </c>
      <c r="M80" s="17">
        <v>45</v>
      </c>
      <c r="N80" s="15">
        <f t="shared" ref="N80:N84" si="107">O80+P80+Q80</f>
        <v>0</v>
      </c>
      <c r="O80" s="17"/>
      <c r="P80" s="17"/>
      <c r="Q80" s="17"/>
      <c r="R80" s="17"/>
      <c r="S80" s="16">
        <f t="shared" ref="S80" si="108">(C80*V80)-K80</f>
        <v>45</v>
      </c>
      <c r="T80" s="17">
        <v>45</v>
      </c>
      <c r="U80" s="18">
        <f t="shared" ref="U80" si="109">S80-T80</f>
        <v>0</v>
      </c>
      <c r="V80" s="19">
        <v>30</v>
      </c>
      <c r="W80" s="20">
        <v>100</v>
      </c>
      <c r="X80" s="117"/>
      <c r="Y80" s="118"/>
    </row>
    <row r="81" spans="1:25" x14ac:dyDescent="0.2">
      <c r="A81" s="7" t="s">
        <v>170</v>
      </c>
      <c r="B81" s="8">
        <v>2</v>
      </c>
      <c r="C81" s="9">
        <v>2</v>
      </c>
      <c r="D81" s="10">
        <f t="shared" ref="D81:D84" si="110">IF(C81&gt;0,K81/(I81/C81),0)</f>
        <v>1.0333333333333334</v>
      </c>
      <c r="E81" s="10">
        <f t="shared" ref="E81:E84" si="111">IF(C81&gt;0,S81/(I81/C81),0)</f>
        <v>0.96666666666666667</v>
      </c>
      <c r="F81" s="11">
        <f t="shared" ref="F81:F84" si="112">IF(V81&gt;0,FLOOR((P81+U81)/V81,0.1),0)</f>
        <v>1.9000000000000001</v>
      </c>
      <c r="G81" s="12" t="s">
        <v>21</v>
      </c>
      <c r="H81" s="12" t="s">
        <v>20</v>
      </c>
      <c r="I81" s="13">
        <f t="shared" ref="I81:I84" si="113">K81+S81</f>
        <v>60</v>
      </c>
      <c r="J81" s="14">
        <f t="shared" ref="J81:J84" si="114">P81+U81</f>
        <v>59</v>
      </c>
      <c r="K81" s="13">
        <f t="shared" ref="K81:K84" si="115">L81+R81</f>
        <v>31</v>
      </c>
      <c r="L81" s="13">
        <f t="shared" ref="L81:L84" si="116">M81+N81</f>
        <v>30</v>
      </c>
      <c r="M81" s="8"/>
      <c r="N81" s="15">
        <f t="shared" si="107"/>
        <v>30</v>
      </c>
      <c r="O81" s="8"/>
      <c r="P81" s="8">
        <v>30</v>
      </c>
      <c r="Q81" s="8"/>
      <c r="R81" s="8">
        <v>1</v>
      </c>
      <c r="S81" s="16">
        <f t="shared" ref="S81:S84" si="117">(C81*V81)-K81</f>
        <v>29</v>
      </c>
      <c r="T81" s="17"/>
      <c r="U81" s="18">
        <f t="shared" ref="U81:U84" si="118">S81-T81</f>
        <v>29</v>
      </c>
      <c r="V81" s="19">
        <v>30</v>
      </c>
      <c r="W81" s="20">
        <v>100</v>
      </c>
      <c r="X81" s="20"/>
      <c r="Y81" s="21"/>
    </row>
    <row r="82" spans="1:25" x14ac:dyDescent="0.2">
      <c r="A82" s="7"/>
      <c r="B82" s="8">
        <v>2</v>
      </c>
      <c r="C82" s="9"/>
      <c r="D82" s="10">
        <f t="shared" si="110"/>
        <v>0</v>
      </c>
      <c r="E82" s="10">
        <f t="shared" si="111"/>
        <v>0</v>
      </c>
      <c r="F82" s="11">
        <f t="shared" si="112"/>
        <v>0</v>
      </c>
      <c r="G82" s="12"/>
      <c r="H82" s="12"/>
      <c r="I82" s="13">
        <f t="shared" si="113"/>
        <v>0</v>
      </c>
      <c r="J82" s="14">
        <f t="shared" si="114"/>
        <v>0</v>
      </c>
      <c r="K82" s="13">
        <f t="shared" si="115"/>
        <v>0</v>
      </c>
      <c r="L82" s="13">
        <f t="shared" si="116"/>
        <v>0</v>
      </c>
      <c r="M82" s="8"/>
      <c r="N82" s="15">
        <f t="shared" si="107"/>
        <v>0</v>
      </c>
      <c r="O82" s="8"/>
      <c r="P82" s="8"/>
      <c r="Q82" s="8"/>
      <c r="R82" s="8"/>
      <c r="S82" s="16">
        <v>0</v>
      </c>
      <c r="T82" s="17"/>
      <c r="U82" s="18">
        <f t="shared" si="118"/>
        <v>0</v>
      </c>
      <c r="V82" s="19"/>
      <c r="W82" s="20"/>
      <c r="X82" s="20"/>
      <c r="Y82" s="21"/>
    </row>
    <row r="83" spans="1:25" x14ac:dyDescent="0.2">
      <c r="A83" s="7"/>
      <c r="B83" s="8">
        <v>2</v>
      </c>
      <c r="C83" s="9"/>
      <c r="D83" s="10">
        <f t="shared" si="110"/>
        <v>0</v>
      </c>
      <c r="E83" s="10">
        <f t="shared" si="111"/>
        <v>0</v>
      </c>
      <c r="F83" s="11">
        <f t="shared" si="112"/>
        <v>0</v>
      </c>
      <c r="G83" s="12"/>
      <c r="H83" s="12"/>
      <c r="I83" s="13">
        <f t="shared" si="113"/>
        <v>0</v>
      </c>
      <c r="J83" s="14">
        <f t="shared" si="114"/>
        <v>0</v>
      </c>
      <c r="K83" s="13">
        <f t="shared" si="115"/>
        <v>0</v>
      </c>
      <c r="L83" s="13">
        <f t="shared" si="116"/>
        <v>0</v>
      </c>
      <c r="M83" s="8"/>
      <c r="N83" s="15">
        <f t="shared" si="107"/>
        <v>0</v>
      </c>
      <c r="O83" s="8"/>
      <c r="P83" s="8"/>
      <c r="Q83" s="8"/>
      <c r="R83" s="8"/>
      <c r="S83" s="16">
        <f t="shared" si="117"/>
        <v>0</v>
      </c>
      <c r="T83" s="17"/>
      <c r="U83" s="18">
        <f t="shared" si="118"/>
        <v>0</v>
      </c>
      <c r="V83" s="19"/>
      <c r="W83" s="20"/>
      <c r="X83" s="20"/>
      <c r="Y83" s="21"/>
    </row>
    <row r="84" spans="1:25" x14ac:dyDescent="0.2">
      <c r="A84" s="7"/>
      <c r="B84" s="8">
        <v>2</v>
      </c>
      <c r="C84" s="9"/>
      <c r="D84" s="10">
        <f t="shared" si="110"/>
        <v>0</v>
      </c>
      <c r="E84" s="10">
        <f t="shared" si="111"/>
        <v>0</v>
      </c>
      <c r="F84" s="11">
        <f t="shared" si="112"/>
        <v>0</v>
      </c>
      <c r="G84" s="12"/>
      <c r="H84" s="12"/>
      <c r="I84" s="13">
        <f t="shared" si="113"/>
        <v>0</v>
      </c>
      <c r="J84" s="14">
        <f t="shared" si="114"/>
        <v>0</v>
      </c>
      <c r="K84" s="13">
        <f t="shared" si="115"/>
        <v>0</v>
      </c>
      <c r="L84" s="13">
        <f t="shared" si="116"/>
        <v>0</v>
      </c>
      <c r="M84" s="8"/>
      <c r="N84" s="15">
        <f t="shared" si="107"/>
        <v>0</v>
      </c>
      <c r="O84" s="8"/>
      <c r="P84" s="8"/>
      <c r="Q84" s="8"/>
      <c r="R84" s="8"/>
      <c r="S84" s="16">
        <f t="shared" si="117"/>
        <v>0</v>
      </c>
      <c r="T84" s="17"/>
      <c r="U84" s="18">
        <f t="shared" si="118"/>
        <v>0</v>
      </c>
      <c r="V84" s="19"/>
      <c r="W84" s="20"/>
      <c r="X84" s="20"/>
      <c r="Y84" s="21"/>
    </row>
    <row r="85" spans="1:25" x14ac:dyDescent="0.2">
      <c r="A85" s="22" t="s">
        <v>142</v>
      </c>
      <c r="B85" s="23">
        <v>2</v>
      </c>
      <c r="C85" s="24">
        <f>SUM(C80:C84)</f>
        <v>5</v>
      </c>
      <c r="D85" s="25">
        <f>SUM(D80:D84)</f>
        <v>2.5333333333333332</v>
      </c>
      <c r="E85" s="25">
        <f>SUM(E80:E84)</f>
        <v>2.4666666666666668</v>
      </c>
      <c r="F85" s="26" t="s">
        <v>14</v>
      </c>
      <c r="G85" s="23" t="s">
        <v>14</v>
      </c>
      <c r="H85" s="23" t="s">
        <v>14</v>
      </c>
      <c r="I85" s="25">
        <f>SUM(I80:I84)</f>
        <v>150</v>
      </c>
      <c r="J85" s="26" t="s">
        <v>14</v>
      </c>
      <c r="K85" s="25">
        <f>SUM(K80:K84)</f>
        <v>76</v>
      </c>
      <c r="L85" s="25">
        <f>SUM(L80:L84)</f>
        <v>75</v>
      </c>
      <c r="M85" s="27">
        <f>SUM(M80:M84)</f>
        <v>45</v>
      </c>
      <c r="N85" s="24">
        <f>SUM(N80:N84)</f>
        <v>30</v>
      </c>
      <c r="O85" s="24">
        <f>SUM(O80:O84)</f>
        <v>0</v>
      </c>
      <c r="P85" s="26" t="s">
        <v>14</v>
      </c>
      <c r="Q85" s="30"/>
      <c r="R85" s="24">
        <f>SUM(R80:R84)</f>
        <v>1</v>
      </c>
      <c r="S85" s="35">
        <f>SUM(S80:S84)</f>
        <v>74</v>
      </c>
      <c r="T85" s="35">
        <f>SUM(T80:T84)</f>
        <v>45</v>
      </c>
      <c r="U85" s="26" t="s">
        <v>14</v>
      </c>
      <c r="V85" s="23" t="s">
        <v>14</v>
      </c>
      <c r="W85" s="23" t="s">
        <v>14</v>
      </c>
      <c r="X85" s="23" t="s">
        <v>14</v>
      </c>
      <c r="Y85" s="23" t="s">
        <v>14</v>
      </c>
    </row>
    <row r="86" spans="1:25" x14ac:dyDescent="0.2">
      <c r="A86" s="22" t="s">
        <v>143</v>
      </c>
      <c r="B86" s="23">
        <v>2</v>
      </c>
      <c r="C86" s="30" t="s">
        <v>14</v>
      </c>
      <c r="D86" s="26" t="s">
        <v>14</v>
      </c>
      <c r="E86" s="26" t="s">
        <v>14</v>
      </c>
      <c r="F86" s="25">
        <f>SUM(F80:F84)</f>
        <v>1.9000000000000001</v>
      </c>
      <c r="G86" s="23" t="s">
        <v>14</v>
      </c>
      <c r="H86" s="23" t="s">
        <v>14</v>
      </c>
      <c r="I86" s="23" t="s">
        <v>14</v>
      </c>
      <c r="J86" s="25">
        <f>SUM(J80:J84)</f>
        <v>59</v>
      </c>
      <c r="K86" s="23" t="s">
        <v>14</v>
      </c>
      <c r="L86" s="23" t="s">
        <v>14</v>
      </c>
      <c r="M86" s="28" t="s">
        <v>14</v>
      </c>
      <c r="N86" s="23" t="s">
        <v>14</v>
      </c>
      <c r="O86" s="23" t="s">
        <v>14</v>
      </c>
      <c r="P86" s="25">
        <f>SUM(P80:P84)</f>
        <v>30</v>
      </c>
      <c r="Q86" s="24"/>
      <c r="R86" s="31" t="s">
        <v>14</v>
      </c>
      <c r="S86" s="31" t="s">
        <v>14</v>
      </c>
      <c r="T86" s="31" t="s">
        <v>14</v>
      </c>
      <c r="U86" s="25">
        <f>SUM(U80:U84)</f>
        <v>29</v>
      </c>
      <c r="V86" s="36" t="s">
        <v>14</v>
      </c>
      <c r="W86" s="23" t="s">
        <v>14</v>
      </c>
      <c r="X86" s="23" t="s">
        <v>14</v>
      </c>
      <c r="Y86" s="23" t="s">
        <v>14</v>
      </c>
    </row>
    <row r="87" spans="1:25" x14ac:dyDescent="0.2">
      <c r="A87" s="22" t="s">
        <v>144</v>
      </c>
      <c r="B87" s="23">
        <v>2</v>
      </c>
      <c r="C87" s="24">
        <f>SUMIF(H80:H84,"f",C80:C84)</f>
        <v>5</v>
      </c>
      <c r="D87" s="24">
        <f>SUMIF(H80:H84,"f",D80:D84)</f>
        <v>2.5333333333333332</v>
      </c>
      <c r="E87" s="24">
        <f>SUMIF(H80:H84,"f",E80:E84)</f>
        <v>2.4666666666666668</v>
      </c>
      <c r="F87" s="26" t="s">
        <v>14</v>
      </c>
      <c r="G87" s="23" t="s">
        <v>14</v>
      </c>
      <c r="H87" s="23" t="s">
        <v>14</v>
      </c>
      <c r="I87" s="24">
        <f>SUMIF(H80:H84,"f",I80:I84)</f>
        <v>150</v>
      </c>
      <c r="J87" s="23" t="s">
        <v>14</v>
      </c>
      <c r="K87" s="24">
        <f>SUMIF(H80:H84,"f",K80:K84)</f>
        <v>76</v>
      </c>
      <c r="L87" s="24">
        <f>SUMIF(H80:H84,"f",L80:L84)</f>
        <v>75</v>
      </c>
      <c r="M87" s="24">
        <f>SUMIF(H80:H84,"f",M80:M84)</f>
        <v>45</v>
      </c>
      <c r="N87" s="24">
        <f>SUMIF(H80:H84,"f",N80:N84)</f>
        <v>30</v>
      </c>
      <c r="O87" s="24">
        <f>SUMIF(H80:H84,"f",O80:O84)</f>
        <v>0</v>
      </c>
      <c r="P87" s="23" t="s">
        <v>14</v>
      </c>
      <c r="Q87" s="31"/>
      <c r="R87" s="24">
        <f>SUMIF(H80:H84,"f",R80:R84)</f>
        <v>1</v>
      </c>
      <c r="S87" s="24">
        <f>SUMIF(H80:H84,"f",S80:S84)</f>
        <v>74</v>
      </c>
      <c r="T87" s="24">
        <f>SUMIF(H80:H84,"f",T80:T84)</f>
        <v>45</v>
      </c>
      <c r="U87" s="23" t="s">
        <v>14</v>
      </c>
      <c r="V87" s="23" t="s">
        <v>14</v>
      </c>
      <c r="W87" s="23" t="s">
        <v>14</v>
      </c>
      <c r="X87" s="23" t="s">
        <v>14</v>
      </c>
      <c r="Y87" s="23" t="s">
        <v>14</v>
      </c>
    </row>
    <row r="88" spans="1:25" x14ac:dyDescent="0.2">
      <c r="A88" s="234" t="s">
        <v>28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6"/>
    </row>
    <row r="89" spans="1:25" x14ac:dyDescent="0.2">
      <c r="A89" s="7" t="s">
        <v>184</v>
      </c>
      <c r="B89" s="8">
        <v>2</v>
      </c>
      <c r="C89" s="9">
        <v>3</v>
      </c>
      <c r="D89" s="10">
        <f t="shared" ref="D89:D91" si="119">IF(C89&gt;0,K89/(I89/C89),0)</f>
        <v>1.88</v>
      </c>
      <c r="E89" s="10">
        <f t="shared" ref="E89:E91" si="120">IF(C89&gt;0,S89/(I89/C89),0)</f>
        <v>1.1200000000000001</v>
      </c>
      <c r="F89" s="11">
        <f t="shared" ref="F89:F91" si="121">IF(V89&gt;0,FLOOR((P89+U89)/V89,0.1),0)</f>
        <v>2.3000000000000003</v>
      </c>
      <c r="G89" s="12" t="s">
        <v>21</v>
      </c>
      <c r="H89" s="12" t="s">
        <v>19</v>
      </c>
      <c r="I89" s="13">
        <f>K89+S89</f>
        <v>75</v>
      </c>
      <c r="J89" s="14">
        <f>P89+U89</f>
        <v>58</v>
      </c>
      <c r="K89" s="13">
        <f>L89+R89</f>
        <v>47</v>
      </c>
      <c r="L89" s="13">
        <f>M89+N89</f>
        <v>45</v>
      </c>
      <c r="M89" s="8">
        <v>15</v>
      </c>
      <c r="N89" s="15">
        <f t="shared" ref="N89:N92" si="122">O89+P89+Q89</f>
        <v>30</v>
      </c>
      <c r="O89" s="8"/>
      <c r="P89" s="167">
        <v>30</v>
      </c>
      <c r="Q89" s="8"/>
      <c r="R89" s="8">
        <v>2</v>
      </c>
      <c r="S89" s="16">
        <f t="shared" ref="S89:S91" si="123">(C89*V89)-K89</f>
        <v>28</v>
      </c>
      <c r="T89" s="17"/>
      <c r="U89" s="18">
        <f t="shared" ref="U89:U91" si="124">S89-T89</f>
        <v>28</v>
      </c>
      <c r="V89" s="19">
        <v>25</v>
      </c>
      <c r="W89" s="20">
        <v>100</v>
      </c>
      <c r="X89" s="20"/>
      <c r="Y89" s="21"/>
    </row>
    <row r="90" spans="1:25" x14ac:dyDescent="0.2">
      <c r="B90" s="8">
        <v>2</v>
      </c>
      <c r="C90" s="9"/>
      <c r="D90" s="10">
        <f t="shared" si="119"/>
        <v>0</v>
      </c>
      <c r="E90" s="10">
        <f t="shared" si="120"/>
        <v>0</v>
      </c>
      <c r="F90" s="11">
        <f t="shared" si="121"/>
        <v>0</v>
      </c>
      <c r="G90" s="12"/>
      <c r="H90" s="12"/>
      <c r="I90" s="13">
        <f t="shared" ref="I90:I91" si="125">K90+S90</f>
        <v>0</v>
      </c>
      <c r="J90" s="14">
        <f t="shared" ref="J90:J91" si="126">P90+U90</f>
        <v>0</v>
      </c>
      <c r="K90" s="13">
        <f t="shared" ref="K90:K91" si="127">L90+R90</f>
        <v>0</v>
      </c>
      <c r="L90" s="13">
        <f t="shared" ref="L90:L91" si="128">M90+N90</f>
        <v>0</v>
      </c>
      <c r="M90" s="8"/>
      <c r="N90" s="15">
        <f t="shared" si="122"/>
        <v>0</v>
      </c>
      <c r="O90" s="8"/>
      <c r="P90" s="8"/>
      <c r="Q90" s="8"/>
      <c r="R90" s="8"/>
      <c r="S90" s="16">
        <f t="shared" si="123"/>
        <v>0</v>
      </c>
      <c r="T90" s="17"/>
      <c r="U90" s="18">
        <f t="shared" si="124"/>
        <v>0</v>
      </c>
      <c r="V90" s="19"/>
      <c r="W90" s="20"/>
      <c r="X90" s="20"/>
      <c r="Y90" s="21"/>
    </row>
    <row r="91" spans="1:25" x14ac:dyDescent="0.2">
      <c r="A91" s="7"/>
      <c r="B91" s="8">
        <v>2</v>
      </c>
      <c r="C91" s="9"/>
      <c r="D91" s="10">
        <f t="shared" si="119"/>
        <v>0</v>
      </c>
      <c r="E91" s="10">
        <f t="shared" si="120"/>
        <v>0</v>
      </c>
      <c r="F91" s="11">
        <f t="shared" si="121"/>
        <v>0</v>
      </c>
      <c r="G91" s="12"/>
      <c r="H91" s="12"/>
      <c r="I91" s="13">
        <f t="shared" si="125"/>
        <v>0</v>
      </c>
      <c r="J91" s="14">
        <f t="shared" si="126"/>
        <v>0</v>
      </c>
      <c r="K91" s="13">
        <f t="shared" si="127"/>
        <v>0</v>
      </c>
      <c r="L91" s="13">
        <f t="shared" si="128"/>
        <v>0</v>
      </c>
      <c r="M91" s="8"/>
      <c r="N91" s="15">
        <f t="shared" si="122"/>
        <v>0</v>
      </c>
      <c r="O91" s="8"/>
      <c r="P91" s="8"/>
      <c r="Q91" s="8"/>
      <c r="R91" s="8"/>
      <c r="S91" s="16">
        <f t="shared" si="123"/>
        <v>0</v>
      </c>
      <c r="T91" s="17"/>
      <c r="U91" s="18">
        <f t="shared" si="124"/>
        <v>0</v>
      </c>
      <c r="V91" s="19"/>
      <c r="W91" s="20"/>
      <c r="X91" s="20"/>
      <c r="Y91" s="21"/>
    </row>
    <row r="92" spans="1:25" x14ac:dyDescent="0.2">
      <c r="A92" s="7"/>
      <c r="B92" s="8">
        <v>2</v>
      </c>
      <c r="C92" s="9"/>
      <c r="D92" s="10">
        <f t="shared" ref="D92" si="129">IF(C92&gt;0,K92/(I92/C92),0)</f>
        <v>0</v>
      </c>
      <c r="E92" s="10">
        <f t="shared" ref="E92" si="130">IF(C92&gt;0,S92/(I92/C92),0)</f>
        <v>0</v>
      </c>
      <c r="F92" s="11">
        <f t="shared" ref="F92" si="131">IF(V92&gt;0,FLOOR((P92+U92)/V92,0.1),0)</f>
        <v>0</v>
      </c>
      <c r="G92" s="12"/>
      <c r="H92" s="12"/>
      <c r="I92" s="13">
        <f t="shared" ref="I92" si="132">K92+S92</f>
        <v>0</v>
      </c>
      <c r="J92" s="14">
        <f t="shared" ref="J92" si="133">P92+U92</f>
        <v>0</v>
      </c>
      <c r="K92" s="13">
        <f t="shared" ref="K92" si="134">L92+R92</f>
        <v>0</v>
      </c>
      <c r="L92" s="13">
        <f t="shared" ref="L92" si="135">M92+N92</f>
        <v>0</v>
      </c>
      <c r="M92" s="8"/>
      <c r="N92" s="15">
        <f t="shared" si="122"/>
        <v>0</v>
      </c>
      <c r="O92" s="8"/>
      <c r="P92" s="8"/>
      <c r="Q92" s="8"/>
      <c r="R92" s="8"/>
      <c r="S92" s="16">
        <f t="shared" ref="S92" si="136">(C92*V92)-K92</f>
        <v>0</v>
      </c>
      <c r="T92" s="17"/>
      <c r="U92" s="18">
        <f t="shared" ref="U92" si="137">S92-T92</f>
        <v>0</v>
      </c>
      <c r="V92" s="19"/>
      <c r="W92" s="20"/>
      <c r="X92" s="20"/>
      <c r="Y92" s="21"/>
    </row>
    <row r="93" spans="1:25" x14ac:dyDescent="0.2">
      <c r="A93" s="22" t="s">
        <v>142</v>
      </c>
      <c r="B93" s="23">
        <v>2</v>
      </c>
      <c r="C93" s="24">
        <f>SUM(C89:C92)</f>
        <v>3</v>
      </c>
      <c r="D93" s="25">
        <f>SUM(D89:D92)</f>
        <v>1.88</v>
      </c>
      <c r="E93" s="25">
        <f>SUM(E89:E92)</f>
        <v>1.1200000000000001</v>
      </c>
      <c r="F93" s="26" t="s">
        <v>14</v>
      </c>
      <c r="G93" s="23" t="s">
        <v>14</v>
      </c>
      <c r="H93" s="23" t="s">
        <v>14</v>
      </c>
      <c r="I93" s="25">
        <f>SUM(I89:I92)</f>
        <v>75</v>
      </c>
      <c r="J93" s="26" t="s">
        <v>14</v>
      </c>
      <c r="K93" s="25">
        <f>SUM(K89:K92)</f>
        <v>47</v>
      </c>
      <c r="L93" s="25">
        <f>SUM(L89:L92)</f>
        <v>45</v>
      </c>
      <c r="M93" s="27">
        <f>SUM(M89:M92)</f>
        <v>15</v>
      </c>
      <c r="N93" s="24">
        <f>SUM(N89:N92)</f>
        <v>30</v>
      </c>
      <c r="O93" s="24">
        <f>SUM(O89:O92)</f>
        <v>0</v>
      </c>
      <c r="P93" s="26" t="s">
        <v>14</v>
      </c>
      <c r="Q93" s="30"/>
      <c r="R93" s="24">
        <f>SUM(R89:R92)</f>
        <v>2</v>
      </c>
      <c r="S93" s="35">
        <f>SUM(S89:S92)</f>
        <v>28</v>
      </c>
      <c r="T93" s="35">
        <f>SUM(T89:T92)</f>
        <v>0</v>
      </c>
      <c r="U93" s="26" t="s">
        <v>14</v>
      </c>
      <c r="V93" s="23" t="s">
        <v>14</v>
      </c>
      <c r="W93" s="23" t="s">
        <v>14</v>
      </c>
      <c r="X93" s="23" t="s">
        <v>14</v>
      </c>
      <c r="Y93" s="23" t="s">
        <v>14</v>
      </c>
    </row>
    <row r="94" spans="1:25" x14ac:dyDescent="0.2">
      <c r="A94" s="22" t="s">
        <v>143</v>
      </c>
      <c r="B94" s="23">
        <v>2</v>
      </c>
      <c r="C94" s="30" t="s">
        <v>14</v>
      </c>
      <c r="D94" s="26" t="s">
        <v>14</v>
      </c>
      <c r="E94" s="26" t="s">
        <v>14</v>
      </c>
      <c r="F94" s="25">
        <f>SUM(F89:F92)</f>
        <v>2.3000000000000003</v>
      </c>
      <c r="G94" s="23" t="s">
        <v>14</v>
      </c>
      <c r="H94" s="23" t="s">
        <v>14</v>
      </c>
      <c r="I94" s="23" t="s">
        <v>14</v>
      </c>
      <c r="J94" s="25">
        <f>SUM(J89:J92)</f>
        <v>58</v>
      </c>
      <c r="K94" s="23" t="s">
        <v>14</v>
      </c>
      <c r="L94" s="23" t="s">
        <v>14</v>
      </c>
      <c r="M94" s="28" t="s">
        <v>14</v>
      </c>
      <c r="N94" s="23" t="s">
        <v>14</v>
      </c>
      <c r="O94" s="23" t="s">
        <v>14</v>
      </c>
      <c r="P94" s="25">
        <f>SUM(P89:P92)</f>
        <v>30</v>
      </c>
      <c r="Q94" s="24"/>
      <c r="R94" s="31" t="s">
        <v>14</v>
      </c>
      <c r="S94" s="31" t="s">
        <v>14</v>
      </c>
      <c r="T94" s="31" t="s">
        <v>14</v>
      </c>
      <c r="U94" s="25">
        <f>SUM(U89:U92)</f>
        <v>28</v>
      </c>
      <c r="V94" s="36" t="s">
        <v>14</v>
      </c>
      <c r="W94" s="23" t="s">
        <v>14</v>
      </c>
      <c r="X94" s="23" t="s">
        <v>14</v>
      </c>
      <c r="Y94" s="23" t="s">
        <v>14</v>
      </c>
    </row>
    <row r="95" spans="1:25" x14ac:dyDescent="0.2">
      <c r="A95" s="22" t="s">
        <v>144</v>
      </c>
      <c r="B95" s="23">
        <v>2</v>
      </c>
      <c r="C95" s="24">
        <f>SUMIF(H89:H92,"f",C89:C92)</f>
        <v>0</v>
      </c>
      <c r="D95" s="24">
        <f>SUMIF(H89:H92,"f",D89:D92)</f>
        <v>0</v>
      </c>
      <c r="E95" s="24">
        <f>SUMIF(H89:H92,"f",E89:E92)</f>
        <v>0</v>
      </c>
      <c r="F95" s="26" t="s">
        <v>14</v>
      </c>
      <c r="G95" s="23" t="s">
        <v>14</v>
      </c>
      <c r="H95" s="23" t="s">
        <v>14</v>
      </c>
      <c r="I95" s="24">
        <f>SUMIF(H89:H92,"f",I89:I92)</f>
        <v>0</v>
      </c>
      <c r="J95" s="23" t="s">
        <v>14</v>
      </c>
      <c r="K95" s="24">
        <f>SUMIF(H89:H92,"f",K89:K92)</f>
        <v>0</v>
      </c>
      <c r="L95" s="24">
        <f>SUMIF(H89:H92,"f",L89:L92)</f>
        <v>0</v>
      </c>
      <c r="M95" s="24">
        <f>SUMIF(H89:H92,"f",M89:M92)</f>
        <v>0</v>
      </c>
      <c r="N95" s="24">
        <f>SUMIF(H89:H92,"f",N89:N92)</f>
        <v>0</v>
      </c>
      <c r="O95" s="24">
        <f>SUMIF(H89:H92,"f",O89:O92)</f>
        <v>0</v>
      </c>
      <c r="P95" s="23" t="s">
        <v>14</v>
      </c>
      <c r="Q95" s="31"/>
      <c r="R95" s="24">
        <f>SUMIF(H89:H92,"f",R89:R92)</f>
        <v>0</v>
      </c>
      <c r="S95" s="24">
        <f>SUMIF(H89:H92,"f",S89:S92)</f>
        <v>0</v>
      </c>
      <c r="T95" s="24">
        <f>SUMIF(H89:H92,"f",T89:T92)</f>
        <v>0</v>
      </c>
      <c r="U95" s="23" t="s">
        <v>14</v>
      </c>
      <c r="V95" s="23" t="s">
        <v>14</v>
      </c>
      <c r="W95" s="23" t="s">
        <v>14</v>
      </c>
      <c r="X95" s="23" t="s">
        <v>14</v>
      </c>
      <c r="Y95" s="23" t="s">
        <v>14</v>
      </c>
    </row>
    <row r="96" spans="1:25" x14ac:dyDescent="0.2">
      <c r="A96" s="234" t="s">
        <v>29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6"/>
    </row>
    <row r="97" spans="1:29" x14ac:dyDescent="0.2">
      <c r="A97" s="7" t="s">
        <v>185</v>
      </c>
      <c r="B97" s="8">
        <v>2</v>
      </c>
      <c r="C97" s="9">
        <v>2</v>
      </c>
      <c r="D97" s="10">
        <f t="shared" ref="D97" si="138">IF(C97&gt;0,K97/(I97/C97),0)</f>
        <v>1.28</v>
      </c>
      <c r="E97" s="10">
        <f t="shared" ref="E97" si="139">IF(C97&gt;0,S97/(I97/C97),0)</f>
        <v>0.72</v>
      </c>
      <c r="F97" s="11">
        <f t="shared" ref="F97" si="140">IF(V97&gt;0,FLOOR((P97+U97)/V97,0.1),0)</f>
        <v>0</v>
      </c>
      <c r="G97" s="12" t="s">
        <v>21</v>
      </c>
      <c r="H97" s="12" t="s">
        <v>19</v>
      </c>
      <c r="I97" s="13">
        <f>K97+S97</f>
        <v>50</v>
      </c>
      <c r="J97" s="14">
        <f>P97+U97</f>
        <v>0</v>
      </c>
      <c r="K97" s="13">
        <f>L97+R97</f>
        <v>32</v>
      </c>
      <c r="L97" s="13">
        <f>M97+N97</f>
        <v>30</v>
      </c>
      <c r="M97" s="8"/>
      <c r="N97" s="15">
        <f t="shared" ref="N97:N102" si="141">O97+P97+Q97</f>
        <v>30</v>
      </c>
      <c r="O97" s="167">
        <v>30</v>
      </c>
      <c r="P97" s="167"/>
      <c r="Q97" s="167"/>
      <c r="R97" s="8">
        <v>2</v>
      </c>
      <c r="S97" s="16">
        <f t="shared" ref="S97:S102" si="142">(C97*V97)-K97</f>
        <v>18</v>
      </c>
      <c r="T97" s="17">
        <v>18</v>
      </c>
      <c r="U97" s="18">
        <f t="shared" ref="U97:U102" si="143">S97-T97</f>
        <v>0</v>
      </c>
      <c r="V97" s="19">
        <v>25</v>
      </c>
      <c r="W97" s="20">
        <v>100</v>
      </c>
      <c r="X97" s="20"/>
      <c r="Y97" s="21"/>
      <c r="AA97" s="29"/>
      <c r="AB97" s="29"/>
      <c r="AC97" s="29"/>
    </row>
    <row r="98" spans="1:29" x14ac:dyDescent="0.2">
      <c r="A98" s="7" t="s">
        <v>234</v>
      </c>
      <c r="B98" s="8">
        <v>2</v>
      </c>
      <c r="C98" s="9">
        <v>4</v>
      </c>
      <c r="D98" s="10">
        <f>IF(C98&gt;0,K98/(I98/C98),0)</f>
        <v>3.16</v>
      </c>
      <c r="E98" s="10">
        <f>IF(C98&gt;0,S98/(I98/C98),0)</f>
        <v>0.84</v>
      </c>
      <c r="F98" s="11">
        <f>IF(V98&gt;0,FLOOR((P98+U98)/V98,0.1),0)</f>
        <v>2.6</v>
      </c>
      <c r="G98" s="12" t="s">
        <v>17</v>
      </c>
      <c r="H98" s="12" t="s">
        <v>19</v>
      </c>
      <c r="I98" s="13">
        <f>K98+S98</f>
        <v>100</v>
      </c>
      <c r="J98" s="14">
        <f>P98+U98</f>
        <v>66</v>
      </c>
      <c r="K98" s="13">
        <f>L98+R98</f>
        <v>79</v>
      </c>
      <c r="L98" s="13">
        <f>M98+N98</f>
        <v>75</v>
      </c>
      <c r="M98" s="167">
        <v>30</v>
      </c>
      <c r="N98" s="15">
        <f t="shared" si="141"/>
        <v>45</v>
      </c>
      <c r="O98" s="167"/>
      <c r="P98" s="167">
        <v>45</v>
      </c>
      <c r="Q98" s="167"/>
      <c r="R98" s="8">
        <v>4</v>
      </c>
      <c r="S98" s="16">
        <f>(C98*V98)-K98</f>
        <v>21</v>
      </c>
      <c r="T98" s="17"/>
      <c r="U98" s="18">
        <f>S98-T98</f>
        <v>21</v>
      </c>
      <c r="V98" s="19">
        <v>25</v>
      </c>
      <c r="W98" s="20">
        <v>100</v>
      </c>
      <c r="X98" s="20"/>
      <c r="Y98" s="21"/>
      <c r="AA98" s="29"/>
      <c r="AB98" s="29"/>
      <c r="AC98" s="29"/>
    </row>
    <row r="99" spans="1:29" x14ac:dyDescent="0.2">
      <c r="A99" s="7" t="s">
        <v>187</v>
      </c>
      <c r="B99" s="8">
        <v>2</v>
      </c>
      <c r="C99" s="9">
        <v>3</v>
      </c>
      <c r="D99" s="10">
        <f>IF(C99&gt;0,K99/(I99/C99),0)</f>
        <v>1.28</v>
      </c>
      <c r="E99" s="10">
        <f>IF(C99&gt;0,S99/(I99/C99),0)</f>
        <v>1.72</v>
      </c>
      <c r="F99" s="11">
        <f>IF(V99&gt;0,FLOOR((P99+U99)/V99,0.1),0)</f>
        <v>0</v>
      </c>
      <c r="G99" s="12" t="s">
        <v>21</v>
      </c>
      <c r="H99" s="12" t="s">
        <v>19</v>
      </c>
      <c r="I99" s="13">
        <f>K99+S99</f>
        <v>75</v>
      </c>
      <c r="J99" s="14">
        <f>P99+U99</f>
        <v>0</v>
      </c>
      <c r="K99" s="13">
        <f>L99+R99</f>
        <v>32</v>
      </c>
      <c r="L99" s="13">
        <f>M99+N99</f>
        <v>30</v>
      </c>
      <c r="M99" s="167"/>
      <c r="N99" s="15">
        <f t="shared" si="141"/>
        <v>30</v>
      </c>
      <c r="O99" s="167">
        <v>30</v>
      </c>
      <c r="P99" s="167"/>
      <c r="Q99" s="167"/>
      <c r="R99" s="8">
        <v>2</v>
      </c>
      <c r="S99" s="16">
        <f>(C99*V99)-K99</f>
        <v>43</v>
      </c>
      <c r="T99" s="17">
        <v>43</v>
      </c>
      <c r="U99" s="18">
        <f>S99-T99</f>
        <v>0</v>
      </c>
      <c r="V99" s="19">
        <v>25</v>
      </c>
      <c r="W99" s="20">
        <v>100</v>
      </c>
      <c r="X99" s="20"/>
      <c r="Y99" s="21"/>
      <c r="AA99" s="29"/>
      <c r="AB99" s="29"/>
      <c r="AC99" s="29"/>
    </row>
    <row r="100" spans="1:29" ht="17" x14ac:dyDescent="0.2">
      <c r="A100" s="7" t="s">
        <v>188</v>
      </c>
      <c r="B100" s="8">
        <v>2</v>
      </c>
      <c r="C100" s="9">
        <v>4</v>
      </c>
      <c r="D100" s="137">
        <f>IF(C100&gt;0,K100/(I100/C100),0)</f>
        <v>3.16</v>
      </c>
      <c r="E100" s="137">
        <f>IF(C100&gt;0,S100/(I100/C100),0)</f>
        <v>0.84</v>
      </c>
      <c r="F100" s="138">
        <f>IF(V100&gt;0,FLOOR((P100+U100)/V100,0.1),0)</f>
        <v>2.6</v>
      </c>
      <c r="G100" s="12" t="s">
        <v>17</v>
      </c>
      <c r="H100" s="12" t="s">
        <v>19</v>
      </c>
      <c r="I100" s="139">
        <f>K100+S100</f>
        <v>100</v>
      </c>
      <c r="J100" s="140">
        <f>P100+U100</f>
        <v>66</v>
      </c>
      <c r="K100" s="139">
        <f>L100+R100</f>
        <v>79</v>
      </c>
      <c r="L100" s="139">
        <f>M100+N100</f>
        <v>75</v>
      </c>
      <c r="M100" s="167">
        <v>30</v>
      </c>
      <c r="N100" s="15">
        <f t="shared" si="141"/>
        <v>45</v>
      </c>
      <c r="O100" s="167"/>
      <c r="P100" s="167">
        <v>45</v>
      </c>
      <c r="Q100" s="167"/>
      <c r="R100" s="8">
        <v>4</v>
      </c>
      <c r="S100" s="141">
        <f>(C100*V100)-K100</f>
        <v>21</v>
      </c>
      <c r="T100" s="17"/>
      <c r="U100" s="142">
        <f>S100-T100</f>
        <v>21</v>
      </c>
      <c r="V100" s="19">
        <v>25</v>
      </c>
      <c r="W100" s="20">
        <v>100</v>
      </c>
      <c r="X100" s="20"/>
      <c r="Y100" s="21"/>
      <c r="AA100" s="42"/>
      <c r="AB100" s="42"/>
      <c r="AC100" s="42"/>
    </row>
    <row r="101" spans="1:29" x14ac:dyDescent="0.2">
      <c r="B101" s="8">
        <v>2</v>
      </c>
      <c r="D101" s="10">
        <f t="shared" ref="D101:D102" si="144">IF(C101&gt;0,K101/(I101/C101),0)</f>
        <v>0</v>
      </c>
      <c r="E101" s="10">
        <f t="shared" ref="E101:E102" si="145">IF(C101&gt;0,S101/(I101/C101),0)</f>
        <v>0</v>
      </c>
      <c r="F101" s="11">
        <f t="shared" ref="F101:F102" si="146">IF(V101&gt;0,FLOOR((P101+U101)/V101,0.1),0)</f>
        <v>0</v>
      </c>
      <c r="G101" s="12"/>
      <c r="H101" s="12"/>
      <c r="I101" s="13">
        <f t="shared" ref="I101:I102" si="147">K101+S101</f>
        <v>0</v>
      </c>
      <c r="J101" s="14">
        <f t="shared" ref="J101:J102" si="148">P101+U101</f>
        <v>0</v>
      </c>
      <c r="K101" s="13">
        <f t="shared" ref="K101:K102" si="149">L101+R101</f>
        <v>0</v>
      </c>
      <c r="L101" s="13">
        <f t="shared" ref="L101:L102" si="150">M101+N101</f>
        <v>0</v>
      </c>
      <c r="N101" s="15">
        <f t="shared" si="141"/>
        <v>0</v>
      </c>
      <c r="S101" s="16">
        <f t="shared" si="142"/>
        <v>0</v>
      </c>
      <c r="U101" s="18">
        <f t="shared" si="143"/>
        <v>0</v>
      </c>
      <c r="X101" s="20"/>
      <c r="Y101" s="21"/>
    </row>
    <row r="102" spans="1:29" x14ac:dyDescent="0.2">
      <c r="B102" s="8">
        <v>2</v>
      </c>
      <c r="D102" s="10">
        <f t="shared" si="144"/>
        <v>0</v>
      </c>
      <c r="E102" s="10">
        <f t="shared" si="145"/>
        <v>0</v>
      </c>
      <c r="F102" s="11">
        <f t="shared" si="146"/>
        <v>0</v>
      </c>
      <c r="G102" s="12"/>
      <c r="H102" s="12"/>
      <c r="I102" s="13">
        <f t="shared" si="147"/>
        <v>0</v>
      </c>
      <c r="J102" s="14">
        <f t="shared" si="148"/>
        <v>0</v>
      </c>
      <c r="K102" s="13">
        <f t="shared" si="149"/>
        <v>0</v>
      </c>
      <c r="L102" s="13">
        <f t="shared" si="150"/>
        <v>0</v>
      </c>
      <c r="N102" s="15">
        <f t="shared" si="141"/>
        <v>0</v>
      </c>
      <c r="S102" s="16">
        <f t="shared" si="142"/>
        <v>0</v>
      </c>
      <c r="U102" s="18">
        <f t="shared" si="143"/>
        <v>0</v>
      </c>
      <c r="X102" s="20"/>
      <c r="Y102" s="21"/>
    </row>
    <row r="103" spans="1:29" x14ac:dyDescent="0.2">
      <c r="A103" s="22" t="s">
        <v>142</v>
      </c>
      <c r="B103" s="23">
        <v>2</v>
      </c>
      <c r="C103" s="24">
        <f>SUM(C97:C102)</f>
        <v>13</v>
      </c>
      <c r="D103" s="25">
        <f>SUM(D97:D102)</f>
        <v>8.8800000000000008</v>
      </c>
      <c r="E103" s="25">
        <f>SUM(E97:E102)</f>
        <v>4.12</v>
      </c>
      <c r="F103" s="26" t="s">
        <v>14</v>
      </c>
      <c r="G103" s="23" t="s">
        <v>14</v>
      </c>
      <c r="H103" s="23" t="s">
        <v>14</v>
      </c>
      <c r="I103" s="25">
        <f>SUM(I97:I102)</f>
        <v>325</v>
      </c>
      <c r="J103" s="26" t="s">
        <v>14</v>
      </c>
      <c r="K103" s="25">
        <f>SUM(K97:K102)</f>
        <v>222</v>
      </c>
      <c r="L103" s="25">
        <f>SUM(L97:L102)</f>
        <v>210</v>
      </c>
      <c r="M103" s="27">
        <f>SUM(M97:M102)</f>
        <v>60</v>
      </c>
      <c r="N103" s="24">
        <f>SUM(N97:N102)</f>
        <v>150</v>
      </c>
      <c r="O103" s="24">
        <f>SUM(O97:O102)</f>
        <v>60</v>
      </c>
      <c r="P103" s="26" t="s">
        <v>14</v>
      </c>
      <c r="Q103" s="30"/>
      <c r="R103" s="24">
        <f>SUM(R97:R102)</f>
        <v>12</v>
      </c>
      <c r="S103" s="35">
        <f>SUM(S97:S102)</f>
        <v>103</v>
      </c>
      <c r="T103" s="35">
        <f>SUM(T97:T102)</f>
        <v>61</v>
      </c>
      <c r="U103" s="26" t="s">
        <v>14</v>
      </c>
      <c r="V103" s="23" t="s">
        <v>14</v>
      </c>
      <c r="W103" s="23" t="s">
        <v>14</v>
      </c>
      <c r="X103" s="23" t="s">
        <v>14</v>
      </c>
      <c r="Y103" s="23" t="s">
        <v>14</v>
      </c>
    </row>
    <row r="104" spans="1:29" x14ac:dyDescent="0.2">
      <c r="A104" s="22" t="s">
        <v>143</v>
      </c>
      <c r="B104" s="23">
        <v>2</v>
      </c>
      <c r="C104" s="30" t="s">
        <v>14</v>
      </c>
      <c r="D104" s="26" t="s">
        <v>14</v>
      </c>
      <c r="E104" s="26" t="s">
        <v>14</v>
      </c>
      <c r="F104" s="25">
        <f>SUM(F97:F102)</f>
        <v>5.2</v>
      </c>
      <c r="G104" s="23" t="s">
        <v>14</v>
      </c>
      <c r="H104" s="23" t="s">
        <v>14</v>
      </c>
      <c r="I104" s="23" t="s">
        <v>14</v>
      </c>
      <c r="J104" s="25">
        <f>SUM(J97:J102)</f>
        <v>132</v>
      </c>
      <c r="K104" s="23" t="s">
        <v>14</v>
      </c>
      <c r="L104" s="23" t="s">
        <v>14</v>
      </c>
      <c r="M104" s="28" t="s">
        <v>14</v>
      </c>
      <c r="N104" s="23" t="s">
        <v>14</v>
      </c>
      <c r="O104" s="23" t="s">
        <v>14</v>
      </c>
      <c r="P104" s="25">
        <f>SUM(P97:P102)</f>
        <v>90</v>
      </c>
      <c r="Q104" s="24"/>
      <c r="R104" s="31" t="s">
        <v>14</v>
      </c>
      <c r="S104" s="31" t="s">
        <v>14</v>
      </c>
      <c r="T104" s="31" t="s">
        <v>14</v>
      </c>
      <c r="U104" s="25">
        <f>SUM(U97:U102)</f>
        <v>42</v>
      </c>
      <c r="V104" s="36" t="s">
        <v>14</v>
      </c>
      <c r="W104" s="23" t="s">
        <v>14</v>
      </c>
      <c r="X104" s="23" t="s">
        <v>14</v>
      </c>
      <c r="Y104" s="23" t="s">
        <v>14</v>
      </c>
    </row>
    <row r="105" spans="1:29" x14ac:dyDescent="0.2">
      <c r="A105" s="22" t="s">
        <v>144</v>
      </c>
      <c r="B105" s="23">
        <v>2</v>
      </c>
      <c r="C105" s="24">
        <f>SUMIF(H97:H102,"f",C97:C102)</f>
        <v>0</v>
      </c>
      <c r="D105" s="24">
        <f>SUMIF(H97:H102,"f",D97:D102)</f>
        <v>0</v>
      </c>
      <c r="E105" s="24">
        <f>SUMIF(H97:H102,"f",E97:E102)</f>
        <v>0</v>
      </c>
      <c r="F105" s="26" t="s">
        <v>14</v>
      </c>
      <c r="G105" s="23" t="s">
        <v>14</v>
      </c>
      <c r="H105" s="23" t="s">
        <v>14</v>
      </c>
      <c r="I105" s="24">
        <f>SUMIF(H97:H102,"f",I97:I102)</f>
        <v>0</v>
      </c>
      <c r="J105" s="23" t="s">
        <v>14</v>
      </c>
      <c r="K105" s="24">
        <f>SUMIF(H97:H102,"f",K97:K102)</f>
        <v>0</v>
      </c>
      <c r="L105" s="24">
        <f>SUMIF(H97:H102,"f",L97:L102)</f>
        <v>0</v>
      </c>
      <c r="M105" s="24">
        <f>SUMIF(H97:H102,"f",M97:M102)</f>
        <v>0</v>
      </c>
      <c r="N105" s="24">
        <f>SUMIF(H97:H102,"f",N97:N102)</f>
        <v>0</v>
      </c>
      <c r="O105" s="24">
        <f>SUMIF(H97:H102,"f",O97:O102)</f>
        <v>0</v>
      </c>
      <c r="P105" s="23" t="s">
        <v>14</v>
      </c>
      <c r="Q105" s="31"/>
      <c r="R105" s="24">
        <f>SUMIF(H97:H102,"f",R97:R102)</f>
        <v>0</v>
      </c>
      <c r="S105" s="24">
        <f>SUMIF(H97:H102,"f",S97:S102)</f>
        <v>0</v>
      </c>
      <c r="T105" s="24">
        <f>SUMIF(H97:H102,"f",T97:T102)</f>
        <v>0</v>
      </c>
      <c r="U105" s="23" t="s">
        <v>14</v>
      </c>
      <c r="V105" s="23" t="s">
        <v>14</v>
      </c>
      <c r="W105" s="23" t="s">
        <v>14</v>
      </c>
      <c r="X105" s="23" t="s">
        <v>14</v>
      </c>
      <c r="Y105" s="23" t="s">
        <v>14</v>
      </c>
    </row>
    <row r="106" spans="1:29" x14ac:dyDescent="0.2">
      <c r="A106" s="234" t="s">
        <v>30</v>
      </c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6"/>
    </row>
    <row r="107" spans="1:29" x14ac:dyDescent="0.2">
      <c r="A107" s="131" t="s">
        <v>235</v>
      </c>
      <c r="B107" s="8">
        <v>2</v>
      </c>
      <c r="C107" s="9">
        <v>9</v>
      </c>
      <c r="D107" s="10">
        <f>IF(C107&gt;0,K107/(I107/C107),0)</f>
        <v>5.72</v>
      </c>
      <c r="E107" s="10">
        <f>IF(C107&gt;0,S107/(I107/C107),0)</f>
        <v>3.28</v>
      </c>
      <c r="F107" s="11">
        <f>IF(V107&gt;0,FLOOR((P107+U107)/V107,0.1),0)</f>
        <v>7.4</v>
      </c>
      <c r="G107" s="12" t="s">
        <v>17</v>
      </c>
      <c r="H107" s="12" t="s">
        <v>19</v>
      </c>
      <c r="I107" s="13">
        <f>K107+S107</f>
        <v>225</v>
      </c>
      <c r="J107" s="14">
        <f>P107+U107</f>
        <v>187</v>
      </c>
      <c r="K107" s="13">
        <f>L107+R107</f>
        <v>143</v>
      </c>
      <c r="L107" s="13">
        <f>M107+N107</f>
        <v>135</v>
      </c>
      <c r="M107" s="8">
        <v>30</v>
      </c>
      <c r="N107" s="15">
        <f t="shared" ref="N107:N109" si="151">O107+P107+Q107</f>
        <v>105</v>
      </c>
      <c r="O107" s="8"/>
      <c r="P107" s="167">
        <v>105</v>
      </c>
      <c r="Q107" s="8"/>
      <c r="R107" s="8">
        <v>8</v>
      </c>
      <c r="S107" s="16">
        <f>(C107*V107)-K107</f>
        <v>82</v>
      </c>
      <c r="T107" s="17"/>
      <c r="U107" s="18">
        <f>S107-T107</f>
        <v>82</v>
      </c>
      <c r="V107" s="19">
        <v>25</v>
      </c>
      <c r="W107" s="20">
        <v>100</v>
      </c>
      <c r="X107" s="20"/>
      <c r="Y107" s="21"/>
    </row>
    <row r="108" spans="1:29" x14ac:dyDescent="0.2">
      <c r="A108" s="7"/>
      <c r="B108" s="8">
        <v>2</v>
      </c>
      <c r="C108" s="9"/>
      <c r="D108" s="10">
        <f t="shared" ref="D108:D109" si="152">IF(C108&gt;0,K108/(I108/C108),0)</f>
        <v>0</v>
      </c>
      <c r="E108" s="10">
        <f t="shared" ref="E108:E109" si="153">IF(C108&gt;0,S108/(I108/C108),0)</f>
        <v>0</v>
      </c>
      <c r="F108" s="11">
        <f t="shared" ref="F108:F109" si="154">IF(V108&gt;0,FLOOR((P108+U108)/V108,0.1),0)</f>
        <v>0</v>
      </c>
      <c r="G108" s="12"/>
      <c r="H108" s="12"/>
      <c r="I108" s="13">
        <f t="shared" ref="I108:I109" si="155">K108+S108</f>
        <v>0</v>
      </c>
      <c r="J108" s="14">
        <f t="shared" ref="J108:J109" si="156">P108+U108</f>
        <v>0</v>
      </c>
      <c r="K108" s="13">
        <f t="shared" ref="K108:K109" si="157">L108+R108</f>
        <v>0</v>
      </c>
      <c r="L108" s="13">
        <f t="shared" ref="L108:L109" si="158">M108+N108</f>
        <v>0</v>
      </c>
      <c r="M108" s="8"/>
      <c r="N108" s="15">
        <f t="shared" si="151"/>
        <v>0</v>
      </c>
      <c r="O108" s="8"/>
      <c r="P108" s="8"/>
      <c r="Q108" s="8"/>
      <c r="R108" s="8"/>
      <c r="S108" s="16">
        <f t="shared" ref="S108:S109" si="159">(C108*V108)-K108</f>
        <v>0</v>
      </c>
      <c r="T108" s="17"/>
      <c r="U108" s="18">
        <f t="shared" ref="U108:U109" si="160">S108-T108</f>
        <v>0</v>
      </c>
      <c r="V108" s="19"/>
      <c r="W108" s="20"/>
      <c r="X108" s="20"/>
      <c r="Y108" s="21"/>
    </row>
    <row r="109" spans="1:29" x14ac:dyDescent="0.2">
      <c r="A109" s="7"/>
      <c r="B109" s="8">
        <v>2</v>
      </c>
      <c r="C109" s="9"/>
      <c r="D109" s="10">
        <f t="shared" si="152"/>
        <v>0</v>
      </c>
      <c r="E109" s="10">
        <f t="shared" si="153"/>
        <v>0</v>
      </c>
      <c r="F109" s="11">
        <f t="shared" si="154"/>
        <v>0</v>
      </c>
      <c r="G109" s="12"/>
      <c r="H109" s="12"/>
      <c r="I109" s="13">
        <f t="shared" si="155"/>
        <v>0</v>
      </c>
      <c r="J109" s="14">
        <f t="shared" si="156"/>
        <v>0</v>
      </c>
      <c r="K109" s="13">
        <f t="shared" si="157"/>
        <v>0</v>
      </c>
      <c r="L109" s="13">
        <f t="shared" si="158"/>
        <v>0</v>
      </c>
      <c r="M109" s="8"/>
      <c r="N109" s="15">
        <f t="shared" si="151"/>
        <v>0</v>
      </c>
      <c r="O109" s="8"/>
      <c r="P109" s="8"/>
      <c r="Q109" s="8"/>
      <c r="R109" s="8"/>
      <c r="S109" s="16">
        <f t="shared" si="159"/>
        <v>0</v>
      </c>
      <c r="T109" s="17"/>
      <c r="U109" s="18">
        <f t="shared" si="160"/>
        <v>0</v>
      </c>
      <c r="V109" s="19"/>
      <c r="W109" s="20"/>
      <c r="X109" s="20"/>
      <c r="Y109" s="21"/>
    </row>
    <row r="110" spans="1:29" x14ac:dyDescent="0.2">
      <c r="A110" s="22" t="s">
        <v>142</v>
      </c>
      <c r="B110" s="23">
        <v>2</v>
      </c>
      <c r="C110" s="24">
        <f>SUM(C107:C109)</f>
        <v>9</v>
      </c>
      <c r="D110" s="25">
        <f>SUM(D107:D109)</f>
        <v>5.72</v>
      </c>
      <c r="E110" s="25">
        <f>SUM(E107:E109)</f>
        <v>3.28</v>
      </c>
      <c r="F110" s="26" t="s">
        <v>14</v>
      </c>
      <c r="G110" s="23" t="s">
        <v>14</v>
      </c>
      <c r="H110" s="23" t="s">
        <v>14</v>
      </c>
      <c r="I110" s="25">
        <f>SUM(I107:I109)</f>
        <v>225</v>
      </c>
      <c r="J110" s="26" t="s">
        <v>14</v>
      </c>
      <c r="K110" s="25">
        <f>SUM(K107:K109)</f>
        <v>143</v>
      </c>
      <c r="L110" s="25">
        <f>SUM(L107:L109)</f>
        <v>135</v>
      </c>
      <c r="M110" s="27">
        <f>SUM(M107:M109)</f>
        <v>30</v>
      </c>
      <c r="N110" s="24">
        <f>SUM(N107:N109)</f>
        <v>105</v>
      </c>
      <c r="O110" s="24">
        <f>SUM(O107:O109)</f>
        <v>0</v>
      </c>
      <c r="P110" s="26" t="s">
        <v>14</v>
      </c>
      <c r="Q110" s="30"/>
      <c r="R110" s="24">
        <f>SUM(R107:R109)</f>
        <v>8</v>
      </c>
      <c r="S110" s="35">
        <f>SUM(S107:S109)</f>
        <v>82</v>
      </c>
      <c r="T110" s="35">
        <f>SUM(T107:T109)</f>
        <v>0</v>
      </c>
      <c r="U110" s="26" t="s">
        <v>14</v>
      </c>
      <c r="V110" s="23" t="s">
        <v>14</v>
      </c>
      <c r="W110" s="23" t="s">
        <v>14</v>
      </c>
      <c r="X110" s="23" t="s">
        <v>14</v>
      </c>
      <c r="Y110" s="23" t="s">
        <v>14</v>
      </c>
    </row>
    <row r="111" spans="1:29" x14ac:dyDescent="0.2">
      <c r="A111" s="22" t="s">
        <v>143</v>
      </c>
      <c r="B111" s="23">
        <v>2</v>
      </c>
      <c r="C111" s="30" t="s">
        <v>14</v>
      </c>
      <c r="D111" s="26" t="s">
        <v>14</v>
      </c>
      <c r="E111" s="26" t="s">
        <v>14</v>
      </c>
      <c r="F111" s="25">
        <f>SUM(F107:F109)</f>
        <v>7.4</v>
      </c>
      <c r="G111" s="23" t="s">
        <v>14</v>
      </c>
      <c r="H111" s="23" t="s">
        <v>14</v>
      </c>
      <c r="I111" s="23" t="s">
        <v>14</v>
      </c>
      <c r="J111" s="25">
        <f>SUM(J107:J109)</f>
        <v>187</v>
      </c>
      <c r="K111" s="23" t="s">
        <v>14</v>
      </c>
      <c r="L111" s="23" t="s">
        <v>14</v>
      </c>
      <c r="M111" s="28" t="s">
        <v>14</v>
      </c>
      <c r="N111" s="23" t="s">
        <v>14</v>
      </c>
      <c r="O111" s="23" t="s">
        <v>14</v>
      </c>
      <c r="P111" s="25">
        <f>SUM(P107:P109)</f>
        <v>105</v>
      </c>
      <c r="Q111" s="24"/>
      <c r="R111" s="31" t="s">
        <v>14</v>
      </c>
      <c r="S111" s="31" t="s">
        <v>14</v>
      </c>
      <c r="T111" s="31" t="s">
        <v>14</v>
      </c>
      <c r="U111" s="25">
        <f>SUM(U107:U109)</f>
        <v>82</v>
      </c>
      <c r="V111" s="36" t="s">
        <v>14</v>
      </c>
      <c r="W111" s="23" t="s">
        <v>14</v>
      </c>
      <c r="X111" s="23" t="s">
        <v>14</v>
      </c>
      <c r="Y111" s="23" t="s">
        <v>14</v>
      </c>
    </row>
    <row r="112" spans="1:29" x14ac:dyDescent="0.2">
      <c r="A112" s="22" t="s">
        <v>144</v>
      </c>
      <c r="B112" s="23">
        <v>2</v>
      </c>
      <c r="C112" s="24">
        <f>SUMIF(H107:H109,"f",C107:C109)</f>
        <v>0</v>
      </c>
      <c r="D112" s="24">
        <f>SUMIF(H107:H109,"f",D107:D109)</f>
        <v>0</v>
      </c>
      <c r="E112" s="24">
        <f>SUMIF(H107:H109,"f",E107:E109)</f>
        <v>0</v>
      </c>
      <c r="F112" s="26" t="s">
        <v>14</v>
      </c>
      <c r="G112" s="23" t="s">
        <v>14</v>
      </c>
      <c r="H112" s="23" t="s">
        <v>14</v>
      </c>
      <c r="I112" s="24">
        <f>SUMIF(H107:H109,"f",I107:I109)</f>
        <v>0</v>
      </c>
      <c r="J112" s="23" t="s">
        <v>14</v>
      </c>
      <c r="K112" s="24">
        <f>SUMIF(H107:H109,"f",K107:K109)</f>
        <v>0</v>
      </c>
      <c r="L112" s="24">
        <f>SUMIF(H107:H109,"f",L107:L109)</f>
        <v>0</v>
      </c>
      <c r="M112" s="24">
        <f>SUMIF(H107:H109,"f",M107:M109)</f>
        <v>0</v>
      </c>
      <c r="N112" s="24">
        <f>SUMIF(H107:H109,"f",N107:N109)</f>
        <v>0</v>
      </c>
      <c r="O112" s="24">
        <f>SUMIF(H107:H109,"f",O107:O109)</f>
        <v>0</v>
      </c>
      <c r="P112" s="23" t="s">
        <v>14</v>
      </c>
      <c r="Q112" s="31"/>
      <c r="R112" s="24">
        <f>SUMIF(H107:H109,"f",R107:R109)</f>
        <v>0</v>
      </c>
      <c r="S112" s="24">
        <f>SUMIF(H107:H109,"f",S107:S109)</f>
        <v>0</v>
      </c>
      <c r="T112" s="24">
        <f>SUMIF(H107:H109,"f",T107:T109)</f>
        <v>0</v>
      </c>
      <c r="U112" s="23" t="s">
        <v>14</v>
      </c>
      <c r="V112" s="23" t="s">
        <v>14</v>
      </c>
      <c r="W112" s="23" t="s">
        <v>14</v>
      </c>
      <c r="X112" s="23" t="s">
        <v>14</v>
      </c>
      <c r="Y112" s="23" t="s">
        <v>14</v>
      </c>
    </row>
    <row r="113" spans="1:25" x14ac:dyDescent="0.2">
      <c r="A113" s="234" t="s">
        <v>33</v>
      </c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6"/>
    </row>
    <row r="114" spans="1:25" x14ac:dyDescent="0.2">
      <c r="A114" s="7"/>
      <c r="B114" s="8">
        <v>2</v>
      </c>
      <c r="C114" s="9"/>
      <c r="D114" s="10">
        <f t="shared" ref="D114" si="161">IF(C114&gt;0,K114/(I114/C114),0)</f>
        <v>0</v>
      </c>
      <c r="E114" s="10">
        <f t="shared" ref="E114" si="162">IF(C114&gt;0,S114/(I114/C114),0)</f>
        <v>0</v>
      </c>
      <c r="F114" s="11">
        <f t="shared" ref="F114" si="163">IF(V114&gt;0,FLOOR((P114+U114)/V114,0.1),0)</f>
        <v>0</v>
      </c>
      <c r="G114" s="12"/>
      <c r="H114" s="12"/>
      <c r="I114" s="13">
        <f>K114+S114</f>
        <v>0</v>
      </c>
      <c r="J114" s="14">
        <f>P114+U114</f>
        <v>0</v>
      </c>
      <c r="K114" s="13">
        <f>L114+R114</f>
        <v>0</v>
      </c>
      <c r="L114" s="13">
        <f>M114+N114</f>
        <v>0</v>
      </c>
      <c r="M114" s="8"/>
      <c r="N114" s="15">
        <f t="shared" ref="N114:N116" si="164">O114+P114+Q114</f>
        <v>0</v>
      </c>
      <c r="O114" s="8"/>
      <c r="P114" s="8"/>
      <c r="Q114" s="8"/>
      <c r="R114" s="8"/>
      <c r="S114" s="16">
        <f t="shared" ref="S114" si="165">(C114*V114)-K114</f>
        <v>0</v>
      </c>
      <c r="T114" s="17"/>
      <c r="U114" s="18">
        <f t="shared" ref="U114" si="166">S114-T114</f>
        <v>0</v>
      </c>
      <c r="V114" s="19"/>
      <c r="W114" s="20"/>
      <c r="X114" s="20"/>
      <c r="Y114" s="21"/>
    </row>
    <row r="115" spans="1:25" x14ac:dyDescent="0.2">
      <c r="A115" s="7"/>
      <c r="B115" s="8">
        <v>2</v>
      </c>
      <c r="C115" s="9"/>
      <c r="D115" s="10">
        <f t="shared" ref="D115:D116" si="167">IF(C115&gt;0,K115/(I115/C115),0)</f>
        <v>0</v>
      </c>
      <c r="E115" s="10">
        <f t="shared" ref="E115:E116" si="168">IF(C115&gt;0,S115/(I115/C115),0)</f>
        <v>0</v>
      </c>
      <c r="F115" s="11">
        <f t="shared" ref="F115:F116" si="169">IF(V115&gt;0,FLOOR((P115+U115)/V115,0.1),0)</f>
        <v>0</v>
      </c>
      <c r="G115" s="12"/>
      <c r="H115" s="12"/>
      <c r="I115" s="13">
        <f t="shared" ref="I115:I116" si="170">K115+S115</f>
        <v>0</v>
      </c>
      <c r="J115" s="14">
        <f t="shared" ref="J115:J116" si="171">P115+U115</f>
        <v>0</v>
      </c>
      <c r="K115" s="13">
        <f t="shared" ref="K115:K116" si="172">L115+R115</f>
        <v>0</v>
      </c>
      <c r="L115" s="13">
        <f t="shared" ref="L115:L116" si="173">M115+N115</f>
        <v>0</v>
      </c>
      <c r="M115" s="8"/>
      <c r="N115" s="15">
        <f t="shared" si="164"/>
        <v>0</v>
      </c>
      <c r="O115" s="8"/>
      <c r="P115" s="8"/>
      <c r="Q115" s="8"/>
      <c r="R115" s="8"/>
      <c r="S115" s="16">
        <f t="shared" ref="S115:S116" si="174">(C115*V115)-K115</f>
        <v>0</v>
      </c>
      <c r="T115" s="17"/>
      <c r="U115" s="18">
        <f t="shared" ref="U115:U116" si="175">S115-T115</f>
        <v>0</v>
      </c>
      <c r="V115" s="19"/>
      <c r="W115" s="20"/>
      <c r="X115" s="20"/>
      <c r="Y115" s="21"/>
    </row>
    <row r="116" spans="1:25" x14ac:dyDescent="0.2">
      <c r="A116" s="7"/>
      <c r="B116" s="8">
        <v>2</v>
      </c>
      <c r="C116" s="9"/>
      <c r="D116" s="10">
        <f t="shared" si="167"/>
        <v>0</v>
      </c>
      <c r="E116" s="10">
        <f t="shared" si="168"/>
        <v>0</v>
      </c>
      <c r="F116" s="11">
        <f t="shared" si="169"/>
        <v>0</v>
      </c>
      <c r="G116" s="12"/>
      <c r="H116" s="12"/>
      <c r="I116" s="13">
        <f t="shared" si="170"/>
        <v>0</v>
      </c>
      <c r="J116" s="14">
        <f t="shared" si="171"/>
        <v>0</v>
      </c>
      <c r="K116" s="13">
        <f t="shared" si="172"/>
        <v>0</v>
      </c>
      <c r="L116" s="13">
        <f t="shared" si="173"/>
        <v>0</v>
      </c>
      <c r="M116" s="8"/>
      <c r="N116" s="15">
        <f t="shared" si="164"/>
        <v>0</v>
      </c>
      <c r="O116" s="8"/>
      <c r="P116" s="8"/>
      <c r="Q116" s="8"/>
      <c r="R116" s="8"/>
      <c r="S116" s="16">
        <f t="shared" si="174"/>
        <v>0</v>
      </c>
      <c r="T116" s="17"/>
      <c r="U116" s="18">
        <f t="shared" si="175"/>
        <v>0</v>
      </c>
      <c r="V116" s="19"/>
      <c r="W116" s="20"/>
      <c r="X116" s="20"/>
      <c r="Y116" s="21"/>
    </row>
    <row r="117" spans="1:25" x14ac:dyDescent="0.2">
      <c r="A117" s="22" t="s">
        <v>142</v>
      </c>
      <c r="B117" s="23">
        <v>2</v>
      </c>
      <c r="C117" s="24">
        <f>SUM(C114:C116)</f>
        <v>0</v>
      </c>
      <c r="D117" s="25">
        <f>SUM(D114:D116)</f>
        <v>0</v>
      </c>
      <c r="E117" s="25">
        <f>SUM(E114:E116)</f>
        <v>0</v>
      </c>
      <c r="F117" s="26" t="s">
        <v>14</v>
      </c>
      <c r="G117" s="23" t="s">
        <v>14</v>
      </c>
      <c r="H117" s="23" t="s">
        <v>14</v>
      </c>
      <c r="I117" s="25">
        <f>SUM(I114:I116)</f>
        <v>0</v>
      </c>
      <c r="J117" s="26" t="s">
        <v>14</v>
      </c>
      <c r="K117" s="25">
        <f>SUM(K114:K116)</f>
        <v>0</v>
      </c>
      <c r="L117" s="25">
        <f>SUM(L114:L116)</f>
        <v>0</v>
      </c>
      <c r="M117" s="27">
        <f>SUM(M114:M116)</f>
        <v>0</v>
      </c>
      <c r="N117" s="24">
        <f>SUM(N114:N116)</f>
        <v>0</v>
      </c>
      <c r="O117" s="24">
        <f>SUM(O114:O116)</f>
        <v>0</v>
      </c>
      <c r="P117" s="26" t="s">
        <v>14</v>
      </c>
      <c r="Q117" s="30"/>
      <c r="R117" s="24">
        <f>SUM(R114:R116)</f>
        <v>0</v>
      </c>
      <c r="S117" s="35">
        <f>SUM(S114:S116)</f>
        <v>0</v>
      </c>
      <c r="T117" s="35">
        <f>SUM(T114:T116)</f>
        <v>0</v>
      </c>
      <c r="U117" s="26" t="s">
        <v>14</v>
      </c>
      <c r="V117" s="23" t="s">
        <v>14</v>
      </c>
      <c r="W117" s="23" t="s">
        <v>14</v>
      </c>
      <c r="X117" s="23" t="s">
        <v>14</v>
      </c>
      <c r="Y117" s="23" t="s">
        <v>14</v>
      </c>
    </row>
    <row r="118" spans="1:25" x14ac:dyDescent="0.2">
      <c r="A118" s="22" t="s">
        <v>143</v>
      </c>
      <c r="B118" s="23">
        <v>2</v>
      </c>
      <c r="C118" s="30" t="s">
        <v>14</v>
      </c>
      <c r="D118" s="26" t="s">
        <v>14</v>
      </c>
      <c r="E118" s="26" t="s">
        <v>14</v>
      </c>
      <c r="F118" s="25">
        <f>SUM(F114:F116)</f>
        <v>0</v>
      </c>
      <c r="G118" s="23" t="s">
        <v>14</v>
      </c>
      <c r="H118" s="23" t="s">
        <v>14</v>
      </c>
      <c r="I118" s="23" t="s">
        <v>14</v>
      </c>
      <c r="J118" s="25">
        <f>SUM(J114:J116)</f>
        <v>0</v>
      </c>
      <c r="K118" s="23" t="s">
        <v>14</v>
      </c>
      <c r="L118" s="23" t="s">
        <v>14</v>
      </c>
      <c r="M118" s="28" t="s">
        <v>14</v>
      </c>
      <c r="N118" s="23" t="s">
        <v>14</v>
      </c>
      <c r="O118" s="23" t="s">
        <v>14</v>
      </c>
      <c r="P118" s="25">
        <f>SUM(P114:P116)</f>
        <v>0</v>
      </c>
      <c r="Q118" s="24"/>
      <c r="R118" s="31" t="s">
        <v>14</v>
      </c>
      <c r="S118" s="31" t="s">
        <v>14</v>
      </c>
      <c r="T118" s="31" t="s">
        <v>14</v>
      </c>
      <c r="U118" s="25">
        <f>SUM(U114:U116)</f>
        <v>0</v>
      </c>
      <c r="V118" s="36" t="s">
        <v>14</v>
      </c>
      <c r="W118" s="23" t="s">
        <v>14</v>
      </c>
      <c r="X118" s="23" t="s">
        <v>14</v>
      </c>
      <c r="Y118" s="23" t="s">
        <v>14</v>
      </c>
    </row>
    <row r="119" spans="1:25" x14ac:dyDescent="0.2">
      <c r="A119" s="22" t="s">
        <v>144</v>
      </c>
      <c r="B119" s="23">
        <v>2</v>
      </c>
      <c r="C119" s="24">
        <f>SUMIF(H114:H116,"f",C114:C116)</f>
        <v>0</v>
      </c>
      <c r="D119" s="24">
        <f>SUMIF(H114:H116,"f",D114:D116)</f>
        <v>0</v>
      </c>
      <c r="E119" s="24">
        <f>SUMIF(H114:H116,"f",E114:E116)</f>
        <v>0</v>
      </c>
      <c r="F119" s="26" t="s">
        <v>14</v>
      </c>
      <c r="G119" s="23" t="s">
        <v>14</v>
      </c>
      <c r="H119" s="23" t="s">
        <v>14</v>
      </c>
      <c r="I119" s="24">
        <f>SUMIF(H114:H116,"f",I114:I116)</f>
        <v>0</v>
      </c>
      <c r="J119" s="23" t="s">
        <v>14</v>
      </c>
      <c r="K119" s="24">
        <f>SUMIF(H114:H116,"f",K114:K116)</f>
        <v>0</v>
      </c>
      <c r="L119" s="24">
        <f>SUMIF(H114:H116,"f",L114:L116)</f>
        <v>0</v>
      </c>
      <c r="M119" s="24">
        <f>SUMIF(H114:H116,"f",M114:M116)</f>
        <v>0</v>
      </c>
      <c r="N119" s="24">
        <f>SUMIF(H114:H116,"f",N114:N116)</f>
        <v>0</v>
      </c>
      <c r="O119" s="24">
        <f>SUMIF(H114:H116,"f",O114:O116)</f>
        <v>0</v>
      </c>
      <c r="P119" s="23" t="s">
        <v>14</v>
      </c>
      <c r="Q119" s="31"/>
      <c r="R119" s="24">
        <f>SUMIF(H114:H116,"f",R114:R116)</f>
        <v>0</v>
      </c>
      <c r="S119" s="24">
        <f>SUMIF(H114:H116,"f",S114:S116)</f>
        <v>0</v>
      </c>
      <c r="T119" s="24">
        <f>SUMIF(H114:H116,"f",T114:T116)</f>
        <v>0</v>
      </c>
      <c r="U119" s="23" t="s">
        <v>14</v>
      </c>
      <c r="V119" s="23" t="s">
        <v>14</v>
      </c>
      <c r="W119" s="23" t="s">
        <v>14</v>
      </c>
      <c r="X119" s="23" t="s">
        <v>14</v>
      </c>
      <c r="Y119" s="23" t="s">
        <v>14</v>
      </c>
    </row>
    <row r="120" spans="1:25" x14ac:dyDescent="0.2">
      <c r="A120" s="234" t="s">
        <v>31</v>
      </c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6"/>
    </row>
    <row r="121" spans="1:25" x14ac:dyDescent="0.2">
      <c r="A121" s="7"/>
      <c r="B121" s="8">
        <v>2</v>
      </c>
      <c r="C121" s="9"/>
      <c r="D121" s="10">
        <f t="shared" ref="D121:D124" si="176">IF(C121&gt;0,K121/(I121/C121),0)</f>
        <v>0</v>
      </c>
      <c r="E121" s="10">
        <f t="shared" ref="E121:E124" si="177">IF(C121&gt;0,S121/(I121/C121),0)</f>
        <v>0</v>
      </c>
      <c r="F121" s="11">
        <f t="shared" ref="F121:F124" si="178">IF(V121&gt;0,FLOOR((P121+U121)/V121,0.1),0)</f>
        <v>0</v>
      </c>
      <c r="G121" s="12"/>
      <c r="H121" s="12"/>
      <c r="I121" s="13">
        <f>K121+S121</f>
        <v>0</v>
      </c>
      <c r="J121" s="14">
        <f>P121+U121</f>
        <v>0</v>
      </c>
      <c r="K121" s="13">
        <f>L121+R121</f>
        <v>0</v>
      </c>
      <c r="L121" s="13">
        <f>M121+N121</f>
        <v>0</v>
      </c>
      <c r="M121" s="8"/>
      <c r="N121" s="15">
        <f t="shared" ref="N121:N124" si="179">O121+P121+Q121</f>
        <v>0</v>
      </c>
      <c r="O121" s="8"/>
      <c r="P121" s="8"/>
      <c r="Q121" s="8"/>
      <c r="R121" s="8"/>
      <c r="S121" s="16">
        <f t="shared" ref="S121:S124" si="180">(C121*V121)-K121</f>
        <v>0</v>
      </c>
      <c r="T121" s="17"/>
      <c r="U121" s="18">
        <f t="shared" ref="U121:U124" si="181">S121-T121</f>
        <v>0</v>
      </c>
      <c r="V121" s="19"/>
      <c r="W121" s="20"/>
      <c r="X121" s="20"/>
      <c r="Y121" s="21"/>
    </row>
    <row r="122" spans="1:25" x14ac:dyDescent="0.2">
      <c r="A122" s="7"/>
      <c r="B122" s="8">
        <v>2</v>
      </c>
      <c r="C122" s="9"/>
      <c r="D122" s="10">
        <f t="shared" si="176"/>
        <v>0</v>
      </c>
      <c r="E122" s="10">
        <f t="shared" si="177"/>
        <v>0</v>
      </c>
      <c r="F122" s="11">
        <f t="shared" si="178"/>
        <v>0</v>
      </c>
      <c r="G122" s="12"/>
      <c r="H122" s="12"/>
      <c r="I122" s="13">
        <f t="shared" ref="I122:I124" si="182">K122+S122</f>
        <v>0</v>
      </c>
      <c r="J122" s="14">
        <f t="shared" ref="J122:J124" si="183">P122+U122</f>
        <v>0</v>
      </c>
      <c r="K122" s="13">
        <f t="shared" ref="K122:K124" si="184">L122+R122</f>
        <v>0</v>
      </c>
      <c r="L122" s="13">
        <f t="shared" ref="L122:L124" si="185">M122+N122</f>
        <v>0</v>
      </c>
      <c r="M122" s="8"/>
      <c r="N122" s="15">
        <f t="shared" si="179"/>
        <v>0</v>
      </c>
      <c r="O122" s="8"/>
      <c r="P122" s="8"/>
      <c r="Q122" s="8"/>
      <c r="R122" s="8"/>
      <c r="S122" s="16">
        <f t="shared" si="180"/>
        <v>0</v>
      </c>
      <c r="T122" s="17"/>
      <c r="U122" s="18">
        <f t="shared" si="181"/>
        <v>0</v>
      </c>
      <c r="V122" s="19"/>
      <c r="W122" s="20"/>
      <c r="X122" s="20"/>
      <c r="Y122" s="21"/>
    </row>
    <row r="123" spans="1:25" x14ac:dyDescent="0.2">
      <c r="A123" s="7"/>
      <c r="B123" s="8">
        <v>2</v>
      </c>
      <c r="C123" s="9"/>
      <c r="D123" s="10">
        <f t="shared" si="176"/>
        <v>0</v>
      </c>
      <c r="E123" s="10">
        <f t="shared" si="177"/>
        <v>0</v>
      </c>
      <c r="F123" s="11">
        <f t="shared" si="178"/>
        <v>0</v>
      </c>
      <c r="G123" s="12"/>
      <c r="H123" s="12"/>
      <c r="I123" s="13">
        <f t="shared" si="182"/>
        <v>0</v>
      </c>
      <c r="J123" s="14">
        <f t="shared" si="183"/>
        <v>0</v>
      </c>
      <c r="K123" s="13">
        <f t="shared" si="184"/>
        <v>0</v>
      </c>
      <c r="L123" s="13">
        <f t="shared" si="185"/>
        <v>0</v>
      </c>
      <c r="M123" s="8"/>
      <c r="N123" s="15">
        <f t="shared" si="179"/>
        <v>0</v>
      </c>
      <c r="O123" s="8"/>
      <c r="P123" s="8"/>
      <c r="Q123" s="8"/>
      <c r="R123" s="8"/>
      <c r="S123" s="16">
        <f t="shared" si="180"/>
        <v>0</v>
      </c>
      <c r="T123" s="17"/>
      <c r="U123" s="18">
        <f t="shared" si="181"/>
        <v>0</v>
      </c>
      <c r="V123" s="19"/>
      <c r="W123" s="20"/>
      <c r="X123" s="20"/>
      <c r="Y123" s="21"/>
    </row>
    <row r="124" spans="1:25" x14ac:dyDescent="0.2">
      <c r="A124" s="7"/>
      <c r="B124" s="8">
        <v>2</v>
      </c>
      <c r="C124" s="9"/>
      <c r="D124" s="10">
        <f t="shared" si="176"/>
        <v>0</v>
      </c>
      <c r="E124" s="10">
        <f t="shared" si="177"/>
        <v>0</v>
      </c>
      <c r="F124" s="11">
        <f t="shared" si="178"/>
        <v>0</v>
      </c>
      <c r="G124" s="12"/>
      <c r="H124" s="12"/>
      <c r="I124" s="13">
        <f t="shared" si="182"/>
        <v>0</v>
      </c>
      <c r="J124" s="14">
        <f t="shared" si="183"/>
        <v>0</v>
      </c>
      <c r="K124" s="13">
        <f t="shared" si="184"/>
        <v>0</v>
      </c>
      <c r="L124" s="13">
        <f t="shared" si="185"/>
        <v>0</v>
      </c>
      <c r="M124" s="8"/>
      <c r="N124" s="15">
        <f t="shared" si="179"/>
        <v>0</v>
      </c>
      <c r="O124" s="8"/>
      <c r="P124" s="8"/>
      <c r="Q124" s="8"/>
      <c r="R124" s="8"/>
      <c r="S124" s="16">
        <f t="shared" si="180"/>
        <v>0</v>
      </c>
      <c r="T124" s="17"/>
      <c r="U124" s="18">
        <f t="shared" si="181"/>
        <v>0</v>
      </c>
      <c r="V124" s="19"/>
      <c r="W124" s="20"/>
      <c r="X124" s="20"/>
      <c r="Y124" s="21"/>
    </row>
    <row r="125" spans="1:25" x14ac:dyDescent="0.2">
      <c r="A125" s="22" t="s">
        <v>142</v>
      </c>
      <c r="B125" s="23">
        <v>2</v>
      </c>
      <c r="C125" s="24">
        <f>SUM(C121:C124)</f>
        <v>0</v>
      </c>
      <c r="D125" s="25">
        <f>SUM(D121:D124)</f>
        <v>0</v>
      </c>
      <c r="E125" s="25">
        <f>SUM(E121:E124)</f>
        <v>0</v>
      </c>
      <c r="F125" s="26" t="s">
        <v>14</v>
      </c>
      <c r="G125" s="23" t="s">
        <v>14</v>
      </c>
      <c r="H125" s="23" t="s">
        <v>14</v>
      </c>
      <c r="I125" s="25">
        <f>SUM(I121:I124)</f>
        <v>0</v>
      </c>
      <c r="J125" s="26" t="s">
        <v>14</v>
      </c>
      <c r="K125" s="25">
        <f>SUM(K121:K124)</f>
        <v>0</v>
      </c>
      <c r="L125" s="25">
        <f>SUM(L121:L124)</f>
        <v>0</v>
      </c>
      <c r="M125" s="27">
        <f>SUM(M121:M124)</f>
        <v>0</v>
      </c>
      <c r="N125" s="24">
        <f>SUM(N121:N124)</f>
        <v>0</v>
      </c>
      <c r="O125" s="24">
        <f>SUM(O121:O124)</f>
        <v>0</v>
      </c>
      <c r="P125" s="26" t="s">
        <v>14</v>
      </c>
      <c r="Q125" s="30"/>
      <c r="R125" s="24">
        <f>SUM(R121:R124)</f>
        <v>0</v>
      </c>
      <c r="S125" s="35">
        <f>SUM(S121:S124)</f>
        <v>0</v>
      </c>
      <c r="T125" s="35">
        <f>SUM(T121:T124)</f>
        <v>0</v>
      </c>
      <c r="U125" s="26" t="s">
        <v>14</v>
      </c>
      <c r="V125" s="23" t="s">
        <v>14</v>
      </c>
      <c r="W125" s="23" t="s">
        <v>14</v>
      </c>
      <c r="X125" s="23" t="s">
        <v>14</v>
      </c>
      <c r="Y125" s="23" t="s">
        <v>14</v>
      </c>
    </row>
    <row r="126" spans="1:25" x14ac:dyDescent="0.2">
      <c r="A126" s="22" t="s">
        <v>143</v>
      </c>
      <c r="B126" s="23">
        <v>2</v>
      </c>
      <c r="C126" s="30" t="s">
        <v>14</v>
      </c>
      <c r="D126" s="26" t="s">
        <v>14</v>
      </c>
      <c r="E126" s="26" t="s">
        <v>14</v>
      </c>
      <c r="F126" s="25">
        <f>SUM(F121:F124)</f>
        <v>0</v>
      </c>
      <c r="G126" s="23" t="s">
        <v>14</v>
      </c>
      <c r="H126" s="23" t="s">
        <v>14</v>
      </c>
      <c r="I126" s="23" t="s">
        <v>14</v>
      </c>
      <c r="J126" s="25">
        <f>SUM(J121:J124)</f>
        <v>0</v>
      </c>
      <c r="K126" s="23" t="s">
        <v>14</v>
      </c>
      <c r="L126" s="23" t="s">
        <v>14</v>
      </c>
      <c r="M126" s="28" t="s">
        <v>14</v>
      </c>
      <c r="N126" s="23" t="s">
        <v>14</v>
      </c>
      <c r="O126" s="23" t="s">
        <v>14</v>
      </c>
      <c r="P126" s="25">
        <f>SUM(P121:P124)</f>
        <v>0</v>
      </c>
      <c r="Q126" s="24"/>
      <c r="R126" s="31" t="s">
        <v>14</v>
      </c>
      <c r="S126" s="31" t="s">
        <v>14</v>
      </c>
      <c r="T126" s="31" t="s">
        <v>14</v>
      </c>
      <c r="U126" s="25">
        <f>SUM(U121:U124)</f>
        <v>0</v>
      </c>
      <c r="V126" s="36" t="s">
        <v>14</v>
      </c>
      <c r="W126" s="23" t="s">
        <v>14</v>
      </c>
      <c r="X126" s="23" t="s">
        <v>14</v>
      </c>
      <c r="Y126" s="23" t="s">
        <v>14</v>
      </c>
    </row>
    <row r="127" spans="1:25" x14ac:dyDescent="0.2">
      <c r="A127" s="22" t="s">
        <v>144</v>
      </c>
      <c r="B127" s="23">
        <v>2</v>
      </c>
      <c r="C127" s="24">
        <f>SUMIF(H121:H124,"f",C121:C124)</f>
        <v>0</v>
      </c>
      <c r="D127" s="24">
        <f>SUMIF(H121:H124,"f",D121:D124)</f>
        <v>0</v>
      </c>
      <c r="E127" s="24">
        <f>SUMIF(H121:H124,"f",E121:E124)</f>
        <v>0</v>
      </c>
      <c r="F127" s="26" t="s">
        <v>14</v>
      </c>
      <c r="G127" s="23" t="s">
        <v>14</v>
      </c>
      <c r="H127" s="23" t="s">
        <v>14</v>
      </c>
      <c r="I127" s="24">
        <f>SUMIF(H121:H124,"f",I121:I124)</f>
        <v>0</v>
      </c>
      <c r="J127" s="23" t="s">
        <v>14</v>
      </c>
      <c r="K127" s="24">
        <f>SUMIF(H121:H124,"f",K121:K124)</f>
        <v>0</v>
      </c>
      <c r="L127" s="24">
        <f>SUMIF(H121:H124,"f",L121:L124)</f>
        <v>0</v>
      </c>
      <c r="M127" s="24">
        <f>SUMIF(H121:H124,"f",M121:M124)</f>
        <v>0</v>
      </c>
      <c r="N127" s="24">
        <f>SUMIF(H121:H124,"f",N121:N124)</f>
        <v>0</v>
      </c>
      <c r="O127" s="24">
        <f>SUMIF(H121:H124,"f",O121:O124)</f>
        <v>0</v>
      </c>
      <c r="P127" s="23" t="s">
        <v>14</v>
      </c>
      <c r="Q127" s="31"/>
      <c r="R127" s="24">
        <f>SUMIF(H121:H124,"f",R121:R124)</f>
        <v>0</v>
      </c>
      <c r="S127" s="24">
        <f>SUMIF(H121:H124,"f",S121:S124)</f>
        <v>0</v>
      </c>
      <c r="T127" s="24">
        <f>SUMIF(H121:H124,"f",T121:T124)</f>
        <v>0</v>
      </c>
      <c r="U127" s="23" t="s">
        <v>14</v>
      </c>
      <c r="V127" s="23" t="s">
        <v>14</v>
      </c>
      <c r="W127" s="23" t="s">
        <v>14</v>
      </c>
      <c r="X127" s="23" t="s">
        <v>14</v>
      </c>
      <c r="Y127" s="23" t="s">
        <v>14</v>
      </c>
    </row>
    <row r="128" spans="1:25" x14ac:dyDescent="0.2">
      <c r="A128" s="234" t="s">
        <v>32</v>
      </c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6"/>
    </row>
    <row r="129" spans="1:25" x14ac:dyDescent="0.2">
      <c r="A129" s="7"/>
      <c r="B129" s="8">
        <v>2</v>
      </c>
      <c r="C129" s="9"/>
      <c r="D129" s="10">
        <f t="shared" ref="D129" si="186">IF(C129&gt;0,K129/(I129/C129),0)</f>
        <v>0</v>
      </c>
      <c r="E129" s="10">
        <f t="shared" ref="E129" si="187">IF(C129&gt;0,S129/(I129/C129),0)</f>
        <v>0</v>
      </c>
      <c r="F129" s="11">
        <f t="shared" ref="F129" si="188">IF(V129&gt;0,FLOOR((P129+U129)/V129,0.1),0)</f>
        <v>0</v>
      </c>
      <c r="G129" s="12"/>
      <c r="H129" s="12"/>
      <c r="I129" s="13">
        <f>K129+S129</f>
        <v>0</v>
      </c>
      <c r="J129" s="14">
        <f>P129+U129</f>
        <v>0</v>
      </c>
      <c r="K129" s="13">
        <f>L129+R129</f>
        <v>0</v>
      </c>
      <c r="L129" s="13">
        <f>M129+N129</f>
        <v>0</v>
      </c>
      <c r="M129" s="8"/>
      <c r="N129" s="15">
        <f t="shared" ref="N129:N133" si="189">O129+P129+Q129</f>
        <v>0</v>
      </c>
      <c r="O129" s="8"/>
      <c r="P129" s="8"/>
      <c r="Q129" s="8"/>
      <c r="R129" s="8"/>
      <c r="S129" s="16">
        <f t="shared" ref="S129" si="190">(C129*V129)-K129</f>
        <v>0</v>
      </c>
      <c r="T129" s="17"/>
      <c r="U129" s="18">
        <f t="shared" ref="U129" si="191">S129-T129</f>
        <v>0</v>
      </c>
      <c r="V129" s="20"/>
      <c r="W129" s="20"/>
      <c r="X129" s="20"/>
      <c r="Y129" s="21"/>
    </row>
    <row r="130" spans="1:25" x14ac:dyDescent="0.2">
      <c r="A130" s="7"/>
      <c r="B130" s="8">
        <v>2</v>
      </c>
      <c r="C130" s="9"/>
      <c r="D130" s="10">
        <f t="shared" ref="D130:D133" si="192">IF(C130&gt;0,K130/(I130/C130),0)</f>
        <v>0</v>
      </c>
      <c r="E130" s="10">
        <f t="shared" ref="E130:E133" si="193">IF(C130&gt;0,S130/(I130/C130),0)</f>
        <v>0</v>
      </c>
      <c r="F130" s="11">
        <f t="shared" ref="F130:F133" si="194">IF(V130&gt;0,FLOOR((P130+U130)/V130,0.1),0)</f>
        <v>0</v>
      </c>
      <c r="G130" s="12"/>
      <c r="H130" s="12"/>
      <c r="I130" s="13">
        <f t="shared" ref="I130:I133" si="195">K130+S130</f>
        <v>0</v>
      </c>
      <c r="J130" s="14">
        <f t="shared" ref="J130:J133" si="196">P130+U130</f>
        <v>0</v>
      </c>
      <c r="K130" s="13">
        <f t="shared" ref="K130:K133" si="197">L130+R130</f>
        <v>0</v>
      </c>
      <c r="L130" s="13">
        <f t="shared" ref="L130:L133" si="198">M130+N130</f>
        <v>0</v>
      </c>
      <c r="M130" s="8"/>
      <c r="N130" s="15">
        <f t="shared" si="189"/>
        <v>0</v>
      </c>
      <c r="O130" s="8"/>
      <c r="P130" s="8"/>
      <c r="Q130" s="8"/>
      <c r="R130" s="8"/>
      <c r="S130" s="16">
        <f t="shared" ref="S130:S133" si="199">(C130*V130)-K130</f>
        <v>0</v>
      </c>
      <c r="T130" s="17"/>
      <c r="U130" s="18">
        <f t="shared" ref="U130:U133" si="200">S130-T130</f>
        <v>0</v>
      </c>
      <c r="V130" s="20"/>
      <c r="W130" s="20"/>
      <c r="X130" s="20"/>
      <c r="Y130" s="21"/>
    </row>
    <row r="131" spans="1:25" x14ac:dyDescent="0.2">
      <c r="A131" s="7"/>
      <c r="B131" s="8">
        <v>2</v>
      </c>
      <c r="C131" s="9"/>
      <c r="D131" s="10">
        <f t="shared" si="192"/>
        <v>0</v>
      </c>
      <c r="E131" s="10">
        <f t="shared" si="193"/>
        <v>0</v>
      </c>
      <c r="F131" s="11">
        <f t="shared" si="194"/>
        <v>0</v>
      </c>
      <c r="G131" s="12"/>
      <c r="H131" s="12"/>
      <c r="I131" s="13">
        <f t="shared" si="195"/>
        <v>0</v>
      </c>
      <c r="J131" s="14">
        <f t="shared" si="196"/>
        <v>0</v>
      </c>
      <c r="K131" s="13">
        <f t="shared" si="197"/>
        <v>0</v>
      </c>
      <c r="L131" s="13">
        <f t="shared" si="198"/>
        <v>0</v>
      </c>
      <c r="M131" s="8"/>
      <c r="N131" s="15">
        <f t="shared" si="189"/>
        <v>0</v>
      </c>
      <c r="O131" s="8"/>
      <c r="P131" s="8"/>
      <c r="Q131" s="8"/>
      <c r="R131" s="8"/>
      <c r="S131" s="16">
        <f t="shared" si="199"/>
        <v>0</v>
      </c>
      <c r="T131" s="17"/>
      <c r="U131" s="18">
        <f t="shared" si="200"/>
        <v>0</v>
      </c>
      <c r="V131" s="20"/>
      <c r="W131" s="20"/>
      <c r="X131" s="20"/>
      <c r="Y131" s="21"/>
    </row>
    <row r="132" spans="1:25" x14ac:dyDescent="0.2">
      <c r="A132" s="7"/>
      <c r="B132" s="8">
        <v>2</v>
      </c>
      <c r="C132" s="9"/>
      <c r="D132" s="10">
        <f t="shared" si="192"/>
        <v>0</v>
      </c>
      <c r="E132" s="10">
        <f t="shared" si="193"/>
        <v>0</v>
      </c>
      <c r="F132" s="11">
        <f t="shared" si="194"/>
        <v>0</v>
      </c>
      <c r="G132" s="12"/>
      <c r="H132" s="12"/>
      <c r="I132" s="13">
        <f t="shared" si="195"/>
        <v>0</v>
      </c>
      <c r="J132" s="14">
        <f t="shared" si="196"/>
        <v>0</v>
      </c>
      <c r="K132" s="13">
        <f t="shared" si="197"/>
        <v>0</v>
      </c>
      <c r="L132" s="13">
        <f t="shared" si="198"/>
        <v>0</v>
      </c>
      <c r="M132" s="8"/>
      <c r="N132" s="15">
        <f t="shared" si="189"/>
        <v>0</v>
      </c>
      <c r="O132" s="8"/>
      <c r="P132" s="8"/>
      <c r="Q132" s="8"/>
      <c r="R132" s="8"/>
      <c r="S132" s="16">
        <f t="shared" si="199"/>
        <v>0</v>
      </c>
      <c r="T132" s="17"/>
      <c r="U132" s="18">
        <f t="shared" si="200"/>
        <v>0</v>
      </c>
      <c r="V132" s="20"/>
      <c r="W132" s="20"/>
      <c r="X132" s="20"/>
      <c r="Y132" s="21"/>
    </row>
    <row r="133" spans="1:25" x14ac:dyDescent="0.2">
      <c r="A133" s="7"/>
      <c r="B133" s="8">
        <v>2</v>
      </c>
      <c r="C133" s="9"/>
      <c r="D133" s="10">
        <f t="shared" si="192"/>
        <v>0</v>
      </c>
      <c r="E133" s="10">
        <f t="shared" si="193"/>
        <v>0</v>
      </c>
      <c r="F133" s="11">
        <f t="shared" si="194"/>
        <v>0</v>
      </c>
      <c r="G133" s="12"/>
      <c r="H133" s="12"/>
      <c r="I133" s="13">
        <f t="shared" si="195"/>
        <v>0</v>
      </c>
      <c r="J133" s="14">
        <f t="shared" si="196"/>
        <v>0</v>
      </c>
      <c r="K133" s="13">
        <f t="shared" si="197"/>
        <v>0</v>
      </c>
      <c r="L133" s="13">
        <f t="shared" si="198"/>
        <v>0</v>
      </c>
      <c r="M133" s="8"/>
      <c r="N133" s="15">
        <f t="shared" si="189"/>
        <v>0</v>
      </c>
      <c r="O133" s="8"/>
      <c r="P133" s="8"/>
      <c r="Q133" s="8"/>
      <c r="R133" s="8"/>
      <c r="S133" s="16">
        <f t="shared" si="199"/>
        <v>0</v>
      </c>
      <c r="T133" s="17"/>
      <c r="U133" s="18">
        <f t="shared" si="200"/>
        <v>0</v>
      </c>
      <c r="V133" s="20"/>
      <c r="W133" s="20"/>
      <c r="X133" s="20"/>
      <c r="Y133" s="21"/>
    </row>
    <row r="134" spans="1:25" x14ac:dyDescent="0.2">
      <c r="A134" s="22" t="s">
        <v>142</v>
      </c>
      <c r="B134" s="23">
        <v>2</v>
      </c>
      <c r="C134" s="24">
        <f>SUM(C129:C133)</f>
        <v>0</v>
      </c>
      <c r="D134" s="25">
        <f>SUM(D129:D133)</f>
        <v>0</v>
      </c>
      <c r="E134" s="25">
        <f>SUM(E129:E133)</f>
        <v>0</v>
      </c>
      <c r="F134" s="26" t="s">
        <v>14</v>
      </c>
      <c r="G134" s="23" t="s">
        <v>14</v>
      </c>
      <c r="H134" s="23" t="s">
        <v>14</v>
      </c>
      <c r="I134" s="25">
        <f>SUM(I129:I133)</f>
        <v>0</v>
      </c>
      <c r="J134" s="26" t="s">
        <v>14</v>
      </c>
      <c r="K134" s="25">
        <f>SUM(K129:K133)</f>
        <v>0</v>
      </c>
      <c r="L134" s="25">
        <f>SUM(L129:L133)</f>
        <v>0</v>
      </c>
      <c r="M134" s="27">
        <f>SUM(M129:M133)</f>
        <v>0</v>
      </c>
      <c r="N134" s="24">
        <f>SUM(N129:N133)</f>
        <v>0</v>
      </c>
      <c r="O134" s="24">
        <f>SUM(O129:O133)</f>
        <v>0</v>
      </c>
      <c r="P134" s="26" t="s">
        <v>14</v>
      </c>
      <c r="Q134" s="30"/>
      <c r="R134" s="24">
        <f>SUM(R129:R133)</f>
        <v>0</v>
      </c>
      <c r="S134" s="35">
        <f>SUM(S129:S133)</f>
        <v>0</v>
      </c>
      <c r="T134" s="35">
        <f>SUM(T129:T133)</f>
        <v>0</v>
      </c>
      <c r="U134" s="26" t="s">
        <v>14</v>
      </c>
      <c r="V134" s="23" t="s">
        <v>14</v>
      </c>
      <c r="W134" s="23" t="s">
        <v>14</v>
      </c>
      <c r="X134" s="23" t="s">
        <v>14</v>
      </c>
      <c r="Y134" s="23" t="s">
        <v>14</v>
      </c>
    </row>
    <row r="135" spans="1:25" x14ac:dyDescent="0.2">
      <c r="A135" s="22" t="s">
        <v>143</v>
      </c>
      <c r="B135" s="23">
        <v>2</v>
      </c>
      <c r="C135" s="30" t="s">
        <v>14</v>
      </c>
      <c r="D135" s="26" t="s">
        <v>14</v>
      </c>
      <c r="E135" s="26" t="s">
        <v>14</v>
      </c>
      <c r="F135" s="25">
        <f>SUM(F129:F133)</f>
        <v>0</v>
      </c>
      <c r="G135" s="23" t="s">
        <v>14</v>
      </c>
      <c r="H135" s="23" t="s">
        <v>14</v>
      </c>
      <c r="I135" s="23" t="s">
        <v>14</v>
      </c>
      <c r="J135" s="25">
        <f>SUM(J129:J133)</f>
        <v>0</v>
      </c>
      <c r="K135" s="23" t="s">
        <v>14</v>
      </c>
      <c r="L135" s="23" t="s">
        <v>14</v>
      </c>
      <c r="M135" s="28" t="s">
        <v>14</v>
      </c>
      <c r="N135" s="23" t="s">
        <v>14</v>
      </c>
      <c r="O135" s="23" t="s">
        <v>14</v>
      </c>
      <c r="P135" s="25">
        <f>SUM(P129:P133)</f>
        <v>0</v>
      </c>
      <c r="Q135" s="24"/>
      <c r="R135" s="31" t="s">
        <v>14</v>
      </c>
      <c r="S135" s="31" t="s">
        <v>14</v>
      </c>
      <c r="T135" s="31" t="s">
        <v>14</v>
      </c>
      <c r="U135" s="25">
        <f>SUM(U129:U133)</f>
        <v>0</v>
      </c>
      <c r="V135" s="36" t="s">
        <v>14</v>
      </c>
      <c r="W135" s="23" t="s">
        <v>14</v>
      </c>
      <c r="X135" s="23" t="s">
        <v>14</v>
      </c>
      <c r="Y135" s="23" t="s">
        <v>14</v>
      </c>
    </row>
    <row r="136" spans="1:25" ht="16" thickBot="1" x14ac:dyDescent="0.25">
      <c r="A136" s="22" t="s">
        <v>144</v>
      </c>
      <c r="B136" s="23">
        <v>2</v>
      </c>
      <c r="C136" s="24">
        <f>SUMIF(H129:H133,"f",C129:C133)</f>
        <v>0</v>
      </c>
      <c r="D136" s="24">
        <f>SUMIF(H129:H133,"f",D129:D133)</f>
        <v>0</v>
      </c>
      <c r="E136" s="24">
        <f>SUMIF(H129:H133,"f",E129:E133)</f>
        <v>0</v>
      </c>
      <c r="F136" s="26" t="s">
        <v>14</v>
      </c>
      <c r="G136" s="23" t="s">
        <v>14</v>
      </c>
      <c r="H136" s="23" t="s">
        <v>14</v>
      </c>
      <c r="I136" s="24">
        <f>SUMIF(H129:H133,"f",I129:I133)</f>
        <v>0</v>
      </c>
      <c r="J136" s="23" t="s">
        <v>14</v>
      </c>
      <c r="K136" s="24">
        <f>SUMIF(H129:H133,"f",K129:K133)</f>
        <v>0</v>
      </c>
      <c r="L136" s="24">
        <f>SUMIF(H129:H133,"f",L129:L133)</f>
        <v>0</v>
      </c>
      <c r="M136" s="24">
        <f>SUMIF(H129:H133,"f",M129:M133)</f>
        <v>0</v>
      </c>
      <c r="N136" s="24">
        <f>SUMIF(H129:H133,"f",N129:N133)</f>
        <v>0</v>
      </c>
      <c r="O136" s="24">
        <f>SUMIF(H129:H133,"f",O129:O133)</f>
        <v>0</v>
      </c>
      <c r="P136" s="23" t="s">
        <v>14</v>
      </c>
      <c r="Q136" s="31"/>
      <c r="R136" s="24">
        <f>SUMIF(H129:H133,"f",R129:R133)</f>
        <v>0</v>
      </c>
      <c r="S136" s="24">
        <f>SUMIF(H129:H133,"f",S129:S133)</f>
        <v>0</v>
      </c>
      <c r="T136" s="24">
        <f>SUMIF(H129:H133,"f",T129:T133)</f>
        <v>0</v>
      </c>
      <c r="U136" s="23" t="s">
        <v>14</v>
      </c>
      <c r="V136" s="23" t="s">
        <v>14</v>
      </c>
      <c r="W136" s="23" t="s">
        <v>14</v>
      </c>
      <c r="X136" s="23" t="s">
        <v>14</v>
      </c>
      <c r="Y136" s="23" t="s">
        <v>14</v>
      </c>
    </row>
    <row r="137" spans="1:25" s="37" customFormat="1" ht="19" thickTop="1" thickBot="1" x14ac:dyDescent="0.25">
      <c r="A137" s="43" t="s">
        <v>84</v>
      </c>
      <c r="B137" s="44">
        <v>2</v>
      </c>
      <c r="C137" s="45">
        <f>SUM(C85,C93,C103,C110,C117,C125,C134)</f>
        <v>30</v>
      </c>
      <c r="D137" s="45">
        <f>SUM(D85,D93,D103,D110,D117,D125,D134)</f>
        <v>19.013333333333332</v>
      </c>
      <c r="E137" s="45">
        <f>SUM(E85,E93,E103,E110,E117,E125,E134)</f>
        <v>10.986666666666666</v>
      </c>
      <c r="F137" s="45">
        <f>SUM(F86,F94,F104,F111,F118,F126,F135)</f>
        <v>16.8</v>
      </c>
      <c r="G137" s="46" t="s">
        <v>14</v>
      </c>
      <c r="H137" s="46" t="s">
        <v>14</v>
      </c>
      <c r="I137" s="45">
        <f>SUM(I85,I93,I103,I110,I117,I125,I134)</f>
        <v>775</v>
      </c>
      <c r="J137" s="45">
        <f>SUM(J86,J94,J104,J111,J118,J126,J135)</f>
        <v>436</v>
      </c>
      <c r="K137" s="45">
        <f>SUM(K85,K93,K103,K110,K117,K125,K134)</f>
        <v>488</v>
      </c>
      <c r="L137" s="45">
        <f>SUM(L85,L93,L103,L110,L117,L125,L134)</f>
        <v>465</v>
      </c>
      <c r="M137" s="45">
        <f>SUM(M85,M93,M103,M110,M117,M125,M134)</f>
        <v>150</v>
      </c>
      <c r="N137" s="45">
        <f>SUM(N85,N93,N103,N110,N117,N125,N134)</f>
        <v>315</v>
      </c>
      <c r="O137" s="45">
        <f>SUM(O85,O93,O103,O110,O117,O125,O134)</f>
        <v>60</v>
      </c>
      <c r="P137" s="45">
        <f>SUM(P86,P94,P104,P111,P118,P126,P135)</f>
        <v>255</v>
      </c>
      <c r="Q137" s="45"/>
      <c r="R137" s="45">
        <f>SUM(R85,R93,R103,R110,R117,R125,R134)</f>
        <v>23</v>
      </c>
      <c r="S137" s="45">
        <f>SUM(S85,S93,S103,S110,S117,S125,S134)</f>
        <v>287</v>
      </c>
      <c r="T137" s="45">
        <f>SUM(T85,T93,T103,T110,T117,T125,T134)</f>
        <v>106</v>
      </c>
      <c r="U137" s="45">
        <f>SUM(U86,U94,U104,U111,U118,U126,U135)</f>
        <v>181</v>
      </c>
      <c r="V137" s="46" t="s">
        <v>14</v>
      </c>
      <c r="W137" s="46" t="s">
        <v>14</v>
      </c>
      <c r="X137" s="46" t="s">
        <v>14</v>
      </c>
      <c r="Y137" s="46" t="s">
        <v>14</v>
      </c>
    </row>
    <row r="138" spans="1:25" s="37" customFormat="1" ht="18" thickTop="1" x14ac:dyDescent="0.2">
      <c r="A138" s="47" t="s">
        <v>87</v>
      </c>
      <c r="B138" s="48" t="s">
        <v>14</v>
      </c>
      <c r="C138" s="49">
        <f>C137+C77</f>
        <v>60</v>
      </c>
      <c r="D138" s="49">
        <f>D137+D77</f>
        <v>40.166666666666671</v>
      </c>
      <c r="E138" s="49">
        <f>E137+E77</f>
        <v>19.833333333333336</v>
      </c>
      <c r="F138" s="49">
        <f>F137+F77</f>
        <v>30.8</v>
      </c>
      <c r="G138" s="50" t="s">
        <v>14</v>
      </c>
      <c r="H138" s="50" t="s">
        <v>14</v>
      </c>
      <c r="I138" s="49">
        <f t="shared" ref="I138:P138" si="201">I137+I77</f>
        <v>1545</v>
      </c>
      <c r="J138" s="49">
        <f t="shared" si="201"/>
        <v>804</v>
      </c>
      <c r="K138" s="49">
        <f t="shared" si="201"/>
        <v>1027</v>
      </c>
      <c r="L138" s="49">
        <f t="shared" si="201"/>
        <v>983</v>
      </c>
      <c r="M138" s="49">
        <f t="shared" si="201"/>
        <v>308</v>
      </c>
      <c r="N138" s="49">
        <f t="shared" si="201"/>
        <v>675</v>
      </c>
      <c r="O138" s="49">
        <f t="shared" si="201"/>
        <v>180</v>
      </c>
      <c r="P138" s="49">
        <f t="shared" si="201"/>
        <v>495</v>
      </c>
      <c r="Q138" s="49"/>
      <c r="R138" s="49">
        <f>R137+R77</f>
        <v>44</v>
      </c>
      <c r="S138" s="49">
        <f>S137+S77</f>
        <v>518</v>
      </c>
      <c r="T138" s="49">
        <f>T137+T77</f>
        <v>209</v>
      </c>
      <c r="U138" s="49">
        <f>U137+U77</f>
        <v>309</v>
      </c>
      <c r="V138" s="50" t="s">
        <v>14</v>
      </c>
      <c r="W138" s="50" t="s">
        <v>14</v>
      </c>
      <c r="X138" s="50" t="s">
        <v>14</v>
      </c>
      <c r="Y138" s="50" t="s">
        <v>14</v>
      </c>
    </row>
    <row r="139" spans="1:25" ht="25.5" customHeight="1" x14ac:dyDescent="0.2">
      <c r="A139" s="256" t="s">
        <v>88</v>
      </c>
      <c r="B139" s="257"/>
      <c r="C139" s="257"/>
      <c r="D139" s="257"/>
      <c r="E139" s="257"/>
      <c r="F139" s="257"/>
      <c r="G139" s="257"/>
      <c r="H139" s="257"/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8"/>
    </row>
    <row r="140" spans="1:25" ht="25.5" customHeight="1" x14ac:dyDescent="0.2">
      <c r="A140" s="237" t="s">
        <v>89</v>
      </c>
      <c r="B140" s="238"/>
      <c r="C140" s="238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9"/>
    </row>
    <row r="141" spans="1:25" x14ac:dyDescent="0.2">
      <c r="A141" s="234" t="s">
        <v>27</v>
      </c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6"/>
    </row>
    <row r="142" spans="1:25" x14ac:dyDescent="0.2">
      <c r="A142" s="7" t="s">
        <v>171</v>
      </c>
      <c r="B142" s="8">
        <v>3</v>
      </c>
      <c r="C142" s="9">
        <v>2</v>
      </c>
      <c r="D142" s="10">
        <f t="shared" ref="D142:D143" si="202">IF(C142&gt;0,K142/(I142/C142),0)</f>
        <v>1.0333333333333334</v>
      </c>
      <c r="E142" s="10">
        <f t="shared" ref="E142:E143" si="203">IF(C142&gt;0,S142/(I142/C142),0)</f>
        <v>0.96666666666666667</v>
      </c>
      <c r="F142" s="11">
        <f t="shared" ref="F142:F143" si="204">IF(V142&gt;0,FLOOR((P142+U142)/V142,0.1),0)</f>
        <v>1.9000000000000001</v>
      </c>
      <c r="G142" s="12" t="s">
        <v>21</v>
      </c>
      <c r="H142" s="12" t="s">
        <v>20</v>
      </c>
      <c r="I142" s="13">
        <f>K142+S142</f>
        <v>60</v>
      </c>
      <c r="J142" s="14">
        <f>P142+U142</f>
        <v>59</v>
      </c>
      <c r="K142" s="13">
        <f>L142+R142</f>
        <v>31</v>
      </c>
      <c r="L142" s="13">
        <f>M142+N142</f>
        <v>30</v>
      </c>
      <c r="M142" s="8"/>
      <c r="N142" s="15">
        <f t="shared" ref="N142:N144" si="205">O142+P142+Q142</f>
        <v>30</v>
      </c>
      <c r="O142" s="8"/>
      <c r="P142" s="8">
        <v>30</v>
      </c>
      <c r="Q142" s="8"/>
      <c r="R142" s="8">
        <v>1</v>
      </c>
      <c r="S142" s="16">
        <f t="shared" ref="S142" si="206">(C142*V142)-K142</f>
        <v>29</v>
      </c>
      <c r="T142" s="17"/>
      <c r="U142" s="18">
        <f t="shared" ref="U142:U143" si="207">S142-T142</f>
        <v>29</v>
      </c>
      <c r="V142" s="19">
        <v>30</v>
      </c>
      <c r="W142" s="20">
        <v>100</v>
      </c>
      <c r="X142" s="20"/>
      <c r="Y142" s="21"/>
    </row>
    <row r="143" spans="1:25" x14ac:dyDescent="0.2">
      <c r="A143" s="7" t="s">
        <v>174</v>
      </c>
      <c r="B143" s="8">
        <v>3</v>
      </c>
      <c r="C143" s="9"/>
      <c r="D143" s="10">
        <f t="shared" si="202"/>
        <v>0</v>
      </c>
      <c r="E143" s="10">
        <f t="shared" si="203"/>
        <v>0</v>
      </c>
      <c r="F143" s="11">
        <f t="shared" si="204"/>
        <v>0</v>
      </c>
      <c r="G143" s="12" t="s">
        <v>21</v>
      </c>
      <c r="H143" s="12" t="s">
        <v>19</v>
      </c>
      <c r="I143" s="13">
        <f t="shared" ref="I143" si="208">K143+S143</f>
        <v>30</v>
      </c>
      <c r="J143" s="14">
        <f t="shared" ref="J143" si="209">P143+U143</f>
        <v>30</v>
      </c>
      <c r="K143" s="13">
        <f t="shared" ref="K143" si="210">L143+R143</f>
        <v>30</v>
      </c>
      <c r="L143" s="13">
        <f t="shared" ref="L143" si="211">M143+N143</f>
        <v>30</v>
      </c>
      <c r="M143" s="8"/>
      <c r="N143" s="15">
        <f t="shared" si="205"/>
        <v>30</v>
      </c>
      <c r="O143" s="8"/>
      <c r="P143" s="8">
        <v>30</v>
      </c>
      <c r="Q143" s="8"/>
      <c r="R143" s="8"/>
      <c r="S143" s="16">
        <v>0</v>
      </c>
      <c r="T143" s="17"/>
      <c r="U143" s="18">
        <f t="shared" si="207"/>
        <v>0</v>
      </c>
      <c r="V143" s="19"/>
      <c r="W143" s="20"/>
      <c r="X143" s="20"/>
      <c r="Y143" s="21"/>
    </row>
    <row r="144" spans="1:25" x14ac:dyDescent="0.2">
      <c r="A144" s="7"/>
      <c r="B144" s="8">
        <v>3</v>
      </c>
      <c r="C144" s="9"/>
      <c r="D144" s="10">
        <f t="shared" ref="D144" si="212">IF(C144&gt;0,K144/(I144/C144),0)</f>
        <v>0</v>
      </c>
      <c r="E144" s="10">
        <f t="shared" ref="E144" si="213">IF(C144&gt;0,S144/(I144/C144),0)</f>
        <v>0</v>
      </c>
      <c r="F144" s="11">
        <f t="shared" ref="F144" si="214">IF(V144&gt;0,FLOOR((P144+U144)/V144,0.1),0)</f>
        <v>0</v>
      </c>
      <c r="G144" s="12"/>
      <c r="H144" s="12"/>
      <c r="I144" s="13">
        <f t="shared" ref="I144" si="215">K144+S144</f>
        <v>0</v>
      </c>
      <c r="J144" s="14">
        <f t="shared" ref="J144" si="216">P144+U144</f>
        <v>0</v>
      </c>
      <c r="K144" s="13">
        <f t="shared" ref="K144" si="217">L144+R144</f>
        <v>0</v>
      </c>
      <c r="L144" s="13">
        <f t="shared" ref="L144" si="218">M144+N144</f>
        <v>0</v>
      </c>
      <c r="M144" s="8"/>
      <c r="N144" s="15">
        <f t="shared" si="205"/>
        <v>0</v>
      </c>
      <c r="O144" s="8"/>
      <c r="P144" s="8"/>
      <c r="Q144" s="8"/>
      <c r="R144" s="8"/>
      <c r="S144" s="16">
        <f t="shared" ref="S144" si="219">(C144*V144)-K144</f>
        <v>0</v>
      </c>
      <c r="T144" s="17"/>
      <c r="U144" s="18">
        <f t="shared" ref="U144" si="220">S144-T144</f>
        <v>0</v>
      </c>
      <c r="V144" s="19"/>
      <c r="W144" s="20"/>
      <c r="X144" s="20"/>
      <c r="Y144" s="21"/>
    </row>
    <row r="145" spans="1:25" x14ac:dyDescent="0.2">
      <c r="A145" s="22" t="s">
        <v>142</v>
      </c>
      <c r="B145" s="23">
        <v>3</v>
      </c>
      <c r="C145" s="24">
        <f>SUM(C142:C144)</f>
        <v>2</v>
      </c>
      <c r="D145" s="25">
        <f>SUM(D142:D144)</f>
        <v>1.0333333333333334</v>
      </c>
      <c r="E145" s="25">
        <f>SUM(E142:E144)</f>
        <v>0.96666666666666667</v>
      </c>
      <c r="F145" s="26" t="s">
        <v>14</v>
      </c>
      <c r="G145" s="23" t="s">
        <v>14</v>
      </c>
      <c r="H145" s="23" t="s">
        <v>14</v>
      </c>
      <c r="I145" s="25">
        <f>SUM(I142:I144)</f>
        <v>90</v>
      </c>
      <c r="J145" s="26" t="s">
        <v>14</v>
      </c>
      <c r="K145" s="25">
        <f>SUM(K142:K144)</f>
        <v>61</v>
      </c>
      <c r="L145" s="25">
        <f>SUM(L142:L144)</f>
        <v>60</v>
      </c>
      <c r="M145" s="27">
        <f>SUM(M142:M144)</f>
        <v>0</v>
      </c>
      <c r="N145" s="24">
        <f>SUM(N142:N144)</f>
        <v>60</v>
      </c>
      <c r="O145" s="24">
        <f>SUM(O142:O144)</f>
        <v>0</v>
      </c>
      <c r="P145" s="26" t="s">
        <v>14</v>
      </c>
      <c r="Q145" s="30"/>
      <c r="R145" s="24">
        <f>SUM(R142:R144)</f>
        <v>1</v>
      </c>
      <c r="S145" s="35">
        <f>SUM(S142:S144)</f>
        <v>29</v>
      </c>
      <c r="T145" s="35">
        <f>SUM(T142:T144)</f>
        <v>0</v>
      </c>
      <c r="U145" s="26" t="s">
        <v>14</v>
      </c>
      <c r="V145" s="23" t="s">
        <v>14</v>
      </c>
      <c r="W145" s="23" t="s">
        <v>14</v>
      </c>
      <c r="X145" s="23" t="s">
        <v>14</v>
      </c>
      <c r="Y145" s="23" t="s">
        <v>14</v>
      </c>
    </row>
    <row r="146" spans="1:25" x14ac:dyDescent="0.2">
      <c r="A146" s="22" t="s">
        <v>143</v>
      </c>
      <c r="B146" s="23">
        <v>3</v>
      </c>
      <c r="C146" s="30" t="s">
        <v>14</v>
      </c>
      <c r="D146" s="26" t="s">
        <v>14</v>
      </c>
      <c r="E146" s="26" t="s">
        <v>14</v>
      </c>
      <c r="F146" s="25">
        <f>SUM(F142:F144)</f>
        <v>1.9000000000000001</v>
      </c>
      <c r="G146" s="23" t="s">
        <v>14</v>
      </c>
      <c r="H146" s="23" t="s">
        <v>14</v>
      </c>
      <c r="I146" s="23" t="s">
        <v>14</v>
      </c>
      <c r="J146" s="25">
        <f>SUM(J142:J144)</f>
        <v>89</v>
      </c>
      <c r="K146" s="23" t="s">
        <v>14</v>
      </c>
      <c r="L146" s="23" t="s">
        <v>14</v>
      </c>
      <c r="M146" s="28" t="s">
        <v>14</v>
      </c>
      <c r="N146" s="23" t="s">
        <v>14</v>
      </c>
      <c r="O146" s="23" t="s">
        <v>14</v>
      </c>
      <c r="P146" s="25">
        <f>SUM(P142:P144)</f>
        <v>60</v>
      </c>
      <c r="Q146" s="24"/>
      <c r="R146" s="31" t="s">
        <v>14</v>
      </c>
      <c r="S146" s="31" t="s">
        <v>14</v>
      </c>
      <c r="T146" s="31" t="s">
        <v>14</v>
      </c>
      <c r="U146" s="25">
        <f>SUM(U142:U144)</f>
        <v>29</v>
      </c>
      <c r="V146" s="36" t="s">
        <v>14</v>
      </c>
      <c r="W146" s="23" t="s">
        <v>14</v>
      </c>
      <c r="X146" s="23" t="s">
        <v>14</v>
      </c>
      <c r="Y146" s="23" t="s">
        <v>14</v>
      </c>
    </row>
    <row r="147" spans="1:25" x14ac:dyDescent="0.2">
      <c r="A147" s="22" t="s">
        <v>144</v>
      </c>
      <c r="B147" s="23">
        <v>3</v>
      </c>
      <c r="C147" s="24">
        <f>SUMIF(H142:H144,"f",C142:C144)</f>
        <v>2</v>
      </c>
      <c r="D147" s="24">
        <f>SUMIF(H142:H144,"f",D142:D144)</f>
        <v>1.0333333333333334</v>
      </c>
      <c r="E147" s="24">
        <f>SUMIF(H142:H144,"f",E142:E144)</f>
        <v>0.96666666666666667</v>
      </c>
      <c r="F147" s="26" t="s">
        <v>14</v>
      </c>
      <c r="G147" s="23" t="s">
        <v>14</v>
      </c>
      <c r="H147" s="23" t="s">
        <v>14</v>
      </c>
      <c r="I147" s="24">
        <f>SUMIF(H142:H144,"f",I142:I144)</f>
        <v>60</v>
      </c>
      <c r="J147" s="23" t="s">
        <v>14</v>
      </c>
      <c r="K147" s="24">
        <f>SUMIF(H142:H144,"f",K142:K144)</f>
        <v>31</v>
      </c>
      <c r="L147" s="24">
        <f>SUMIF(H142:H144,"f",L142:L144)</f>
        <v>30</v>
      </c>
      <c r="M147" s="24">
        <f>SUMIF(H142:H144,"f",M142:M144)</f>
        <v>0</v>
      </c>
      <c r="N147" s="24">
        <f>SUMIF(H142:H144,"f",N142:N144)</f>
        <v>30</v>
      </c>
      <c r="O147" s="24">
        <f>SUMIF(H142:H144,"f",O142:O144)</f>
        <v>0</v>
      </c>
      <c r="P147" s="23" t="s">
        <v>14</v>
      </c>
      <c r="Q147" s="31"/>
      <c r="R147" s="24">
        <f>SUMIF(H142:H144,"f",R142:R144)</f>
        <v>1</v>
      </c>
      <c r="S147" s="24">
        <f>SUMIF(H142:H144,"f",S142:S144)</f>
        <v>29</v>
      </c>
      <c r="T147" s="24">
        <f>SUMIF(H142:H144,"f",T142:T144)</f>
        <v>0</v>
      </c>
      <c r="U147" s="23" t="s">
        <v>14</v>
      </c>
      <c r="V147" s="23" t="s">
        <v>14</v>
      </c>
      <c r="W147" s="23" t="s">
        <v>14</v>
      </c>
      <c r="X147" s="23" t="s">
        <v>14</v>
      </c>
      <c r="Y147" s="23" t="s">
        <v>14</v>
      </c>
    </row>
    <row r="148" spans="1:25" x14ac:dyDescent="0.2">
      <c r="A148" s="234" t="s">
        <v>28</v>
      </c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6"/>
    </row>
    <row r="149" spans="1:25" x14ac:dyDescent="0.2">
      <c r="A149" s="7"/>
      <c r="B149" s="8">
        <v>3</v>
      </c>
      <c r="C149" s="9"/>
      <c r="D149" s="10">
        <f t="shared" ref="D149:D150" si="221">IF(C149&gt;0,K149/(I149/C149),0)</f>
        <v>0</v>
      </c>
      <c r="E149" s="10">
        <f t="shared" ref="E149:E150" si="222">IF(C149&gt;0,S149/(I149/C149),0)</f>
        <v>0</v>
      </c>
      <c r="F149" s="11">
        <f t="shared" ref="F149:F150" si="223">IF(V149&gt;0,FLOOR((P149+U149)/V149,0.1),0)</f>
        <v>0</v>
      </c>
      <c r="G149" s="12"/>
      <c r="H149" s="12"/>
      <c r="I149" s="13">
        <f>K149+S149</f>
        <v>0</v>
      </c>
      <c r="J149" s="14">
        <f>P149+U149</f>
        <v>0</v>
      </c>
      <c r="K149" s="13">
        <f>L149+R149</f>
        <v>0</v>
      </c>
      <c r="L149" s="13">
        <f>M149+N149</f>
        <v>0</v>
      </c>
      <c r="M149" s="8"/>
      <c r="N149" s="15">
        <f t="shared" ref="N149:N151" si="224">O149+P149+Q149</f>
        <v>0</v>
      </c>
      <c r="O149" s="8"/>
      <c r="P149" s="8"/>
      <c r="Q149" s="8"/>
      <c r="R149" s="8"/>
      <c r="S149" s="16">
        <f t="shared" ref="S149:S150" si="225">(C149*V149)-K149</f>
        <v>0</v>
      </c>
      <c r="T149" s="17"/>
      <c r="U149" s="18">
        <f t="shared" ref="U149:U150" si="226">S149-T149</f>
        <v>0</v>
      </c>
      <c r="V149" s="19"/>
      <c r="W149" s="20"/>
      <c r="X149" s="20"/>
      <c r="Y149" s="21"/>
    </row>
    <row r="150" spans="1:25" x14ac:dyDescent="0.2">
      <c r="A150" s="7"/>
      <c r="B150" s="8">
        <v>3</v>
      </c>
      <c r="C150" s="9"/>
      <c r="D150" s="10">
        <f t="shared" si="221"/>
        <v>0</v>
      </c>
      <c r="E150" s="10">
        <f t="shared" si="222"/>
        <v>0</v>
      </c>
      <c r="F150" s="11">
        <f t="shared" si="223"/>
        <v>0</v>
      </c>
      <c r="G150" s="12"/>
      <c r="H150" s="12"/>
      <c r="I150" s="13">
        <f t="shared" ref="I150" si="227">K150+S150</f>
        <v>0</v>
      </c>
      <c r="J150" s="14">
        <f t="shared" ref="J150" si="228">P150+U150</f>
        <v>0</v>
      </c>
      <c r="K150" s="13">
        <f t="shared" ref="K150" si="229">L150+R150</f>
        <v>0</v>
      </c>
      <c r="L150" s="13">
        <f t="shared" ref="L150" si="230">M150+N150</f>
        <v>0</v>
      </c>
      <c r="M150" s="8"/>
      <c r="N150" s="15">
        <f t="shared" si="224"/>
        <v>0</v>
      </c>
      <c r="O150" s="8"/>
      <c r="P150" s="8"/>
      <c r="Q150" s="8"/>
      <c r="R150" s="8"/>
      <c r="S150" s="16">
        <f t="shared" si="225"/>
        <v>0</v>
      </c>
      <c r="T150" s="17"/>
      <c r="U150" s="18">
        <f t="shared" si="226"/>
        <v>0</v>
      </c>
      <c r="V150" s="19"/>
      <c r="W150" s="20"/>
      <c r="X150" s="20"/>
      <c r="Y150" s="21"/>
    </row>
    <row r="151" spans="1:25" x14ac:dyDescent="0.2">
      <c r="A151" s="7"/>
      <c r="B151" s="8">
        <v>3</v>
      </c>
      <c r="C151" s="9"/>
      <c r="D151" s="10">
        <f t="shared" ref="D151" si="231">IF(C151&gt;0,K151/(I151/C151),0)</f>
        <v>0</v>
      </c>
      <c r="E151" s="10">
        <f t="shared" ref="E151" si="232">IF(C151&gt;0,S151/(I151/C151),0)</f>
        <v>0</v>
      </c>
      <c r="F151" s="11">
        <f t="shared" ref="F151" si="233">IF(V151&gt;0,FLOOR((P151+U151)/V151,0.1),0)</f>
        <v>0</v>
      </c>
      <c r="G151" s="12"/>
      <c r="H151" s="12"/>
      <c r="I151" s="13">
        <f t="shared" ref="I151" si="234">K151+S151</f>
        <v>0</v>
      </c>
      <c r="J151" s="14">
        <f t="shared" ref="J151" si="235">P151+U151</f>
        <v>0</v>
      </c>
      <c r="K151" s="13">
        <f t="shared" ref="K151" si="236">L151+R151</f>
        <v>0</v>
      </c>
      <c r="L151" s="13">
        <f t="shared" ref="L151" si="237">M151+N151</f>
        <v>0</v>
      </c>
      <c r="M151" s="8"/>
      <c r="N151" s="15">
        <f t="shared" si="224"/>
        <v>0</v>
      </c>
      <c r="O151" s="8"/>
      <c r="P151" s="8"/>
      <c r="Q151" s="8"/>
      <c r="R151" s="8"/>
      <c r="S151" s="16">
        <f t="shared" ref="S151" si="238">(C151*V151)-K151</f>
        <v>0</v>
      </c>
      <c r="T151" s="17"/>
      <c r="U151" s="18">
        <f t="shared" ref="U151" si="239">S151-T151</f>
        <v>0</v>
      </c>
      <c r="V151" s="19"/>
      <c r="W151" s="20"/>
      <c r="X151" s="20"/>
      <c r="Y151" s="21"/>
    </row>
    <row r="152" spans="1:25" x14ac:dyDescent="0.2">
      <c r="A152" s="22" t="s">
        <v>142</v>
      </c>
      <c r="B152" s="23">
        <v>3</v>
      </c>
      <c r="C152" s="24">
        <f>SUM(C149:C151)</f>
        <v>0</v>
      </c>
      <c r="D152" s="25">
        <f>SUM(D149:D151)</f>
        <v>0</v>
      </c>
      <c r="E152" s="25">
        <f>SUM(E149:E151)</f>
        <v>0</v>
      </c>
      <c r="F152" s="26" t="s">
        <v>14</v>
      </c>
      <c r="G152" s="23" t="s">
        <v>14</v>
      </c>
      <c r="H152" s="23" t="s">
        <v>14</v>
      </c>
      <c r="I152" s="25">
        <f>SUM(I149:I151)</f>
        <v>0</v>
      </c>
      <c r="J152" s="26" t="s">
        <v>14</v>
      </c>
      <c r="K152" s="25">
        <f>SUM(K149:K151)</f>
        <v>0</v>
      </c>
      <c r="L152" s="25">
        <f>SUM(L149:L151)</f>
        <v>0</v>
      </c>
      <c r="M152" s="27">
        <f>SUM(M149:M151)</f>
        <v>0</v>
      </c>
      <c r="N152" s="24">
        <f>SUM(N149:N151)</f>
        <v>0</v>
      </c>
      <c r="O152" s="24">
        <f>SUM(O149:O151)</f>
        <v>0</v>
      </c>
      <c r="P152" s="26" t="s">
        <v>14</v>
      </c>
      <c r="Q152" s="30"/>
      <c r="R152" s="24">
        <f>SUM(R149:R151)</f>
        <v>0</v>
      </c>
      <c r="S152" s="35">
        <f>SUM(S149:S151)</f>
        <v>0</v>
      </c>
      <c r="T152" s="35">
        <f>SUM(T149:T151)</f>
        <v>0</v>
      </c>
      <c r="U152" s="26" t="s">
        <v>14</v>
      </c>
      <c r="V152" s="23" t="s">
        <v>14</v>
      </c>
      <c r="W152" s="23" t="s">
        <v>14</v>
      </c>
      <c r="X152" s="23" t="s">
        <v>14</v>
      </c>
      <c r="Y152" s="23" t="s">
        <v>14</v>
      </c>
    </row>
    <row r="153" spans="1:25" x14ac:dyDescent="0.2">
      <c r="A153" s="22" t="s">
        <v>143</v>
      </c>
      <c r="B153" s="23">
        <v>3</v>
      </c>
      <c r="C153" s="30" t="s">
        <v>14</v>
      </c>
      <c r="D153" s="26" t="s">
        <v>14</v>
      </c>
      <c r="E153" s="26" t="s">
        <v>14</v>
      </c>
      <c r="F153" s="25">
        <f>SUM(F149:F151)</f>
        <v>0</v>
      </c>
      <c r="G153" s="23" t="s">
        <v>14</v>
      </c>
      <c r="H153" s="23" t="s">
        <v>14</v>
      </c>
      <c r="I153" s="23" t="s">
        <v>14</v>
      </c>
      <c r="J153" s="25">
        <f>SUM(J149:J151)</f>
        <v>0</v>
      </c>
      <c r="K153" s="23" t="s">
        <v>14</v>
      </c>
      <c r="L153" s="23" t="s">
        <v>14</v>
      </c>
      <c r="M153" s="28" t="s">
        <v>14</v>
      </c>
      <c r="N153" s="23" t="s">
        <v>14</v>
      </c>
      <c r="O153" s="23" t="s">
        <v>14</v>
      </c>
      <c r="P153" s="25">
        <f>SUM(P149:P151)</f>
        <v>0</v>
      </c>
      <c r="Q153" s="24"/>
      <c r="R153" s="31" t="s">
        <v>14</v>
      </c>
      <c r="S153" s="31" t="s">
        <v>14</v>
      </c>
      <c r="T153" s="31" t="s">
        <v>14</v>
      </c>
      <c r="U153" s="25">
        <f>SUM(U149:U151)</f>
        <v>0</v>
      </c>
      <c r="V153" s="36" t="s">
        <v>14</v>
      </c>
      <c r="W153" s="23" t="s">
        <v>14</v>
      </c>
      <c r="X153" s="23" t="s">
        <v>14</v>
      </c>
      <c r="Y153" s="23" t="s">
        <v>14</v>
      </c>
    </row>
    <row r="154" spans="1:25" x14ac:dyDescent="0.2">
      <c r="A154" s="22" t="s">
        <v>144</v>
      </c>
      <c r="B154" s="23">
        <v>3</v>
      </c>
      <c r="C154" s="24">
        <f>SUMIF(H149:H151,"f",C149:C151)</f>
        <v>0</v>
      </c>
      <c r="D154" s="24">
        <f>SUMIF(H149:H151,"f",D149:D151)</f>
        <v>0</v>
      </c>
      <c r="E154" s="24">
        <f>SUMIF(H149:H151,"f",E149:E151)</f>
        <v>0</v>
      </c>
      <c r="F154" s="26" t="s">
        <v>14</v>
      </c>
      <c r="G154" s="23" t="s">
        <v>14</v>
      </c>
      <c r="H154" s="23" t="s">
        <v>14</v>
      </c>
      <c r="I154" s="24">
        <f>SUMIF(H149:H151,"f",I149:I151)</f>
        <v>0</v>
      </c>
      <c r="J154" s="23" t="s">
        <v>14</v>
      </c>
      <c r="K154" s="24">
        <f>SUMIF(H149:H151,"f",K149:K151)</f>
        <v>0</v>
      </c>
      <c r="L154" s="24">
        <f>SUMIF(H149:H151,"f",L149:L151)</f>
        <v>0</v>
      </c>
      <c r="M154" s="24">
        <f>SUMIF(H149:H151,"f",M149:M151)</f>
        <v>0</v>
      </c>
      <c r="N154" s="24">
        <f>SUMIF(H149:H151,"f",N149:N151)</f>
        <v>0</v>
      </c>
      <c r="O154" s="24">
        <f>SUMIF(H149:H151,"f",O149:O151)</f>
        <v>0</v>
      </c>
      <c r="P154" s="23" t="s">
        <v>14</v>
      </c>
      <c r="Q154" s="31"/>
      <c r="R154" s="24">
        <f>SUMIF(H149:H151,"f",R149:R151)</f>
        <v>0</v>
      </c>
      <c r="S154" s="24">
        <f>SUMIF(H149:H151,"f",S149:S151)</f>
        <v>0</v>
      </c>
      <c r="T154" s="24">
        <f>SUMIF(H149:H151,"f",T149:T151)</f>
        <v>0</v>
      </c>
      <c r="U154" s="23" t="s">
        <v>14</v>
      </c>
      <c r="V154" s="23" t="s">
        <v>14</v>
      </c>
      <c r="W154" s="23" t="s">
        <v>14</v>
      </c>
      <c r="X154" s="23" t="s">
        <v>14</v>
      </c>
      <c r="Y154" s="23" t="s">
        <v>14</v>
      </c>
    </row>
    <row r="155" spans="1:25" x14ac:dyDescent="0.2">
      <c r="A155" s="234" t="s">
        <v>29</v>
      </c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6"/>
    </row>
    <row r="156" spans="1:25" x14ac:dyDescent="0.2">
      <c r="A156" s="7" t="s">
        <v>236</v>
      </c>
      <c r="B156" s="8">
        <v>3</v>
      </c>
      <c r="C156" s="9">
        <v>4</v>
      </c>
      <c r="D156" s="10">
        <f t="shared" ref="D156:D158" si="240">IF(C156&gt;0,K156/(I156/C156),0)</f>
        <v>2.48</v>
      </c>
      <c r="E156" s="10">
        <f t="shared" ref="E156:E160" si="241">IF(C156&gt;0,S156/(I156/C156),0)</f>
        <v>1.52</v>
      </c>
      <c r="F156" s="11">
        <f t="shared" ref="F156:F160" si="242">IF(V156&gt;0,FLOOR((P156+U156)/V156,0.1),0)</f>
        <v>3.3000000000000003</v>
      </c>
      <c r="G156" s="12" t="s">
        <v>17</v>
      </c>
      <c r="H156" s="12" t="s">
        <v>19</v>
      </c>
      <c r="I156" s="13">
        <f>K156+S156</f>
        <v>100</v>
      </c>
      <c r="J156" s="14">
        <f>P156+U156</f>
        <v>83</v>
      </c>
      <c r="K156" s="13">
        <f>L156+R156</f>
        <v>62</v>
      </c>
      <c r="L156" s="13">
        <f>M156+N156</f>
        <v>60</v>
      </c>
      <c r="M156" s="8">
        <v>15</v>
      </c>
      <c r="N156" s="15">
        <f t="shared" ref="N156:N160" si="243">O156+P156+Q156</f>
        <v>45</v>
      </c>
      <c r="O156" s="8"/>
      <c r="P156" s="167">
        <v>45</v>
      </c>
      <c r="Q156" s="8"/>
      <c r="R156" s="8">
        <v>2</v>
      </c>
      <c r="S156" s="16">
        <f t="shared" ref="S156:S160" si="244">(C156*V156)-K156</f>
        <v>38</v>
      </c>
      <c r="T156" s="17"/>
      <c r="U156" s="18">
        <f t="shared" ref="U156:U160" si="245">S156-T156</f>
        <v>38</v>
      </c>
      <c r="V156" s="19">
        <v>25</v>
      </c>
      <c r="W156" s="20">
        <v>100</v>
      </c>
      <c r="X156" s="20"/>
      <c r="Y156" s="21"/>
    </row>
    <row r="157" spans="1:25" x14ac:dyDescent="0.2">
      <c r="A157" s="7" t="s">
        <v>191</v>
      </c>
      <c r="B157" s="8">
        <v>3</v>
      </c>
      <c r="C157" s="9">
        <v>8</v>
      </c>
      <c r="D157" s="10">
        <f t="shared" si="240"/>
        <v>4.3600000000000003</v>
      </c>
      <c r="E157" s="10">
        <f t="shared" si="241"/>
        <v>3.64</v>
      </c>
      <c r="F157" s="11">
        <f t="shared" si="242"/>
        <v>6.6000000000000005</v>
      </c>
      <c r="G157" s="12" t="s">
        <v>17</v>
      </c>
      <c r="H157" s="12" t="s">
        <v>19</v>
      </c>
      <c r="I157" s="13">
        <f t="shared" ref="I157:I160" si="246">K157+S157</f>
        <v>200</v>
      </c>
      <c r="J157" s="14">
        <f t="shared" ref="J157:J160" si="247">P157+U157</f>
        <v>166</v>
      </c>
      <c r="K157" s="13">
        <f t="shared" ref="K157:K160" si="248">L157+R157</f>
        <v>109</v>
      </c>
      <c r="L157" s="13">
        <f t="shared" ref="L157:L160" si="249">M157+N157</f>
        <v>105</v>
      </c>
      <c r="M157" s="8">
        <v>30</v>
      </c>
      <c r="N157" s="15">
        <f t="shared" si="243"/>
        <v>75</v>
      </c>
      <c r="O157" s="8"/>
      <c r="P157" s="167">
        <v>75</v>
      </c>
      <c r="Q157" s="8"/>
      <c r="R157" s="8">
        <v>4</v>
      </c>
      <c r="S157" s="16">
        <f t="shared" si="244"/>
        <v>91</v>
      </c>
      <c r="T157" s="17"/>
      <c r="U157" s="18">
        <f t="shared" si="245"/>
        <v>91</v>
      </c>
      <c r="V157" s="19">
        <v>25</v>
      </c>
      <c r="W157" s="20">
        <v>100</v>
      </c>
      <c r="X157" s="20"/>
      <c r="Y157" s="21"/>
    </row>
    <row r="158" spans="1:25" x14ac:dyDescent="0.2">
      <c r="A158" s="7" t="s">
        <v>192</v>
      </c>
      <c r="B158" s="8">
        <v>3</v>
      </c>
      <c r="C158" s="9">
        <v>9</v>
      </c>
      <c r="D158" s="10">
        <f t="shared" si="240"/>
        <v>5.56</v>
      </c>
      <c r="E158" s="10">
        <f t="shared" si="241"/>
        <v>3.44</v>
      </c>
      <c r="F158" s="11">
        <f t="shared" si="242"/>
        <v>7.6000000000000005</v>
      </c>
      <c r="G158" s="12" t="s">
        <v>17</v>
      </c>
      <c r="H158" s="12" t="s">
        <v>19</v>
      </c>
      <c r="I158" s="13">
        <f t="shared" si="246"/>
        <v>225</v>
      </c>
      <c r="J158" s="14">
        <f t="shared" si="247"/>
        <v>191</v>
      </c>
      <c r="K158" s="13">
        <f t="shared" si="248"/>
        <v>139</v>
      </c>
      <c r="L158" s="13">
        <f t="shared" si="249"/>
        <v>135</v>
      </c>
      <c r="M158" s="8">
        <v>30</v>
      </c>
      <c r="N158" s="15">
        <f t="shared" si="243"/>
        <v>105</v>
      </c>
      <c r="O158" s="8"/>
      <c r="P158" s="167">
        <v>105</v>
      </c>
      <c r="Q158" s="8"/>
      <c r="R158" s="8">
        <v>4</v>
      </c>
      <c r="S158" s="16">
        <f t="shared" si="244"/>
        <v>86</v>
      </c>
      <c r="T158" s="17"/>
      <c r="U158" s="18">
        <f t="shared" si="245"/>
        <v>86</v>
      </c>
      <c r="V158" s="19">
        <v>25</v>
      </c>
      <c r="W158" s="20">
        <v>100</v>
      </c>
      <c r="X158" s="20"/>
      <c r="Y158" s="21"/>
    </row>
    <row r="159" spans="1:25" x14ac:dyDescent="0.2">
      <c r="B159" s="8">
        <v>3</v>
      </c>
      <c r="D159" s="10">
        <f>IF(C159&gt;0,K159/(I159/C159),0)</f>
        <v>0</v>
      </c>
      <c r="E159" s="10">
        <f t="shared" si="241"/>
        <v>0</v>
      </c>
      <c r="F159" s="11">
        <f t="shared" si="242"/>
        <v>0</v>
      </c>
      <c r="G159" s="12"/>
      <c r="H159" s="12"/>
      <c r="I159" s="13">
        <f t="shared" si="246"/>
        <v>0</v>
      </c>
      <c r="J159" s="14">
        <f t="shared" si="247"/>
        <v>0</v>
      </c>
      <c r="K159" s="13">
        <f t="shared" si="248"/>
        <v>0</v>
      </c>
      <c r="L159" s="13">
        <f t="shared" si="249"/>
        <v>0</v>
      </c>
      <c r="N159" s="15">
        <f t="shared" si="243"/>
        <v>0</v>
      </c>
      <c r="S159" s="16">
        <f t="shared" si="244"/>
        <v>0</v>
      </c>
      <c r="U159" s="18">
        <f t="shared" si="245"/>
        <v>0</v>
      </c>
      <c r="X159" s="20"/>
      <c r="Y159" s="21"/>
    </row>
    <row r="160" spans="1:25" x14ac:dyDescent="0.2">
      <c r="B160" s="8">
        <v>3</v>
      </c>
      <c r="C160" s="9"/>
      <c r="D160" s="10">
        <f>IF(C160&gt;0,K160/(I160/C160),0)</f>
        <v>0</v>
      </c>
      <c r="E160" s="10">
        <f t="shared" si="241"/>
        <v>0</v>
      </c>
      <c r="F160" s="11">
        <f t="shared" si="242"/>
        <v>0</v>
      </c>
      <c r="G160" s="12"/>
      <c r="H160" s="12"/>
      <c r="I160" s="13">
        <f t="shared" si="246"/>
        <v>0</v>
      </c>
      <c r="J160" s="14">
        <f t="shared" si="247"/>
        <v>0</v>
      </c>
      <c r="K160" s="13">
        <f t="shared" si="248"/>
        <v>0</v>
      </c>
      <c r="L160" s="13">
        <f t="shared" si="249"/>
        <v>0</v>
      </c>
      <c r="M160" s="8"/>
      <c r="N160" s="15">
        <f t="shared" si="243"/>
        <v>0</v>
      </c>
      <c r="O160" s="8"/>
      <c r="P160" s="8"/>
      <c r="Q160" s="8"/>
      <c r="R160" s="8"/>
      <c r="S160" s="16">
        <f t="shared" si="244"/>
        <v>0</v>
      </c>
      <c r="T160" s="17"/>
      <c r="U160" s="18">
        <f t="shared" si="245"/>
        <v>0</v>
      </c>
      <c r="V160" s="19"/>
      <c r="W160" s="20"/>
      <c r="X160" s="20"/>
      <c r="Y160" s="21"/>
    </row>
    <row r="161" spans="1:25" x14ac:dyDescent="0.2">
      <c r="A161" s="22" t="s">
        <v>142</v>
      </c>
      <c r="B161" s="23">
        <v>3</v>
      </c>
      <c r="C161" s="24">
        <f>SUM(C156:C160)</f>
        <v>21</v>
      </c>
      <c r="D161" s="25">
        <f>SUM(D156:D160)</f>
        <v>12.399999999999999</v>
      </c>
      <c r="E161" s="25">
        <f>SUM(E156:E160)</f>
        <v>8.6</v>
      </c>
      <c r="F161" s="26" t="s">
        <v>14</v>
      </c>
      <c r="G161" s="23" t="s">
        <v>14</v>
      </c>
      <c r="H161" s="23" t="s">
        <v>14</v>
      </c>
      <c r="I161" s="25">
        <f>SUM(I156:I160)</f>
        <v>525</v>
      </c>
      <c r="J161" s="26" t="s">
        <v>14</v>
      </c>
      <c r="K161" s="25">
        <f>SUM(K156:K160)</f>
        <v>310</v>
      </c>
      <c r="L161" s="25">
        <f>SUM(L156:L160)</f>
        <v>300</v>
      </c>
      <c r="M161" s="27">
        <f>SUM(M156:M160)</f>
        <v>75</v>
      </c>
      <c r="N161" s="24">
        <f>SUM(N156:N160)</f>
        <v>225</v>
      </c>
      <c r="O161" s="24">
        <f>SUM(O156:O160)</f>
        <v>0</v>
      </c>
      <c r="P161" s="26" t="s">
        <v>14</v>
      </c>
      <c r="Q161" s="30"/>
      <c r="R161" s="24">
        <f>SUM(R156:R160)</f>
        <v>10</v>
      </c>
      <c r="S161" s="35">
        <f>SUM(S156:S160)</f>
        <v>215</v>
      </c>
      <c r="T161" s="35">
        <f>SUM(T156:T160)</f>
        <v>0</v>
      </c>
      <c r="U161" s="26" t="s">
        <v>14</v>
      </c>
      <c r="V161" s="23" t="s">
        <v>14</v>
      </c>
      <c r="W161" s="23" t="s">
        <v>14</v>
      </c>
      <c r="X161" s="23" t="s">
        <v>14</v>
      </c>
      <c r="Y161" s="23" t="s">
        <v>14</v>
      </c>
    </row>
    <row r="162" spans="1:25" x14ac:dyDescent="0.2">
      <c r="A162" s="22" t="s">
        <v>143</v>
      </c>
      <c r="B162" s="23">
        <v>3</v>
      </c>
      <c r="C162" s="30" t="s">
        <v>14</v>
      </c>
      <c r="D162" s="26" t="s">
        <v>14</v>
      </c>
      <c r="E162" s="26" t="s">
        <v>14</v>
      </c>
      <c r="F162" s="25">
        <f>SUM(F156:F160)</f>
        <v>17.5</v>
      </c>
      <c r="G162" s="23" t="s">
        <v>14</v>
      </c>
      <c r="H162" s="23" t="s">
        <v>14</v>
      </c>
      <c r="I162" s="23" t="s">
        <v>14</v>
      </c>
      <c r="J162" s="25">
        <f>SUM(J156:J160)</f>
        <v>440</v>
      </c>
      <c r="K162" s="23" t="s">
        <v>14</v>
      </c>
      <c r="L162" s="23" t="s">
        <v>14</v>
      </c>
      <c r="M162" s="28" t="s">
        <v>14</v>
      </c>
      <c r="N162" s="23" t="s">
        <v>14</v>
      </c>
      <c r="O162" s="23" t="s">
        <v>14</v>
      </c>
      <c r="P162" s="25">
        <f>SUM(P156:P160)</f>
        <v>225</v>
      </c>
      <c r="Q162" s="24"/>
      <c r="R162" s="31" t="s">
        <v>14</v>
      </c>
      <c r="S162" s="31" t="s">
        <v>14</v>
      </c>
      <c r="T162" s="31" t="s">
        <v>14</v>
      </c>
      <c r="U162" s="25">
        <f>SUM(U156:U160)</f>
        <v>215</v>
      </c>
      <c r="V162" s="36" t="s">
        <v>14</v>
      </c>
      <c r="W162" s="23" t="s">
        <v>14</v>
      </c>
      <c r="X162" s="23" t="s">
        <v>14</v>
      </c>
      <c r="Y162" s="23" t="s">
        <v>14</v>
      </c>
    </row>
    <row r="163" spans="1:25" x14ac:dyDescent="0.2">
      <c r="A163" s="22" t="s">
        <v>144</v>
      </c>
      <c r="B163" s="23">
        <v>3</v>
      </c>
      <c r="C163" s="24">
        <f>SUMIF(H156:H160,"f",C156:C160)</f>
        <v>0</v>
      </c>
      <c r="D163" s="24">
        <f>SUMIF(H156:H160,"f",D156:D160)</f>
        <v>0</v>
      </c>
      <c r="E163" s="24">
        <f>SUMIF(H156:H160,"f",E156:E160)</f>
        <v>0</v>
      </c>
      <c r="F163" s="26" t="s">
        <v>14</v>
      </c>
      <c r="G163" s="23" t="s">
        <v>14</v>
      </c>
      <c r="H163" s="23" t="s">
        <v>14</v>
      </c>
      <c r="I163" s="24">
        <f>SUMIF(H156:H160,"f",I156:I160)</f>
        <v>0</v>
      </c>
      <c r="J163" s="23" t="s">
        <v>14</v>
      </c>
      <c r="K163" s="24">
        <f>SUMIF(H156:H160,"f",K156:K160)</f>
        <v>0</v>
      </c>
      <c r="L163" s="24">
        <f>SUMIF(H156:H160,"f",L156:L160)</f>
        <v>0</v>
      </c>
      <c r="M163" s="24">
        <f>SUMIF(H156:H160,"f",M156:M160)</f>
        <v>0</v>
      </c>
      <c r="N163" s="24">
        <f>SUMIF(H156:H160,"f",N156:N160)</f>
        <v>0</v>
      </c>
      <c r="O163" s="24">
        <f>SUMIF(H156:H160,"f",O156:O160)</f>
        <v>0</v>
      </c>
      <c r="P163" s="23" t="s">
        <v>14</v>
      </c>
      <c r="Q163" s="31"/>
      <c r="R163" s="24">
        <f>SUMIF(H156:H160,"f",R156:R160)</f>
        <v>0</v>
      </c>
      <c r="S163" s="24">
        <f>SUMIF(H156:H160,"f",S156:S160)</f>
        <v>0</v>
      </c>
      <c r="T163" s="24">
        <f>SUMIF(H156:H160,"f",T156:T160)</f>
        <v>0</v>
      </c>
      <c r="U163" s="23" t="s">
        <v>14</v>
      </c>
      <c r="V163" s="23" t="s">
        <v>14</v>
      </c>
      <c r="W163" s="23" t="s">
        <v>14</v>
      </c>
      <c r="X163" s="23" t="s">
        <v>14</v>
      </c>
      <c r="Y163" s="23" t="s">
        <v>14</v>
      </c>
    </row>
    <row r="164" spans="1:25" x14ac:dyDescent="0.2">
      <c r="A164" s="234" t="s">
        <v>30</v>
      </c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6"/>
    </row>
    <row r="165" spans="1:25" x14ac:dyDescent="0.2">
      <c r="A165" s="7" t="s">
        <v>229</v>
      </c>
      <c r="B165" s="8">
        <v>3</v>
      </c>
      <c r="C165" s="9">
        <v>3</v>
      </c>
      <c r="D165" s="10">
        <f t="shared" ref="D165" si="250">IF(C165&gt;0,K165/(I165/C165),0)</f>
        <v>1.88</v>
      </c>
      <c r="E165" s="10">
        <f t="shared" ref="E165" si="251">IF(C165&gt;0,S165/(I165/C165),0)</f>
        <v>1.1200000000000001</v>
      </c>
      <c r="F165" s="11">
        <f t="shared" ref="F165" si="252">IF(V165&gt;0,FLOOR((P165+U165)/V165,0.1),0)</f>
        <v>1.1000000000000001</v>
      </c>
      <c r="G165" s="12" t="s">
        <v>21</v>
      </c>
      <c r="H165" s="12" t="s">
        <v>20</v>
      </c>
      <c r="I165" s="13">
        <f>K165+S165</f>
        <v>75</v>
      </c>
      <c r="J165" s="14">
        <f>P165+U165</f>
        <v>28</v>
      </c>
      <c r="K165" s="13">
        <f>L165+R165</f>
        <v>47</v>
      </c>
      <c r="L165" s="13">
        <f>M165+N165</f>
        <v>45</v>
      </c>
      <c r="M165" s="8"/>
      <c r="N165" s="15">
        <f t="shared" ref="N165:N169" si="253">O165+P165+Q165</f>
        <v>45</v>
      </c>
      <c r="O165" s="167"/>
      <c r="P165" s="167"/>
      <c r="Q165" s="167">
        <v>45</v>
      </c>
      <c r="R165" s="167">
        <v>2</v>
      </c>
      <c r="S165" s="16">
        <f t="shared" ref="S165" si="254">(C165*V165)-K165</f>
        <v>28</v>
      </c>
      <c r="T165" s="17"/>
      <c r="U165" s="18">
        <f t="shared" ref="U165" si="255">S165-T165</f>
        <v>28</v>
      </c>
      <c r="V165" s="19">
        <v>25</v>
      </c>
      <c r="W165" s="20">
        <v>100</v>
      </c>
      <c r="X165" s="20"/>
      <c r="Y165" s="21"/>
    </row>
    <row r="166" spans="1:25" x14ac:dyDescent="0.2">
      <c r="A166" s="20" t="s">
        <v>237</v>
      </c>
      <c r="B166" s="8">
        <v>3</v>
      </c>
      <c r="C166" s="9">
        <v>4</v>
      </c>
      <c r="D166" s="10">
        <f>IF(C166&gt;0,K166/(I166/C166),0)</f>
        <v>2.48</v>
      </c>
      <c r="E166" s="10">
        <f>IF(C166&gt;0,S166/(I166/C166),0)</f>
        <v>1.52</v>
      </c>
      <c r="F166" s="11">
        <f>IF(V166&gt;0,FLOOR((P166+U166)/V166,0.1),0)</f>
        <v>2.7</v>
      </c>
      <c r="G166" s="12" t="s">
        <v>21</v>
      </c>
      <c r="H166" s="12" t="s">
        <v>19</v>
      </c>
      <c r="I166" s="13">
        <f>K166+S166</f>
        <v>100</v>
      </c>
      <c r="J166" s="14">
        <f>P166+U166</f>
        <v>68</v>
      </c>
      <c r="K166" s="13">
        <f>L166+R166</f>
        <v>62</v>
      </c>
      <c r="L166" s="13">
        <f>M166+N166</f>
        <v>60</v>
      </c>
      <c r="M166" s="8">
        <v>15</v>
      </c>
      <c r="N166" s="15">
        <f t="shared" si="253"/>
        <v>45</v>
      </c>
      <c r="O166" s="167">
        <v>15</v>
      </c>
      <c r="P166" s="167">
        <v>30</v>
      </c>
      <c r="Q166" s="167"/>
      <c r="R166" s="167">
        <v>2</v>
      </c>
      <c r="S166" s="16">
        <f>(C166*V166)-K166</f>
        <v>38</v>
      </c>
      <c r="T166" s="17"/>
      <c r="U166" s="18">
        <f>S166-T166</f>
        <v>38</v>
      </c>
      <c r="V166" s="19">
        <v>25</v>
      </c>
      <c r="W166" s="20">
        <v>100</v>
      </c>
      <c r="X166" s="20"/>
      <c r="Y166" s="21"/>
    </row>
    <row r="167" spans="1:25" x14ac:dyDescent="0.2">
      <c r="B167" s="8">
        <v>3</v>
      </c>
      <c r="C167" s="9"/>
      <c r="D167" s="10">
        <f t="shared" ref="D167:D169" si="256">IF(C167&gt;0,K167/(I167/C167),0)</f>
        <v>0</v>
      </c>
      <c r="E167" s="10">
        <f t="shared" ref="E167:E169" si="257">IF(C167&gt;0,S167/(I167/C167),0)</f>
        <v>0</v>
      </c>
      <c r="F167" s="11">
        <f t="shared" ref="F167:F169" si="258">IF(V167&gt;0,FLOOR((P167+U167)/V167,0.1),0)</f>
        <v>0</v>
      </c>
      <c r="G167" s="12"/>
      <c r="H167" s="12"/>
      <c r="I167" s="13">
        <f t="shared" ref="I167:I169" si="259">K167+S167</f>
        <v>0</v>
      </c>
      <c r="J167" s="14">
        <f t="shared" ref="J167:J169" si="260">P167+U167</f>
        <v>0</v>
      </c>
      <c r="K167" s="13">
        <f t="shared" ref="K167:K169" si="261">L167+R167</f>
        <v>0</v>
      </c>
      <c r="L167" s="13">
        <f t="shared" ref="L167:L169" si="262">M167+N167</f>
        <v>0</v>
      </c>
      <c r="M167" s="8"/>
      <c r="N167" s="15">
        <f t="shared" si="253"/>
        <v>0</v>
      </c>
      <c r="O167" s="167"/>
      <c r="P167" s="167"/>
      <c r="Q167" s="167"/>
      <c r="R167" s="167"/>
      <c r="S167" s="16">
        <f t="shared" ref="S167:S169" si="263">(C167*V167)-K167</f>
        <v>0</v>
      </c>
      <c r="T167" s="17"/>
      <c r="U167" s="18">
        <f t="shared" ref="U167:U169" si="264">S167-T167</f>
        <v>0</v>
      </c>
      <c r="V167" s="19"/>
      <c r="W167" s="20"/>
      <c r="X167" s="20"/>
      <c r="Y167" s="21"/>
    </row>
    <row r="168" spans="1:25" x14ac:dyDescent="0.2">
      <c r="A168" s="7"/>
      <c r="B168" s="8">
        <v>3</v>
      </c>
      <c r="C168" s="9"/>
      <c r="D168" s="10">
        <f t="shared" si="256"/>
        <v>0</v>
      </c>
      <c r="E168" s="10">
        <f t="shared" si="257"/>
        <v>0</v>
      </c>
      <c r="F168" s="11">
        <f t="shared" si="258"/>
        <v>0</v>
      </c>
      <c r="G168" s="12"/>
      <c r="H168" s="12"/>
      <c r="I168" s="13">
        <f t="shared" si="259"/>
        <v>0</v>
      </c>
      <c r="J168" s="14">
        <f t="shared" si="260"/>
        <v>0</v>
      </c>
      <c r="K168" s="13">
        <f t="shared" si="261"/>
        <v>0</v>
      </c>
      <c r="L168" s="13">
        <f t="shared" si="262"/>
        <v>0</v>
      </c>
      <c r="M168" s="8"/>
      <c r="N168" s="15">
        <f t="shared" si="253"/>
        <v>0</v>
      </c>
      <c r="O168" s="8"/>
      <c r="P168" s="8"/>
      <c r="Q168" s="8"/>
      <c r="R168" s="8"/>
      <c r="S168" s="16">
        <f t="shared" si="263"/>
        <v>0</v>
      </c>
      <c r="T168" s="17"/>
      <c r="U168" s="18">
        <f t="shared" si="264"/>
        <v>0</v>
      </c>
      <c r="V168" s="19"/>
      <c r="W168" s="20"/>
      <c r="X168" s="20"/>
      <c r="Y168" s="21"/>
    </row>
    <row r="169" spans="1:25" x14ac:dyDescent="0.2">
      <c r="A169" s="7"/>
      <c r="B169" s="8">
        <v>3</v>
      </c>
      <c r="C169" s="9"/>
      <c r="D169" s="10">
        <f t="shared" si="256"/>
        <v>0</v>
      </c>
      <c r="E169" s="10">
        <f t="shared" si="257"/>
        <v>0</v>
      </c>
      <c r="F169" s="11">
        <f t="shared" si="258"/>
        <v>0</v>
      </c>
      <c r="G169" s="12"/>
      <c r="H169" s="12"/>
      <c r="I169" s="13">
        <f t="shared" si="259"/>
        <v>0</v>
      </c>
      <c r="J169" s="14">
        <f t="shared" si="260"/>
        <v>0</v>
      </c>
      <c r="K169" s="13">
        <f t="shared" si="261"/>
        <v>0</v>
      </c>
      <c r="L169" s="13">
        <f t="shared" si="262"/>
        <v>0</v>
      </c>
      <c r="M169" s="8"/>
      <c r="N169" s="15">
        <f t="shared" si="253"/>
        <v>0</v>
      </c>
      <c r="O169" s="8"/>
      <c r="P169" s="8"/>
      <c r="Q169" s="8"/>
      <c r="R169" s="8"/>
      <c r="S169" s="16">
        <f t="shared" si="263"/>
        <v>0</v>
      </c>
      <c r="T169" s="17"/>
      <c r="U169" s="18">
        <f t="shared" si="264"/>
        <v>0</v>
      </c>
      <c r="V169" s="19"/>
      <c r="W169" s="20"/>
      <c r="X169" s="20"/>
      <c r="Y169" s="21"/>
    </row>
    <row r="170" spans="1:25" x14ac:dyDescent="0.2">
      <c r="A170" s="22" t="s">
        <v>142</v>
      </c>
      <c r="B170" s="23">
        <v>3</v>
      </c>
      <c r="C170" s="24">
        <f>SUM(C165:C169)</f>
        <v>7</v>
      </c>
      <c r="D170" s="25">
        <f>SUM(D165:D169)</f>
        <v>4.3599999999999994</v>
      </c>
      <c r="E170" s="25">
        <f>SUM(E165:E169)</f>
        <v>2.64</v>
      </c>
      <c r="F170" s="26" t="s">
        <v>14</v>
      </c>
      <c r="G170" s="23" t="s">
        <v>14</v>
      </c>
      <c r="H170" s="23" t="s">
        <v>14</v>
      </c>
      <c r="I170" s="25">
        <f>SUM(I165:I169)</f>
        <v>175</v>
      </c>
      <c r="J170" s="26" t="s">
        <v>14</v>
      </c>
      <c r="K170" s="25">
        <f>SUM(K165:K169)</f>
        <v>109</v>
      </c>
      <c r="L170" s="25">
        <f>SUM(L165:L169)</f>
        <v>105</v>
      </c>
      <c r="M170" s="27">
        <f>SUM(M165:M169)</f>
        <v>15</v>
      </c>
      <c r="N170" s="24">
        <f>SUM(N165:N169)</f>
        <v>90</v>
      </c>
      <c r="O170" s="24">
        <f>SUM(O165:O169)</f>
        <v>15</v>
      </c>
      <c r="P170" s="26" t="s">
        <v>14</v>
      </c>
      <c r="Q170" s="30"/>
      <c r="R170" s="24">
        <f>SUM(R165:R169)</f>
        <v>4</v>
      </c>
      <c r="S170" s="35">
        <f>SUM(S165:S169)</f>
        <v>66</v>
      </c>
      <c r="T170" s="35">
        <f>SUM(T165:T169)</f>
        <v>0</v>
      </c>
      <c r="U170" s="26" t="s">
        <v>14</v>
      </c>
      <c r="V170" s="23" t="s">
        <v>14</v>
      </c>
      <c r="W170" s="23" t="s">
        <v>14</v>
      </c>
      <c r="X170" s="23" t="s">
        <v>14</v>
      </c>
      <c r="Y170" s="23" t="s">
        <v>14</v>
      </c>
    </row>
    <row r="171" spans="1:25" x14ac:dyDescent="0.2">
      <c r="A171" s="22" t="s">
        <v>143</v>
      </c>
      <c r="B171" s="23">
        <v>3</v>
      </c>
      <c r="C171" s="30" t="s">
        <v>14</v>
      </c>
      <c r="D171" s="26" t="s">
        <v>14</v>
      </c>
      <c r="E171" s="26" t="s">
        <v>14</v>
      </c>
      <c r="F171" s="25">
        <f>SUM(F165:F169)</f>
        <v>3.8000000000000003</v>
      </c>
      <c r="G171" s="23" t="s">
        <v>14</v>
      </c>
      <c r="H171" s="23" t="s">
        <v>14</v>
      </c>
      <c r="I171" s="23" t="s">
        <v>14</v>
      </c>
      <c r="J171" s="25">
        <f>SUM(J165:J169)</f>
        <v>96</v>
      </c>
      <c r="K171" s="23" t="s">
        <v>14</v>
      </c>
      <c r="L171" s="23" t="s">
        <v>14</v>
      </c>
      <c r="M171" s="28" t="s">
        <v>14</v>
      </c>
      <c r="N171" s="23" t="s">
        <v>14</v>
      </c>
      <c r="O171" s="23" t="s">
        <v>14</v>
      </c>
      <c r="P171" s="25">
        <f>SUM(P165:P169)</f>
        <v>30</v>
      </c>
      <c r="Q171" s="24"/>
      <c r="R171" s="31" t="s">
        <v>14</v>
      </c>
      <c r="S171" s="31" t="s">
        <v>14</v>
      </c>
      <c r="T171" s="31" t="s">
        <v>14</v>
      </c>
      <c r="U171" s="25">
        <f>SUM(U165:U169)</f>
        <v>66</v>
      </c>
      <c r="V171" s="36" t="s">
        <v>14</v>
      </c>
      <c r="W171" s="23" t="s">
        <v>14</v>
      </c>
      <c r="X171" s="23" t="s">
        <v>14</v>
      </c>
      <c r="Y171" s="23" t="s">
        <v>14</v>
      </c>
    </row>
    <row r="172" spans="1:25" x14ac:dyDescent="0.2">
      <c r="A172" s="22" t="s">
        <v>144</v>
      </c>
      <c r="B172" s="23">
        <v>3</v>
      </c>
      <c r="C172" s="24">
        <f>SUMIF(H165:H169,"f",C165:C169)</f>
        <v>3</v>
      </c>
      <c r="D172" s="24">
        <f>SUMIF(H165:H169,"f",D165:D169)</f>
        <v>1.88</v>
      </c>
      <c r="E172" s="24">
        <f>SUMIF(H165:H169,"f",E165:E169)</f>
        <v>1.1200000000000001</v>
      </c>
      <c r="F172" s="26" t="s">
        <v>14</v>
      </c>
      <c r="G172" s="23" t="s">
        <v>14</v>
      </c>
      <c r="H172" s="23" t="s">
        <v>14</v>
      </c>
      <c r="I172" s="24">
        <f>SUMIF(H165:H169,"f",I165:I169)</f>
        <v>75</v>
      </c>
      <c r="J172" s="23" t="s">
        <v>14</v>
      </c>
      <c r="K172" s="24">
        <f>SUMIF(H165:H169,"f",K165:K169)</f>
        <v>47</v>
      </c>
      <c r="L172" s="24">
        <f>SUMIF(H165:H169,"f",L165:L169)</f>
        <v>45</v>
      </c>
      <c r="M172" s="24">
        <f>SUMIF(H165:H169,"f",M165:M169)</f>
        <v>0</v>
      </c>
      <c r="N172" s="24">
        <f>SUMIF(H165:H169,"f",N165:N169)</f>
        <v>45</v>
      </c>
      <c r="O172" s="24">
        <f>SUMIF(H165:H169,"f",O165:O169)</f>
        <v>0</v>
      </c>
      <c r="P172" s="23" t="s">
        <v>14</v>
      </c>
      <c r="Q172" s="31"/>
      <c r="R172" s="24">
        <f>SUMIF(H165:H169,"f",R165:R169)</f>
        <v>2</v>
      </c>
      <c r="S172" s="24">
        <f>SUMIF(H165:H169,"f",S165:S169)</f>
        <v>28</v>
      </c>
      <c r="T172" s="24">
        <f>SUMIF(H165:H169,"f",T165:T169)</f>
        <v>0</v>
      </c>
      <c r="U172" s="23" t="s">
        <v>14</v>
      </c>
      <c r="V172" s="23" t="s">
        <v>14</v>
      </c>
      <c r="W172" s="23" t="s">
        <v>14</v>
      </c>
      <c r="X172" s="23" t="s">
        <v>14</v>
      </c>
      <c r="Y172" s="23" t="s">
        <v>14</v>
      </c>
    </row>
    <row r="173" spans="1:25" x14ac:dyDescent="0.2">
      <c r="A173" s="234" t="s">
        <v>33</v>
      </c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5"/>
      <c r="U173" s="235"/>
      <c r="V173" s="235"/>
      <c r="W173" s="235"/>
      <c r="X173" s="235"/>
      <c r="Y173" s="236"/>
    </row>
    <row r="174" spans="1:25" x14ac:dyDescent="0.2">
      <c r="A174" s="7"/>
      <c r="B174" s="8">
        <v>3</v>
      </c>
      <c r="C174" s="9"/>
      <c r="D174" s="10">
        <f t="shared" ref="D174" si="265">IF(C174&gt;0,K174/(I174/C174),0)</f>
        <v>0</v>
      </c>
      <c r="E174" s="10">
        <f t="shared" ref="E174" si="266">IF(C174&gt;0,S174/(I174/C174),0)</f>
        <v>0</v>
      </c>
      <c r="F174" s="11">
        <f t="shared" ref="F174" si="267">IF(V174&gt;0,FLOOR((P174+U174)/V174,0.1),0)</f>
        <v>0</v>
      </c>
      <c r="G174" s="12"/>
      <c r="H174" s="12"/>
      <c r="I174" s="13">
        <f>K174+S174</f>
        <v>0</v>
      </c>
      <c r="J174" s="14">
        <f>P174+U174</f>
        <v>0</v>
      </c>
      <c r="K174" s="13">
        <f>L174+R174</f>
        <v>0</v>
      </c>
      <c r="L174" s="13">
        <f>M174+N174</f>
        <v>0</v>
      </c>
      <c r="M174" s="8"/>
      <c r="N174" s="15">
        <f t="shared" ref="N174:N177" si="268">O174+P174+Q174</f>
        <v>0</v>
      </c>
      <c r="O174" s="8"/>
      <c r="P174" s="8"/>
      <c r="Q174" s="8"/>
      <c r="R174" s="8"/>
      <c r="S174" s="16">
        <f t="shared" ref="S174" si="269">(C174*V174)-K174</f>
        <v>0</v>
      </c>
      <c r="T174" s="17"/>
      <c r="U174" s="18">
        <f t="shared" ref="U174" si="270">S174-T174</f>
        <v>0</v>
      </c>
      <c r="V174" s="19"/>
      <c r="W174" s="20"/>
      <c r="X174" s="20"/>
      <c r="Y174" s="21"/>
    </row>
    <row r="175" spans="1:25" x14ac:dyDescent="0.2">
      <c r="A175" s="7"/>
      <c r="B175" s="8">
        <v>3</v>
      </c>
      <c r="C175" s="9"/>
      <c r="D175" s="10">
        <f t="shared" ref="D175:D177" si="271">IF(C175&gt;0,K175/(I175/C175),0)</f>
        <v>0</v>
      </c>
      <c r="E175" s="10">
        <f t="shared" ref="E175:E177" si="272">IF(C175&gt;0,S175/(I175/C175),0)</f>
        <v>0</v>
      </c>
      <c r="F175" s="11">
        <f t="shared" ref="F175:F177" si="273">IF(V175&gt;0,FLOOR((P175+U175)/V175,0.1),0)</f>
        <v>0</v>
      </c>
      <c r="G175" s="12"/>
      <c r="H175" s="12"/>
      <c r="I175" s="13">
        <f t="shared" ref="I175:I177" si="274">K175+S175</f>
        <v>0</v>
      </c>
      <c r="J175" s="14">
        <f t="shared" ref="J175:J177" si="275">P175+U175</f>
        <v>0</v>
      </c>
      <c r="K175" s="13">
        <f t="shared" ref="K175:K177" si="276">L175+R175</f>
        <v>0</v>
      </c>
      <c r="L175" s="13">
        <f t="shared" ref="L175:L177" si="277">M175+N175</f>
        <v>0</v>
      </c>
      <c r="M175" s="8"/>
      <c r="N175" s="15">
        <f t="shared" si="268"/>
        <v>0</v>
      </c>
      <c r="O175" s="8"/>
      <c r="P175" s="8"/>
      <c r="Q175" s="8"/>
      <c r="R175" s="8"/>
      <c r="S175" s="16">
        <f t="shared" ref="S175:S177" si="278">(C175*V175)-K175</f>
        <v>0</v>
      </c>
      <c r="T175" s="17"/>
      <c r="U175" s="18">
        <f t="shared" ref="U175:U177" si="279">S175-T175</f>
        <v>0</v>
      </c>
      <c r="V175" s="19"/>
      <c r="W175" s="20"/>
      <c r="X175" s="20"/>
      <c r="Y175" s="21"/>
    </row>
    <row r="176" spans="1:25" x14ac:dyDescent="0.2">
      <c r="A176" s="7"/>
      <c r="B176" s="8">
        <v>3</v>
      </c>
      <c r="C176" s="9"/>
      <c r="D176" s="10">
        <f t="shared" si="271"/>
        <v>0</v>
      </c>
      <c r="E176" s="10">
        <f t="shared" si="272"/>
        <v>0</v>
      </c>
      <c r="F176" s="11">
        <f t="shared" si="273"/>
        <v>0</v>
      </c>
      <c r="G176" s="12"/>
      <c r="H176" s="12"/>
      <c r="I176" s="13">
        <f t="shared" si="274"/>
        <v>0</v>
      </c>
      <c r="J176" s="14">
        <f t="shared" si="275"/>
        <v>0</v>
      </c>
      <c r="K176" s="13">
        <f t="shared" si="276"/>
        <v>0</v>
      </c>
      <c r="L176" s="13">
        <f t="shared" si="277"/>
        <v>0</v>
      </c>
      <c r="M176" s="8"/>
      <c r="N176" s="15">
        <f t="shared" si="268"/>
        <v>0</v>
      </c>
      <c r="O176" s="8"/>
      <c r="P176" s="8"/>
      <c r="Q176" s="8"/>
      <c r="R176" s="8"/>
      <c r="S176" s="16">
        <f t="shared" si="278"/>
        <v>0</v>
      </c>
      <c r="T176" s="17"/>
      <c r="U176" s="18">
        <f t="shared" si="279"/>
        <v>0</v>
      </c>
      <c r="V176" s="19"/>
      <c r="W176" s="20"/>
      <c r="X176" s="20"/>
      <c r="Y176" s="21"/>
    </row>
    <row r="177" spans="1:29" x14ac:dyDescent="0.2">
      <c r="A177" s="7"/>
      <c r="B177" s="8">
        <v>3</v>
      </c>
      <c r="C177" s="9"/>
      <c r="D177" s="10">
        <f t="shared" si="271"/>
        <v>0</v>
      </c>
      <c r="E177" s="10">
        <f t="shared" si="272"/>
        <v>0</v>
      </c>
      <c r="F177" s="11">
        <f t="shared" si="273"/>
        <v>0</v>
      </c>
      <c r="G177" s="12"/>
      <c r="H177" s="12"/>
      <c r="I177" s="13">
        <f t="shared" si="274"/>
        <v>0</v>
      </c>
      <c r="J177" s="14">
        <f t="shared" si="275"/>
        <v>0</v>
      </c>
      <c r="K177" s="13">
        <f t="shared" si="276"/>
        <v>0</v>
      </c>
      <c r="L177" s="13">
        <f t="shared" si="277"/>
        <v>0</v>
      </c>
      <c r="M177" s="8"/>
      <c r="N177" s="15">
        <f t="shared" si="268"/>
        <v>0</v>
      </c>
      <c r="O177" s="8"/>
      <c r="P177" s="8"/>
      <c r="Q177" s="8"/>
      <c r="R177" s="8"/>
      <c r="S177" s="16">
        <f t="shared" si="278"/>
        <v>0</v>
      </c>
      <c r="T177" s="17"/>
      <c r="U177" s="18">
        <f t="shared" si="279"/>
        <v>0</v>
      </c>
      <c r="V177" s="19"/>
      <c r="W177" s="20"/>
      <c r="X177" s="20"/>
      <c r="Y177" s="21"/>
    </row>
    <row r="178" spans="1:29" ht="17" x14ac:dyDescent="0.2">
      <c r="A178" s="22" t="s">
        <v>142</v>
      </c>
      <c r="B178" s="23">
        <v>3</v>
      </c>
      <c r="C178" s="24">
        <f>SUM(C174:C177)</f>
        <v>0</v>
      </c>
      <c r="D178" s="25">
        <f>SUM(D174:D177)</f>
        <v>0</v>
      </c>
      <c r="E178" s="25">
        <f>SUM(E174:E177)</f>
        <v>0</v>
      </c>
      <c r="F178" s="26" t="s">
        <v>14</v>
      </c>
      <c r="G178" s="23" t="s">
        <v>14</v>
      </c>
      <c r="H178" s="23" t="s">
        <v>14</v>
      </c>
      <c r="I178" s="25">
        <f>SUM(I174:I177)</f>
        <v>0</v>
      </c>
      <c r="J178" s="26" t="s">
        <v>14</v>
      </c>
      <c r="K178" s="25">
        <f>SUM(K174:K177)</f>
        <v>0</v>
      </c>
      <c r="L178" s="25">
        <f>SUM(L174:L177)</f>
        <v>0</v>
      </c>
      <c r="M178" s="27">
        <f>SUM(M174:M177)</f>
        <v>0</v>
      </c>
      <c r="N178" s="24">
        <f>SUM(N174:N177)</f>
        <v>0</v>
      </c>
      <c r="O178" s="24">
        <f>SUM(O174:O177)</f>
        <v>0</v>
      </c>
      <c r="P178" s="26" t="s">
        <v>14</v>
      </c>
      <c r="Q178" s="30"/>
      <c r="R178" s="24">
        <f>SUM(R174:R177)</f>
        <v>0</v>
      </c>
      <c r="S178" s="35">
        <f>SUM(S174:S177)</f>
        <v>0</v>
      </c>
      <c r="T178" s="35">
        <f>SUM(T174:T177)</f>
        <v>0</v>
      </c>
      <c r="U178" s="26" t="s">
        <v>14</v>
      </c>
      <c r="V178" s="23" t="s">
        <v>14</v>
      </c>
      <c r="W178" s="23" t="s">
        <v>14</v>
      </c>
      <c r="X178" s="23" t="s">
        <v>14</v>
      </c>
      <c r="Y178" s="23" t="s">
        <v>14</v>
      </c>
      <c r="AA178" s="37"/>
      <c r="AB178" s="37"/>
      <c r="AC178" s="37"/>
    </row>
    <row r="179" spans="1:29" x14ac:dyDescent="0.2">
      <c r="A179" s="22" t="s">
        <v>143</v>
      </c>
      <c r="B179" s="23">
        <v>3</v>
      </c>
      <c r="C179" s="30" t="s">
        <v>14</v>
      </c>
      <c r="D179" s="26" t="s">
        <v>14</v>
      </c>
      <c r="E179" s="26" t="s">
        <v>14</v>
      </c>
      <c r="F179" s="25">
        <f>SUM(F174:F177)</f>
        <v>0</v>
      </c>
      <c r="G179" s="23" t="s">
        <v>14</v>
      </c>
      <c r="H179" s="23" t="s">
        <v>14</v>
      </c>
      <c r="I179" s="23" t="s">
        <v>14</v>
      </c>
      <c r="J179" s="25">
        <f>SUM(J174:J177)</f>
        <v>0</v>
      </c>
      <c r="K179" s="23" t="s">
        <v>14</v>
      </c>
      <c r="L179" s="23" t="s">
        <v>14</v>
      </c>
      <c r="M179" s="28" t="s">
        <v>14</v>
      </c>
      <c r="N179" s="23" t="s">
        <v>14</v>
      </c>
      <c r="O179" s="23" t="s">
        <v>14</v>
      </c>
      <c r="P179" s="25">
        <f>SUM(P174:P177)</f>
        <v>0</v>
      </c>
      <c r="Q179" s="24"/>
      <c r="R179" s="31" t="s">
        <v>14</v>
      </c>
      <c r="S179" s="31" t="s">
        <v>14</v>
      </c>
      <c r="T179" s="31" t="s">
        <v>14</v>
      </c>
      <c r="U179" s="25">
        <f>SUM(U174:U177)</f>
        <v>0</v>
      </c>
      <c r="V179" s="36" t="s">
        <v>14</v>
      </c>
      <c r="W179" s="23" t="s">
        <v>14</v>
      </c>
      <c r="X179" s="23" t="s">
        <v>14</v>
      </c>
      <c r="Y179" s="23" t="s">
        <v>14</v>
      </c>
    </row>
    <row r="180" spans="1:29" x14ac:dyDescent="0.2">
      <c r="A180" s="22" t="s">
        <v>144</v>
      </c>
      <c r="B180" s="23">
        <v>3</v>
      </c>
      <c r="C180" s="24">
        <f>SUMIF(H174:H177,"f",C174:C177)</f>
        <v>0</v>
      </c>
      <c r="D180" s="24">
        <f>SUMIF(H174:H177,"f",D174:D177)</f>
        <v>0</v>
      </c>
      <c r="E180" s="24">
        <f>SUMIF(H174:H177,"f",E174:E177)</f>
        <v>0</v>
      </c>
      <c r="F180" s="26" t="s">
        <v>14</v>
      </c>
      <c r="G180" s="23" t="s">
        <v>14</v>
      </c>
      <c r="H180" s="23" t="s">
        <v>14</v>
      </c>
      <c r="I180" s="24">
        <f>SUMIF(H174:H177,"f",I174:I177)</f>
        <v>0</v>
      </c>
      <c r="J180" s="23" t="s">
        <v>14</v>
      </c>
      <c r="K180" s="24">
        <f>SUMIF(H174:H177,"f",K174:K177)</f>
        <v>0</v>
      </c>
      <c r="L180" s="24">
        <f>SUMIF(H174:H177,"f",L174:L177)</f>
        <v>0</v>
      </c>
      <c r="M180" s="24">
        <f>SUMIF(H174:H177,"f",M174:M177)</f>
        <v>0</v>
      </c>
      <c r="N180" s="24">
        <f>SUMIF(H174:H177,"f",N174:N177)</f>
        <v>0</v>
      </c>
      <c r="O180" s="24">
        <f>SUMIF(H174:H177,"f",O174:O177)</f>
        <v>0</v>
      </c>
      <c r="P180" s="23" t="s">
        <v>14</v>
      </c>
      <c r="Q180" s="31"/>
      <c r="R180" s="24">
        <f>SUMIF(H174:H177,"f",R174:R177)</f>
        <v>0</v>
      </c>
      <c r="S180" s="24">
        <f>SUMIF(H174:H177,"f",S174:S177)</f>
        <v>0</v>
      </c>
      <c r="T180" s="24">
        <f>SUMIF(H174:H177,"f",T174:T177)</f>
        <v>0</v>
      </c>
      <c r="U180" s="23" t="s">
        <v>14</v>
      </c>
      <c r="V180" s="23" t="s">
        <v>14</v>
      </c>
      <c r="W180" s="23" t="s">
        <v>14</v>
      </c>
      <c r="X180" s="23" t="s">
        <v>14</v>
      </c>
      <c r="Y180" s="23" t="s">
        <v>14</v>
      </c>
    </row>
    <row r="181" spans="1:29" x14ac:dyDescent="0.2">
      <c r="A181" s="234" t="s">
        <v>31</v>
      </c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  <c r="W181" s="235"/>
      <c r="X181" s="235"/>
      <c r="Y181" s="236"/>
    </row>
    <row r="182" spans="1:29" x14ac:dyDescent="0.2">
      <c r="A182" s="7"/>
      <c r="B182" s="8">
        <v>3</v>
      </c>
      <c r="C182" s="9"/>
      <c r="D182" s="10">
        <f t="shared" ref="D182" si="280">IF(C182&gt;0,K182/(I182/C182),0)</f>
        <v>0</v>
      </c>
      <c r="E182" s="10">
        <f t="shared" ref="E182" si="281">IF(C182&gt;0,S182/(I182/C182),0)</f>
        <v>0</v>
      </c>
      <c r="F182" s="11">
        <f t="shared" ref="F182" si="282">IF(V182&gt;0,FLOOR((P182+U182)/V182,0.1),0)</f>
        <v>0</v>
      </c>
      <c r="G182" s="12"/>
      <c r="H182" s="12"/>
      <c r="I182" s="13">
        <f>K182+S182</f>
        <v>0</v>
      </c>
      <c r="J182" s="14">
        <f>P182+U182</f>
        <v>0</v>
      </c>
      <c r="K182" s="13">
        <f>L182+R182</f>
        <v>0</v>
      </c>
      <c r="L182" s="13">
        <f>M182+N182</f>
        <v>0</v>
      </c>
      <c r="M182" s="8"/>
      <c r="N182" s="15">
        <f t="shared" ref="N182:N184" si="283">O182+P182+Q182</f>
        <v>0</v>
      </c>
      <c r="O182" s="8"/>
      <c r="P182" s="8"/>
      <c r="Q182" s="8"/>
      <c r="R182" s="8"/>
      <c r="S182" s="16">
        <f t="shared" ref="S182" si="284">(C182*V182)-K182</f>
        <v>0</v>
      </c>
      <c r="T182" s="17"/>
      <c r="U182" s="18">
        <f t="shared" ref="U182" si="285">S182-T182</f>
        <v>0</v>
      </c>
      <c r="V182" s="19"/>
      <c r="W182" s="20"/>
      <c r="X182" s="20"/>
      <c r="Y182" s="21"/>
    </row>
    <row r="183" spans="1:29" x14ac:dyDescent="0.2">
      <c r="A183" s="7"/>
      <c r="B183" s="8">
        <v>3</v>
      </c>
      <c r="C183" s="9"/>
      <c r="D183" s="10">
        <f t="shared" ref="D183:D184" si="286">IF(C183&gt;0,K183/(I183/C183),0)</f>
        <v>0</v>
      </c>
      <c r="E183" s="10">
        <f t="shared" ref="E183:E184" si="287">IF(C183&gt;0,S183/(I183/C183),0)</f>
        <v>0</v>
      </c>
      <c r="F183" s="11">
        <f t="shared" ref="F183:F184" si="288">IF(V183&gt;0,FLOOR((P183+U183)/V183,0.1),0)</f>
        <v>0</v>
      </c>
      <c r="G183" s="12"/>
      <c r="H183" s="12"/>
      <c r="I183" s="13">
        <f t="shared" ref="I183:I184" si="289">K183+S183</f>
        <v>0</v>
      </c>
      <c r="J183" s="14">
        <f t="shared" ref="J183:J184" si="290">P183+U183</f>
        <v>0</v>
      </c>
      <c r="K183" s="13">
        <f t="shared" ref="K183:K184" si="291">L183+R183</f>
        <v>0</v>
      </c>
      <c r="L183" s="13">
        <f t="shared" ref="L183:L184" si="292">M183+N183</f>
        <v>0</v>
      </c>
      <c r="M183" s="8"/>
      <c r="N183" s="15">
        <f t="shared" si="283"/>
        <v>0</v>
      </c>
      <c r="O183" s="8"/>
      <c r="P183" s="8"/>
      <c r="Q183" s="8"/>
      <c r="R183" s="8"/>
      <c r="S183" s="16">
        <f t="shared" ref="S183:S184" si="293">(C183*V183)-K183</f>
        <v>0</v>
      </c>
      <c r="T183" s="17"/>
      <c r="U183" s="18">
        <f t="shared" ref="U183:U184" si="294">S183-T183</f>
        <v>0</v>
      </c>
      <c r="V183" s="19"/>
      <c r="W183" s="20"/>
      <c r="X183" s="20"/>
      <c r="Y183" s="21"/>
    </row>
    <row r="184" spans="1:29" x14ac:dyDescent="0.2">
      <c r="A184" s="7"/>
      <c r="B184" s="8">
        <v>3</v>
      </c>
      <c r="C184" s="9"/>
      <c r="D184" s="10">
        <f t="shared" si="286"/>
        <v>0</v>
      </c>
      <c r="E184" s="10">
        <f t="shared" si="287"/>
        <v>0</v>
      </c>
      <c r="F184" s="11">
        <f t="shared" si="288"/>
        <v>0</v>
      </c>
      <c r="G184" s="12"/>
      <c r="H184" s="12"/>
      <c r="I184" s="13">
        <f t="shared" si="289"/>
        <v>0</v>
      </c>
      <c r="J184" s="14">
        <f t="shared" si="290"/>
        <v>0</v>
      </c>
      <c r="K184" s="13">
        <f t="shared" si="291"/>
        <v>0</v>
      </c>
      <c r="L184" s="13">
        <f t="shared" si="292"/>
        <v>0</v>
      </c>
      <c r="M184" s="8"/>
      <c r="N184" s="15">
        <f t="shared" si="283"/>
        <v>0</v>
      </c>
      <c r="O184" s="8"/>
      <c r="P184" s="8"/>
      <c r="Q184" s="8"/>
      <c r="R184" s="8"/>
      <c r="S184" s="16">
        <f t="shared" si="293"/>
        <v>0</v>
      </c>
      <c r="T184" s="17"/>
      <c r="U184" s="18">
        <f t="shared" si="294"/>
        <v>0</v>
      </c>
      <c r="V184" s="19"/>
      <c r="W184" s="20"/>
      <c r="X184" s="20"/>
      <c r="Y184" s="21"/>
    </row>
    <row r="185" spans="1:29" x14ac:dyDescent="0.2">
      <c r="A185" s="22" t="s">
        <v>142</v>
      </c>
      <c r="B185" s="23">
        <v>3</v>
      </c>
      <c r="C185" s="24">
        <f>SUM(C182:C184)</f>
        <v>0</v>
      </c>
      <c r="D185" s="25">
        <f>SUM(D182:D184)</f>
        <v>0</v>
      </c>
      <c r="E185" s="25">
        <f>SUM(E182:E184)</f>
        <v>0</v>
      </c>
      <c r="F185" s="26" t="s">
        <v>14</v>
      </c>
      <c r="G185" s="23" t="s">
        <v>14</v>
      </c>
      <c r="H185" s="23" t="s">
        <v>14</v>
      </c>
      <c r="I185" s="25">
        <f>SUM(I182:I184)</f>
        <v>0</v>
      </c>
      <c r="J185" s="26" t="s">
        <v>14</v>
      </c>
      <c r="K185" s="25">
        <f>SUM(K182:K184)</f>
        <v>0</v>
      </c>
      <c r="L185" s="25">
        <f>SUM(L182:L184)</f>
        <v>0</v>
      </c>
      <c r="M185" s="27">
        <f>SUM(M182:M184)</f>
        <v>0</v>
      </c>
      <c r="N185" s="24">
        <f>SUM(N182:N184)</f>
        <v>0</v>
      </c>
      <c r="O185" s="24">
        <f>SUM(O182:O184)</f>
        <v>0</v>
      </c>
      <c r="P185" s="26" t="s">
        <v>14</v>
      </c>
      <c r="Q185" s="30"/>
      <c r="R185" s="24">
        <f>SUM(R182:R184)</f>
        <v>0</v>
      </c>
      <c r="S185" s="35">
        <f>SUM(S182:S184)</f>
        <v>0</v>
      </c>
      <c r="T185" s="35">
        <f>SUM(T182:T184)</f>
        <v>0</v>
      </c>
      <c r="U185" s="26" t="s">
        <v>14</v>
      </c>
      <c r="V185" s="23" t="s">
        <v>14</v>
      </c>
      <c r="W185" s="23" t="s">
        <v>14</v>
      </c>
      <c r="X185" s="23" t="s">
        <v>14</v>
      </c>
      <c r="Y185" s="23" t="s">
        <v>14</v>
      </c>
    </row>
    <row r="186" spans="1:29" x14ac:dyDescent="0.2">
      <c r="A186" s="22" t="s">
        <v>143</v>
      </c>
      <c r="B186" s="23">
        <v>3</v>
      </c>
      <c r="C186" s="30" t="s">
        <v>14</v>
      </c>
      <c r="D186" s="26" t="s">
        <v>14</v>
      </c>
      <c r="E186" s="26" t="s">
        <v>14</v>
      </c>
      <c r="F186" s="25">
        <f>SUM(F182:F184)</f>
        <v>0</v>
      </c>
      <c r="G186" s="23" t="s">
        <v>14</v>
      </c>
      <c r="H186" s="23" t="s">
        <v>14</v>
      </c>
      <c r="I186" s="23" t="s">
        <v>14</v>
      </c>
      <c r="J186" s="25">
        <f>SUM(J182:J184)</f>
        <v>0</v>
      </c>
      <c r="K186" s="23" t="s">
        <v>14</v>
      </c>
      <c r="L186" s="23" t="s">
        <v>14</v>
      </c>
      <c r="M186" s="28" t="s">
        <v>14</v>
      </c>
      <c r="N186" s="23" t="s">
        <v>14</v>
      </c>
      <c r="O186" s="23" t="s">
        <v>14</v>
      </c>
      <c r="P186" s="25">
        <f>SUM(P182:P184)</f>
        <v>0</v>
      </c>
      <c r="Q186" s="24"/>
      <c r="R186" s="31" t="s">
        <v>14</v>
      </c>
      <c r="S186" s="31" t="s">
        <v>14</v>
      </c>
      <c r="T186" s="31" t="s">
        <v>14</v>
      </c>
      <c r="U186" s="25">
        <f>SUM(U182:U184)</f>
        <v>0</v>
      </c>
      <c r="V186" s="36" t="s">
        <v>14</v>
      </c>
      <c r="W186" s="23" t="s">
        <v>14</v>
      </c>
      <c r="X186" s="23" t="s">
        <v>14</v>
      </c>
      <c r="Y186" s="23" t="s">
        <v>14</v>
      </c>
    </row>
    <row r="187" spans="1:29" x14ac:dyDescent="0.2">
      <c r="A187" s="22" t="s">
        <v>144</v>
      </c>
      <c r="B187" s="23">
        <v>3</v>
      </c>
      <c r="C187" s="24">
        <f>SUMIF(H182:H184,"f",C182:C184)</f>
        <v>0</v>
      </c>
      <c r="D187" s="24">
        <f>SUMIF(H182:H184,"f",D182:D184)</f>
        <v>0</v>
      </c>
      <c r="E187" s="24">
        <f>SUMIF(H182:H184,"f",E182:E184)</f>
        <v>0</v>
      </c>
      <c r="F187" s="26" t="s">
        <v>14</v>
      </c>
      <c r="G187" s="23" t="s">
        <v>14</v>
      </c>
      <c r="H187" s="23" t="s">
        <v>14</v>
      </c>
      <c r="I187" s="24">
        <f>SUMIF(H182:H184,"f",I182:I184)</f>
        <v>0</v>
      </c>
      <c r="J187" s="23" t="s">
        <v>14</v>
      </c>
      <c r="K187" s="24">
        <f>SUMIF(H182:H184,"f",K182:K184)</f>
        <v>0</v>
      </c>
      <c r="L187" s="24">
        <f>SUMIF(H182:H184,"f",L182:L184)</f>
        <v>0</v>
      </c>
      <c r="M187" s="24">
        <f>SUMIF(H182:H184,"f",M182:M184)</f>
        <v>0</v>
      </c>
      <c r="N187" s="24">
        <f>SUMIF(H182:H184,"f",N182:N184)</f>
        <v>0</v>
      </c>
      <c r="O187" s="24">
        <f>SUMIF(H182:H184,"f",O182:O184)</f>
        <v>0</v>
      </c>
      <c r="P187" s="23" t="s">
        <v>14</v>
      </c>
      <c r="Q187" s="31"/>
      <c r="R187" s="24">
        <f>SUMIF(H182:H184,"f",R182:R184)</f>
        <v>0</v>
      </c>
      <c r="S187" s="24">
        <f>SUMIF(H182:H184,"f",S182:S184)</f>
        <v>0</v>
      </c>
      <c r="T187" s="24">
        <f>SUMIF(H182:H184,"f",T182:T184)</f>
        <v>0</v>
      </c>
      <c r="U187" s="23" t="s">
        <v>14</v>
      </c>
      <c r="V187" s="23" t="s">
        <v>14</v>
      </c>
      <c r="W187" s="23" t="s">
        <v>14</v>
      </c>
      <c r="X187" s="23" t="s">
        <v>14</v>
      </c>
      <c r="Y187" s="23" t="s">
        <v>14</v>
      </c>
    </row>
    <row r="188" spans="1:29" x14ac:dyDescent="0.2">
      <c r="A188" s="234" t="s">
        <v>32</v>
      </c>
      <c r="B188" s="235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  <c r="Y188" s="236"/>
    </row>
    <row r="189" spans="1:29" x14ac:dyDescent="0.2">
      <c r="A189" s="7"/>
      <c r="B189" s="8">
        <v>3</v>
      </c>
      <c r="C189" s="9"/>
      <c r="D189" s="10">
        <f t="shared" ref="D189" si="295">IF(C189&gt;0,K189/(I189/C189),0)</f>
        <v>0</v>
      </c>
      <c r="E189" s="10">
        <f t="shared" ref="E189" si="296">IF(C189&gt;0,S189/(I189/C189),0)</f>
        <v>0</v>
      </c>
      <c r="F189" s="11">
        <f t="shared" ref="F189" si="297">IF(V189&gt;0,FLOOR((P189+U189)/V189,0.1),0)</f>
        <v>0</v>
      </c>
      <c r="G189" s="12"/>
      <c r="H189" s="12"/>
      <c r="I189" s="13">
        <f>K189+S189</f>
        <v>0</v>
      </c>
      <c r="J189" s="14">
        <f>P189+U189</f>
        <v>0</v>
      </c>
      <c r="K189" s="13">
        <f>L189+R189</f>
        <v>0</v>
      </c>
      <c r="L189" s="13">
        <f>M189+N189</f>
        <v>0</v>
      </c>
      <c r="M189" s="8"/>
      <c r="N189" s="15">
        <f t="shared" ref="N189:N191" si="298">O189+P189+Q189</f>
        <v>0</v>
      </c>
      <c r="O189" s="8"/>
      <c r="P189" s="8"/>
      <c r="Q189" s="8"/>
      <c r="R189" s="8"/>
      <c r="S189" s="16">
        <f t="shared" ref="S189" si="299">(C189*V189)-K189</f>
        <v>0</v>
      </c>
      <c r="T189" s="17"/>
      <c r="U189" s="18">
        <f t="shared" ref="U189" si="300">S189-T189</f>
        <v>0</v>
      </c>
      <c r="V189" s="20"/>
      <c r="W189" s="20"/>
      <c r="X189" s="20"/>
      <c r="Y189" s="21"/>
    </row>
    <row r="190" spans="1:29" x14ac:dyDescent="0.2">
      <c r="A190" s="7"/>
      <c r="B190" s="8">
        <v>3</v>
      </c>
      <c r="C190" s="9"/>
      <c r="D190" s="10">
        <f t="shared" ref="D190:D191" si="301">IF(C190&gt;0,K190/(I190/C190),0)</f>
        <v>0</v>
      </c>
      <c r="E190" s="10">
        <f t="shared" ref="E190:E191" si="302">IF(C190&gt;0,S190/(I190/C190),0)</f>
        <v>0</v>
      </c>
      <c r="F190" s="11">
        <f t="shared" ref="F190:F191" si="303">IF(V190&gt;0,FLOOR((P190+U190)/V190,0.1),0)</f>
        <v>0</v>
      </c>
      <c r="G190" s="12"/>
      <c r="H190" s="12"/>
      <c r="I190" s="13">
        <f t="shared" ref="I190:I191" si="304">K190+S190</f>
        <v>0</v>
      </c>
      <c r="J190" s="14">
        <f t="shared" ref="J190:J191" si="305">P190+U190</f>
        <v>0</v>
      </c>
      <c r="K190" s="13">
        <f t="shared" ref="K190:K191" si="306">L190+R190</f>
        <v>0</v>
      </c>
      <c r="L190" s="13">
        <f t="shared" ref="L190:L191" si="307">M190+N190</f>
        <v>0</v>
      </c>
      <c r="M190" s="8"/>
      <c r="N190" s="15">
        <f t="shared" si="298"/>
        <v>0</v>
      </c>
      <c r="O190" s="8"/>
      <c r="P190" s="8"/>
      <c r="Q190" s="8"/>
      <c r="R190" s="8"/>
      <c r="S190" s="16">
        <f t="shared" ref="S190:S191" si="308">(C190*V190)-K190</f>
        <v>0</v>
      </c>
      <c r="T190" s="17"/>
      <c r="U190" s="18">
        <f t="shared" ref="U190:U191" si="309">S190-T190</f>
        <v>0</v>
      </c>
      <c r="V190" s="20"/>
      <c r="W190" s="20"/>
      <c r="X190" s="20"/>
      <c r="Y190" s="21"/>
    </row>
    <row r="191" spans="1:29" x14ac:dyDescent="0.2">
      <c r="A191" s="7"/>
      <c r="B191" s="8">
        <v>3</v>
      </c>
      <c r="C191" s="9"/>
      <c r="D191" s="10">
        <f t="shared" si="301"/>
        <v>0</v>
      </c>
      <c r="E191" s="10">
        <f t="shared" si="302"/>
        <v>0</v>
      </c>
      <c r="F191" s="11">
        <f t="shared" si="303"/>
        <v>0</v>
      </c>
      <c r="G191" s="12"/>
      <c r="H191" s="12"/>
      <c r="I191" s="13">
        <f t="shared" si="304"/>
        <v>0</v>
      </c>
      <c r="J191" s="14">
        <f t="shared" si="305"/>
        <v>0</v>
      </c>
      <c r="K191" s="13">
        <f t="shared" si="306"/>
        <v>0</v>
      </c>
      <c r="L191" s="13">
        <f t="shared" si="307"/>
        <v>0</v>
      </c>
      <c r="M191" s="8"/>
      <c r="N191" s="15">
        <f t="shared" si="298"/>
        <v>0</v>
      </c>
      <c r="O191" s="8"/>
      <c r="P191" s="8"/>
      <c r="Q191" s="8"/>
      <c r="R191" s="8"/>
      <c r="S191" s="16">
        <f t="shared" si="308"/>
        <v>0</v>
      </c>
      <c r="T191" s="17"/>
      <c r="U191" s="18">
        <f t="shared" si="309"/>
        <v>0</v>
      </c>
      <c r="V191" s="20"/>
      <c r="W191" s="20"/>
      <c r="X191" s="20"/>
      <c r="Y191" s="21"/>
    </row>
    <row r="192" spans="1:29" s="29" customFormat="1" x14ac:dyDescent="0.2">
      <c r="A192" s="22" t="s">
        <v>142</v>
      </c>
      <c r="B192" s="23">
        <v>3</v>
      </c>
      <c r="C192" s="24">
        <f>SUM(C189:C191)</f>
        <v>0</v>
      </c>
      <c r="D192" s="25">
        <f>SUM(D189:D191)</f>
        <v>0</v>
      </c>
      <c r="E192" s="25">
        <f>SUM(E189:E191)</f>
        <v>0</v>
      </c>
      <c r="F192" s="26" t="s">
        <v>14</v>
      </c>
      <c r="G192" s="23" t="s">
        <v>14</v>
      </c>
      <c r="H192" s="23" t="s">
        <v>14</v>
      </c>
      <c r="I192" s="25">
        <f>SUM(I189:I191)</f>
        <v>0</v>
      </c>
      <c r="J192" s="26" t="s">
        <v>14</v>
      </c>
      <c r="K192" s="25">
        <f>SUM(K189:K191)</f>
        <v>0</v>
      </c>
      <c r="L192" s="25">
        <f>SUM(L189:L191)</f>
        <v>0</v>
      </c>
      <c r="M192" s="27">
        <f>SUM(M189:M191)</f>
        <v>0</v>
      </c>
      <c r="N192" s="24">
        <f>SUM(N189:N191)</f>
        <v>0</v>
      </c>
      <c r="O192" s="24">
        <f>SUM(O189:O191)</f>
        <v>0</v>
      </c>
      <c r="P192" s="26" t="s">
        <v>14</v>
      </c>
      <c r="Q192" s="30"/>
      <c r="R192" s="24">
        <f>SUM(R189:R191)</f>
        <v>0</v>
      </c>
      <c r="S192" s="35">
        <f>SUM(S189:S191)</f>
        <v>0</v>
      </c>
      <c r="T192" s="35">
        <f>SUM(T189:T191)</f>
        <v>0</v>
      </c>
      <c r="U192" s="26" t="s">
        <v>14</v>
      </c>
      <c r="V192" s="23" t="s">
        <v>14</v>
      </c>
      <c r="W192" s="23" t="s">
        <v>14</v>
      </c>
      <c r="X192" s="23" t="s">
        <v>14</v>
      </c>
      <c r="Y192" s="23" t="s">
        <v>14</v>
      </c>
      <c r="Z192" s="2"/>
      <c r="AA192" s="2"/>
      <c r="AB192" s="2"/>
      <c r="AC192" s="2"/>
    </row>
    <row r="193" spans="1:29" s="29" customFormat="1" x14ac:dyDescent="0.2">
      <c r="A193" s="22" t="s">
        <v>143</v>
      </c>
      <c r="B193" s="23">
        <v>3</v>
      </c>
      <c r="C193" s="30" t="s">
        <v>14</v>
      </c>
      <c r="D193" s="26" t="s">
        <v>14</v>
      </c>
      <c r="E193" s="26" t="s">
        <v>14</v>
      </c>
      <c r="F193" s="25">
        <f>SUM(F189:F191)</f>
        <v>0</v>
      </c>
      <c r="G193" s="23" t="s">
        <v>14</v>
      </c>
      <c r="H193" s="23" t="s">
        <v>14</v>
      </c>
      <c r="I193" s="23" t="s">
        <v>14</v>
      </c>
      <c r="J193" s="25">
        <f>SUM(J189:J191)</f>
        <v>0</v>
      </c>
      <c r="K193" s="23" t="s">
        <v>14</v>
      </c>
      <c r="L193" s="23" t="s">
        <v>14</v>
      </c>
      <c r="M193" s="28" t="s">
        <v>14</v>
      </c>
      <c r="N193" s="23" t="s">
        <v>14</v>
      </c>
      <c r="O193" s="23" t="s">
        <v>14</v>
      </c>
      <c r="P193" s="25">
        <f>SUM(P189:P191)</f>
        <v>0</v>
      </c>
      <c r="Q193" s="24"/>
      <c r="R193" s="31" t="s">
        <v>14</v>
      </c>
      <c r="S193" s="31" t="s">
        <v>14</v>
      </c>
      <c r="T193" s="31" t="s">
        <v>14</v>
      </c>
      <c r="U193" s="25">
        <f>SUM(U189:U191)</f>
        <v>0</v>
      </c>
      <c r="V193" s="36" t="s">
        <v>14</v>
      </c>
      <c r="W193" s="23" t="s">
        <v>14</v>
      </c>
      <c r="X193" s="23" t="s">
        <v>14</v>
      </c>
      <c r="Y193" s="23" t="s">
        <v>14</v>
      </c>
      <c r="Z193" s="2"/>
      <c r="AA193" s="2"/>
      <c r="AB193" s="2"/>
      <c r="AC193" s="2"/>
    </row>
    <row r="194" spans="1:29" s="29" customFormat="1" ht="16" thickBot="1" x14ac:dyDescent="0.25">
      <c r="A194" s="22" t="s">
        <v>144</v>
      </c>
      <c r="B194" s="23">
        <v>3</v>
      </c>
      <c r="C194" s="24">
        <f>SUMIF(H189:H191,"f",C189:C191)</f>
        <v>0</v>
      </c>
      <c r="D194" s="24">
        <f>SUMIF(H189:H191,"f",D189:D191)</f>
        <v>0</v>
      </c>
      <c r="E194" s="24">
        <f>SUMIF(H189:H191,"f",E189:E191)</f>
        <v>0</v>
      </c>
      <c r="F194" s="26" t="s">
        <v>14</v>
      </c>
      <c r="G194" s="23" t="s">
        <v>14</v>
      </c>
      <c r="H194" s="23" t="s">
        <v>14</v>
      </c>
      <c r="I194" s="24">
        <f>SUMIF(H189:H191,"f",I189:I191)</f>
        <v>0</v>
      </c>
      <c r="J194" s="23" t="s">
        <v>14</v>
      </c>
      <c r="K194" s="24">
        <f>SUMIF(H189:H191,"f",K189:K191)</f>
        <v>0</v>
      </c>
      <c r="L194" s="24">
        <f>SUMIF(H189:H191,"f",L189:L191)</f>
        <v>0</v>
      </c>
      <c r="M194" s="24">
        <f>SUMIF(H189:H191,"f",M189:M191)</f>
        <v>0</v>
      </c>
      <c r="N194" s="24">
        <f>SUMIF(H189:H191,"f",N189:N191)</f>
        <v>0</v>
      </c>
      <c r="O194" s="24">
        <f>SUMIF(H189:H191,"f",O189:O191)</f>
        <v>0</v>
      </c>
      <c r="P194" s="23" t="s">
        <v>14</v>
      </c>
      <c r="Q194" s="31"/>
      <c r="R194" s="24">
        <f>SUMIF(H189:H191,"f",R189:R191)</f>
        <v>0</v>
      </c>
      <c r="S194" s="24">
        <f>SUMIF(H189:H191,"f",S189:S191)</f>
        <v>0</v>
      </c>
      <c r="T194" s="24">
        <f>SUMIF(H189:H191,"f",T189:T191)</f>
        <v>0</v>
      </c>
      <c r="U194" s="23" t="s">
        <v>14</v>
      </c>
      <c r="V194" s="23" t="s">
        <v>14</v>
      </c>
      <c r="W194" s="23" t="s">
        <v>14</v>
      </c>
      <c r="X194" s="23" t="s">
        <v>14</v>
      </c>
      <c r="Y194" s="23" t="s">
        <v>14</v>
      </c>
      <c r="Z194" s="2"/>
      <c r="AA194" s="2"/>
      <c r="AB194" s="2"/>
      <c r="AC194" s="2"/>
    </row>
    <row r="195" spans="1:29" s="42" customFormat="1" ht="19" thickTop="1" thickBot="1" x14ac:dyDescent="0.25">
      <c r="A195" s="38" t="s">
        <v>84</v>
      </c>
      <c r="B195" s="39">
        <v>3</v>
      </c>
      <c r="C195" s="40">
        <f>SUM(C145,C152,C161,C170,C178,C185,C192)</f>
        <v>30</v>
      </c>
      <c r="D195" s="40">
        <f>SUM(D145,D152,D161,D170,D178,D185,D192)</f>
        <v>17.793333333333329</v>
      </c>
      <c r="E195" s="40">
        <f>SUM(E145,E152,E161,E170,E178,E185,E192)</f>
        <v>12.206666666666667</v>
      </c>
      <c r="F195" s="40">
        <f>SUM(F146,F153,F162,F171,F179,F186,F193)</f>
        <v>23.2</v>
      </c>
      <c r="G195" s="41" t="s">
        <v>14</v>
      </c>
      <c r="H195" s="41" t="s">
        <v>14</v>
      </c>
      <c r="I195" s="40">
        <f>SUM(I145,I152,I161,I170,I178,I185,I192)</f>
        <v>790</v>
      </c>
      <c r="J195" s="40">
        <f>SUM(J146,J153,J162,J171,J179,J186,J193)</f>
        <v>625</v>
      </c>
      <c r="K195" s="40">
        <f>SUM(K145,K152,K161,K170,K178,K185,K192)</f>
        <v>480</v>
      </c>
      <c r="L195" s="40">
        <f>SUM(L145,L152,L161,L170,L178,L185,L192)</f>
        <v>465</v>
      </c>
      <c r="M195" s="40">
        <f>SUM(M145,M152,M161,M170,M178,M185,M192)</f>
        <v>90</v>
      </c>
      <c r="N195" s="40">
        <f>SUM(N145,N152,N161,N170,N178,N185,N192)</f>
        <v>375</v>
      </c>
      <c r="O195" s="40">
        <f>SUM(O145,O152,O161,O170,O178,O185,O192)</f>
        <v>15</v>
      </c>
      <c r="P195" s="40">
        <f>SUM(P146,P153,P162,P171,P179,P186,P193)</f>
        <v>315</v>
      </c>
      <c r="Q195" s="40"/>
      <c r="R195" s="40">
        <f>SUM(R145,R152,R161,R170,R178,R185,R192)</f>
        <v>15</v>
      </c>
      <c r="S195" s="40">
        <f>SUM(S145,S152,S161,S170,S178,S185,S192)</f>
        <v>310</v>
      </c>
      <c r="T195" s="40">
        <f>SUM(T145,T152,T161,T170,T178,T185,T192)</f>
        <v>0</v>
      </c>
      <c r="U195" s="40">
        <f>SUM(U146,U153,U162,U171,U179,U186,U193)</f>
        <v>310</v>
      </c>
      <c r="V195" s="41" t="s">
        <v>14</v>
      </c>
      <c r="W195" s="41" t="s">
        <v>14</v>
      </c>
      <c r="X195" s="41" t="s">
        <v>14</v>
      </c>
      <c r="Y195" s="41" t="s">
        <v>14</v>
      </c>
      <c r="Z195" s="37"/>
      <c r="AA195" s="2"/>
      <c r="AB195" s="2"/>
      <c r="AC195" s="2"/>
    </row>
    <row r="196" spans="1:29" ht="25.5" customHeight="1" x14ac:dyDescent="0.2">
      <c r="A196" s="237" t="s">
        <v>91</v>
      </c>
      <c r="B196" s="238"/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9"/>
    </row>
    <row r="197" spans="1:29" x14ac:dyDescent="0.2">
      <c r="A197" s="234" t="s">
        <v>27</v>
      </c>
      <c r="B197" s="235"/>
      <c r="C197" s="23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5"/>
      <c r="T197" s="235"/>
      <c r="U197" s="235"/>
      <c r="V197" s="235"/>
      <c r="W197" s="235"/>
      <c r="X197" s="235"/>
      <c r="Y197" s="236"/>
    </row>
    <row r="198" spans="1:29" x14ac:dyDescent="0.2">
      <c r="A198" s="7" t="s">
        <v>186</v>
      </c>
      <c r="B198" s="8">
        <v>4</v>
      </c>
      <c r="C198" s="9">
        <v>2</v>
      </c>
      <c r="D198" s="10">
        <f t="shared" ref="D198:D199" si="310">IF(C198&gt;0,K198/(I198/C198),0)</f>
        <v>1.0333333333333334</v>
      </c>
      <c r="E198" s="10">
        <f t="shared" ref="E198:E199" si="311">IF(C198&gt;0,S198/(I198/C198),0)</f>
        <v>0.96666666666666667</v>
      </c>
      <c r="F198" s="11">
        <f t="shared" ref="F198:F199" si="312">IF(V198&gt;0,FLOOR((P198+U198)/V198,0.1),0)</f>
        <v>1.9000000000000001</v>
      </c>
      <c r="G198" s="12" t="s">
        <v>17</v>
      </c>
      <c r="H198" s="12" t="s">
        <v>20</v>
      </c>
      <c r="I198" s="13">
        <f>K198+S198</f>
        <v>60</v>
      </c>
      <c r="J198" s="14">
        <f>P198+U198</f>
        <v>59</v>
      </c>
      <c r="K198" s="13">
        <f>L198+R198</f>
        <v>31</v>
      </c>
      <c r="L198" s="13">
        <f>M198+N198</f>
        <v>30</v>
      </c>
      <c r="M198" s="8"/>
      <c r="N198" s="15">
        <f t="shared" ref="N198:N201" si="313">O198+P198+Q198</f>
        <v>30</v>
      </c>
      <c r="O198" s="8"/>
      <c r="P198" s="8">
        <v>30</v>
      </c>
      <c r="Q198" s="8"/>
      <c r="R198" s="8">
        <v>1</v>
      </c>
      <c r="S198" s="16">
        <f t="shared" ref="S198" si="314">(C198*V198)-K198</f>
        <v>29</v>
      </c>
      <c r="T198" s="17"/>
      <c r="U198" s="18">
        <f t="shared" ref="U198:U199" si="315">S198-T198</f>
        <v>29</v>
      </c>
      <c r="V198" s="19">
        <v>30</v>
      </c>
      <c r="W198" s="20">
        <v>100</v>
      </c>
      <c r="X198" s="20"/>
      <c r="Y198" s="21"/>
    </row>
    <row r="199" spans="1:29" x14ac:dyDescent="0.2">
      <c r="A199" s="7" t="s">
        <v>174</v>
      </c>
      <c r="B199" s="8">
        <v>4</v>
      </c>
      <c r="C199" s="9"/>
      <c r="D199" s="10">
        <f t="shared" si="310"/>
        <v>0</v>
      </c>
      <c r="E199" s="10">
        <f t="shared" si="311"/>
        <v>0</v>
      </c>
      <c r="F199" s="11">
        <f t="shared" si="312"/>
        <v>0</v>
      </c>
      <c r="G199" s="12" t="s">
        <v>21</v>
      </c>
      <c r="H199" s="12" t="s">
        <v>19</v>
      </c>
      <c r="I199" s="13">
        <f t="shared" ref="I199" si="316">K199+S199</f>
        <v>30</v>
      </c>
      <c r="J199" s="14">
        <f t="shared" ref="J199" si="317">P199+U199</f>
        <v>30</v>
      </c>
      <c r="K199" s="13">
        <f t="shared" ref="K199" si="318">L199+R199</f>
        <v>30</v>
      </c>
      <c r="L199" s="13">
        <f t="shared" ref="L199" si="319">M199+N199</f>
        <v>30</v>
      </c>
      <c r="M199" s="8"/>
      <c r="N199" s="15">
        <f t="shared" si="313"/>
        <v>30</v>
      </c>
      <c r="O199" s="8"/>
      <c r="P199" s="8">
        <v>30</v>
      </c>
      <c r="Q199" s="8"/>
      <c r="R199" s="8"/>
      <c r="S199" s="16">
        <v>0</v>
      </c>
      <c r="T199" s="17"/>
      <c r="U199" s="18">
        <f t="shared" si="315"/>
        <v>0</v>
      </c>
      <c r="V199" s="19"/>
      <c r="W199" s="20"/>
      <c r="X199" s="20"/>
      <c r="Y199" s="21"/>
    </row>
    <row r="200" spans="1:29" x14ac:dyDescent="0.2">
      <c r="A200" s="7"/>
      <c r="B200" s="8">
        <v>4</v>
      </c>
      <c r="C200" s="9"/>
      <c r="D200" s="10">
        <f t="shared" ref="D200:D201" si="320">IF(C200&gt;0,K200/(I200/C200),0)</f>
        <v>0</v>
      </c>
      <c r="E200" s="10">
        <f t="shared" ref="E200:E201" si="321">IF(C200&gt;0,S200/(I200/C200),0)</f>
        <v>0</v>
      </c>
      <c r="F200" s="11">
        <f t="shared" ref="F200:F201" si="322">IF(V200&gt;0,FLOOR((P200+U200)/V200,0.1),0)</f>
        <v>0</v>
      </c>
      <c r="G200" s="12"/>
      <c r="H200" s="12"/>
      <c r="I200" s="13">
        <f t="shared" ref="I200:I201" si="323">K200+S200</f>
        <v>0</v>
      </c>
      <c r="J200" s="14">
        <f t="shared" ref="J200:J201" si="324">P200+U200</f>
        <v>0</v>
      </c>
      <c r="K200" s="13">
        <f t="shared" ref="K200:K201" si="325">L200+R200</f>
        <v>0</v>
      </c>
      <c r="L200" s="13">
        <f t="shared" ref="L200:L201" si="326">M200+N200</f>
        <v>0</v>
      </c>
      <c r="M200" s="8"/>
      <c r="N200" s="15">
        <f t="shared" si="313"/>
        <v>0</v>
      </c>
      <c r="O200" s="8"/>
      <c r="P200" s="8"/>
      <c r="Q200" s="8"/>
      <c r="R200" s="8"/>
      <c r="S200" s="16">
        <f t="shared" ref="S200:S201" si="327">(C200*V200)-K200</f>
        <v>0</v>
      </c>
      <c r="T200" s="17"/>
      <c r="U200" s="18">
        <f t="shared" ref="U200:U201" si="328">S200-T200</f>
        <v>0</v>
      </c>
      <c r="V200" s="19"/>
      <c r="W200" s="20"/>
      <c r="X200" s="20"/>
      <c r="Y200" s="21"/>
    </row>
    <row r="201" spans="1:29" x14ac:dyDescent="0.2">
      <c r="A201" s="7"/>
      <c r="B201" s="8">
        <v>4</v>
      </c>
      <c r="C201" s="9"/>
      <c r="D201" s="10">
        <f t="shared" si="320"/>
        <v>0</v>
      </c>
      <c r="E201" s="10">
        <f t="shared" si="321"/>
        <v>0</v>
      </c>
      <c r="F201" s="11">
        <f t="shared" si="322"/>
        <v>0</v>
      </c>
      <c r="G201" s="12"/>
      <c r="H201" s="12"/>
      <c r="I201" s="13">
        <f t="shared" si="323"/>
        <v>0</v>
      </c>
      <c r="J201" s="14">
        <f t="shared" si="324"/>
        <v>0</v>
      </c>
      <c r="K201" s="13">
        <f t="shared" si="325"/>
        <v>0</v>
      </c>
      <c r="L201" s="13">
        <f t="shared" si="326"/>
        <v>0</v>
      </c>
      <c r="M201" s="8"/>
      <c r="N201" s="15">
        <f t="shared" si="313"/>
        <v>0</v>
      </c>
      <c r="O201" s="8"/>
      <c r="P201" s="8"/>
      <c r="Q201" s="8"/>
      <c r="R201" s="8"/>
      <c r="S201" s="16">
        <f t="shared" si="327"/>
        <v>0</v>
      </c>
      <c r="T201" s="17"/>
      <c r="U201" s="18">
        <f t="shared" si="328"/>
        <v>0</v>
      </c>
      <c r="V201" s="19"/>
      <c r="W201" s="20"/>
      <c r="X201" s="20"/>
      <c r="Y201" s="21"/>
    </row>
    <row r="202" spans="1:29" x14ac:dyDescent="0.2">
      <c r="A202" s="22" t="s">
        <v>142</v>
      </c>
      <c r="B202" s="23">
        <v>4</v>
      </c>
      <c r="C202" s="24">
        <f>SUM(C198:C201)</f>
        <v>2</v>
      </c>
      <c r="D202" s="25">
        <f>SUM(D198:D201)</f>
        <v>1.0333333333333334</v>
      </c>
      <c r="E202" s="25">
        <f>SUM(E198:E201)</f>
        <v>0.96666666666666667</v>
      </c>
      <c r="F202" s="26" t="s">
        <v>14</v>
      </c>
      <c r="G202" s="23" t="s">
        <v>14</v>
      </c>
      <c r="H202" s="23" t="s">
        <v>14</v>
      </c>
      <c r="I202" s="25">
        <f>SUM(I198:I201)</f>
        <v>90</v>
      </c>
      <c r="J202" s="26" t="s">
        <v>14</v>
      </c>
      <c r="K202" s="25">
        <f>SUM(K198:K201)</f>
        <v>61</v>
      </c>
      <c r="L202" s="25">
        <f>SUM(L198:L201)</f>
        <v>60</v>
      </c>
      <c r="M202" s="27">
        <f>SUM(M198:M201)</f>
        <v>0</v>
      </c>
      <c r="N202" s="24">
        <f>SUM(N198:N201)</f>
        <v>60</v>
      </c>
      <c r="O202" s="24">
        <f>SUM(O198:O201)</f>
        <v>0</v>
      </c>
      <c r="P202" s="26" t="s">
        <v>14</v>
      </c>
      <c r="Q202" s="30"/>
      <c r="R202" s="24">
        <f>SUM(R198:R201)</f>
        <v>1</v>
      </c>
      <c r="S202" s="35">
        <f>SUM(S198:S201)</f>
        <v>29</v>
      </c>
      <c r="T202" s="35">
        <f>SUM(T198:T201)</f>
        <v>0</v>
      </c>
      <c r="U202" s="26" t="s">
        <v>14</v>
      </c>
      <c r="V202" s="23" t="s">
        <v>14</v>
      </c>
      <c r="W202" s="23" t="s">
        <v>14</v>
      </c>
      <c r="X202" s="23" t="s">
        <v>14</v>
      </c>
      <c r="Y202" s="23" t="s">
        <v>14</v>
      </c>
    </row>
    <row r="203" spans="1:29" x14ac:dyDescent="0.2">
      <c r="A203" s="22" t="s">
        <v>143</v>
      </c>
      <c r="B203" s="23">
        <v>4</v>
      </c>
      <c r="C203" s="30" t="s">
        <v>14</v>
      </c>
      <c r="D203" s="26" t="s">
        <v>14</v>
      </c>
      <c r="E203" s="26" t="s">
        <v>14</v>
      </c>
      <c r="F203" s="25">
        <f>SUM(F198:F201)</f>
        <v>1.9000000000000001</v>
      </c>
      <c r="G203" s="23" t="s">
        <v>14</v>
      </c>
      <c r="H203" s="23" t="s">
        <v>14</v>
      </c>
      <c r="I203" s="23" t="s">
        <v>14</v>
      </c>
      <c r="J203" s="25">
        <f>SUM(J198:J201)</f>
        <v>89</v>
      </c>
      <c r="K203" s="23" t="s">
        <v>14</v>
      </c>
      <c r="L203" s="23" t="s">
        <v>14</v>
      </c>
      <c r="M203" s="28" t="s">
        <v>14</v>
      </c>
      <c r="N203" s="23" t="s">
        <v>14</v>
      </c>
      <c r="O203" s="23" t="s">
        <v>14</v>
      </c>
      <c r="P203" s="25">
        <f>SUM(P198:P201)</f>
        <v>60</v>
      </c>
      <c r="Q203" s="24"/>
      <c r="R203" s="31" t="s">
        <v>14</v>
      </c>
      <c r="S203" s="31" t="s">
        <v>14</v>
      </c>
      <c r="T203" s="31" t="s">
        <v>14</v>
      </c>
      <c r="U203" s="25">
        <f>SUM(U198:U201)</f>
        <v>29</v>
      </c>
      <c r="V203" s="36" t="s">
        <v>14</v>
      </c>
      <c r="W203" s="23" t="s">
        <v>14</v>
      </c>
      <c r="X203" s="23" t="s">
        <v>14</v>
      </c>
      <c r="Y203" s="23" t="s">
        <v>14</v>
      </c>
    </row>
    <row r="204" spans="1:29" x14ac:dyDescent="0.2">
      <c r="A204" s="22" t="s">
        <v>144</v>
      </c>
      <c r="B204" s="23">
        <v>4</v>
      </c>
      <c r="C204" s="24">
        <f>SUMIF(H198:H201,"f",C198:C201)</f>
        <v>2</v>
      </c>
      <c r="D204" s="24">
        <f>SUMIF(H198:H201,"f",D198:D201)</f>
        <v>1.0333333333333334</v>
      </c>
      <c r="E204" s="24">
        <f>SUMIF(H198:H201,"f",E198:E201)</f>
        <v>0.96666666666666667</v>
      </c>
      <c r="F204" s="26" t="s">
        <v>14</v>
      </c>
      <c r="G204" s="23" t="s">
        <v>14</v>
      </c>
      <c r="H204" s="23" t="s">
        <v>14</v>
      </c>
      <c r="I204" s="24">
        <f>SUMIF(H198:H201,"f",I198:I201)</f>
        <v>60</v>
      </c>
      <c r="J204" s="23" t="s">
        <v>14</v>
      </c>
      <c r="K204" s="24">
        <f>SUMIF(H198:H201,"f",K198:K201)</f>
        <v>31</v>
      </c>
      <c r="L204" s="24">
        <f>SUMIF(H198:H201,"f",L198:L201)</f>
        <v>30</v>
      </c>
      <c r="M204" s="24">
        <f>SUMIF(H198:H201,"f",M198:M201)</f>
        <v>0</v>
      </c>
      <c r="N204" s="24">
        <f>SUMIF(H198:H201,"f",N198:N201)</f>
        <v>30</v>
      </c>
      <c r="O204" s="24">
        <f>SUMIF(H198:H201,"f",O198:O201)</f>
        <v>0</v>
      </c>
      <c r="P204" s="23" t="s">
        <v>14</v>
      </c>
      <c r="Q204" s="31"/>
      <c r="R204" s="24">
        <f>SUMIF(H198:H201,"f",R198:R201)</f>
        <v>1</v>
      </c>
      <c r="S204" s="24">
        <f>SUMIF(H198:H201,"f",S198:S201)</f>
        <v>29</v>
      </c>
      <c r="T204" s="24">
        <f>SUMIF(H198:H201,"f",T198:T201)</f>
        <v>0</v>
      </c>
      <c r="U204" s="23" t="s">
        <v>14</v>
      </c>
      <c r="V204" s="23" t="s">
        <v>14</v>
      </c>
      <c r="W204" s="23" t="s">
        <v>14</v>
      </c>
      <c r="X204" s="23" t="s">
        <v>14</v>
      </c>
      <c r="Y204" s="23" t="s">
        <v>14</v>
      </c>
    </row>
    <row r="205" spans="1:29" x14ac:dyDescent="0.2">
      <c r="A205" s="234" t="s">
        <v>28</v>
      </c>
      <c r="B205" s="235"/>
      <c r="C205" s="235"/>
      <c r="D205" s="235"/>
      <c r="E205" s="235"/>
      <c r="F205" s="235"/>
      <c r="G205" s="235"/>
      <c r="H205" s="235"/>
      <c r="I205" s="235"/>
      <c r="J205" s="235"/>
      <c r="K205" s="235"/>
      <c r="L205" s="235"/>
      <c r="M205" s="235"/>
      <c r="N205" s="235"/>
      <c r="O205" s="235"/>
      <c r="P205" s="235"/>
      <c r="Q205" s="235"/>
      <c r="R205" s="235"/>
      <c r="S205" s="235"/>
      <c r="T205" s="235"/>
      <c r="U205" s="235"/>
      <c r="V205" s="235"/>
      <c r="W205" s="235"/>
      <c r="X205" s="235"/>
      <c r="Y205" s="236"/>
    </row>
    <row r="206" spans="1:29" x14ac:dyDescent="0.2">
      <c r="A206" s="7" t="s">
        <v>190</v>
      </c>
      <c r="B206" s="8">
        <v>4</v>
      </c>
      <c r="C206" s="9">
        <v>3</v>
      </c>
      <c r="D206" s="10">
        <f t="shared" ref="D206:D207" si="329">IF(C206&gt;0,K206/(I206/C206),0)</f>
        <v>2.56</v>
      </c>
      <c r="E206" s="10">
        <f t="shared" ref="E206:E207" si="330">IF(C206&gt;0,S206/(I206/C206),0)</f>
        <v>0.44</v>
      </c>
      <c r="F206" s="11">
        <f t="shared" ref="F206:F207" si="331">IF(V206&gt;0,FLOOR((P206+U206)/V206,0.1),0)</f>
        <v>1.6</v>
      </c>
      <c r="G206" s="12" t="s">
        <v>17</v>
      </c>
      <c r="H206" s="12" t="s">
        <v>19</v>
      </c>
      <c r="I206" s="13">
        <f>K206+S206</f>
        <v>75</v>
      </c>
      <c r="J206" s="14">
        <f>P206+U206</f>
        <v>41</v>
      </c>
      <c r="K206" s="13">
        <f>L206+R206</f>
        <v>64</v>
      </c>
      <c r="L206" s="13">
        <f>M206+N206</f>
        <v>60</v>
      </c>
      <c r="M206" s="167">
        <v>30</v>
      </c>
      <c r="N206" s="15">
        <f t="shared" ref="N206:N209" si="332">O206+P206+Q206</f>
        <v>30</v>
      </c>
      <c r="O206" s="8"/>
      <c r="P206" s="8">
        <v>30</v>
      </c>
      <c r="Q206" s="8"/>
      <c r="R206" s="8">
        <v>4</v>
      </c>
      <c r="S206" s="16">
        <f t="shared" ref="S206:S207" si="333">(C206*V206)-K206</f>
        <v>11</v>
      </c>
      <c r="T206" s="17"/>
      <c r="U206" s="18">
        <f t="shared" ref="U206:U207" si="334">S206-T206</f>
        <v>11</v>
      </c>
      <c r="V206" s="19">
        <v>25</v>
      </c>
      <c r="W206" s="20">
        <v>100</v>
      </c>
      <c r="X206" s="20"/>
      <c r="Y206" s="21"/>
    </row>
    <row r="207" spans="1:29" x14ac:dyDescent="0.2">
      <c r="A207" s="7"/>
      <c r="B207" s="8">
        <v>4</v>
      </c>
      <c r="C207" s="9"/>
      <c r="D207" s="10">
        <f t="shared" si="329"/>
        <v>0</v>
      </c>
      <c r="E207" s="10">
        <f t="shared" si="330"/>
        <v>0</v>
      </c>
      <c r="F207" s="11">
        <f t="shared" si="331"/>
        <v>0</v>
      </c>
      <c r="G207" s="12"/>
      <c r="H207" s="12"/>
      <c r="I207" s="13">
        <f t="shared" ref="I207" si="335">K207+S207</f>
        <v>0</v>
      </c>
      <c r="J207" s="14">
        <f t="shared" ref="J207" si="336">P207+U207</f>
        <v>0</v>
      </c>
      <c r="K207" s="13">
        <f t="shared" ref="K207" si="337">L207+R207</f>
        <v>0</v>
      </c>
      <c r="L207" s="13">
        <f t="shared" ref="L207" si="338">M207+N207</f>
        <v>0</v>
      </c>
      <c r="M207" s="8"/>
      <c r="N207" s="15">
        <f t="shared" si="332"/>
        <v>0</v>
      </c>
      <c r="O207" s="8"/>
      <c r="P207" s="8"/>
      <c r="Q207" s="8"/>
      <c r="R207" s="8"/>
      <c r="S207" s="16">
        <f t="shared" si="333"/>
        <v>0</v>
      </c>
      <c r="T207" s="17"/>
      <c r="U207" s="18">
        <f t="shared" si="334"/>
        <v>0</v>
      </c>
      <c r="V207" s="19"/>
      <c r="W207" s="20"/>
      <c r="X207" s="20"/>
      <c r="Y207" s="21"/>
    </row>
    <row r="208" spans="1:29" x14ac:dyDescent="0.2">
      <c r="A208" s="7"/>
      <c r="B208" s="8">
        <v>4</v>
      </c>
      <c r="C208" s="9"/>
      <c r="D208" s="10">
        <f t="shared" ref="D208:D209" si="339">IF(C208&gt;0,K208/(I208/C208),0)</f>
        <v>0</v>
      </c>
      <c r="E208" s="10">
        <f t="shared" ref="E208:E209" si="340">IF(C208&gt;0,S208/(I208/C208),0)</f>
        <v>0</v>
      </c>
      <c r="F208" s="11">
        <f t="shared" ref="F208:F209" si="341">IF(V208&gt;0,FLOOR((P208+U208)/V208,0.1),0)</f>
        <v>0</v>
      </c>
      <c r="G208" s="12"/>
      <c r="H208" s="12"/>
      <c r="I208" s="13">
        <f t="shared" ref="I208:I209" si="342">K208+S208</f>
        <v>0</v>
      </c>
      <c r="J208" s="14">
        <f t="shared" ref="J208:J209" si="343">P208+U208</f>
        <v>0</v>
      </c>
      <c r="K208" s="13">
        <f t="shared" ref="K208:K209" si="344">L208+R208</f>
        <v>0</v>
      </c>
      <c r="L208" s="13">
        <f t="shared" ref="L208:L209" si="345">M208+N208</f>
        <v>0</v>
      </c>
      <c r="M208" s="8"/>
      <c r="N208" s="15">
        <f t="shared" si="332"/>
        <v>0</v>
      </c>
      <c r="O208" s="8"/>
      <c r="P208" s="8"/>
      <c r="Q208" s="8"/>
      <c r="R208" s="8"/>
      <c r="S208" s="16">
        <f t="shared" ref="S208:S209" si="346">(C208*V208)-K208</f>
        <v>0</v>
      </c>
      <c r="T208" s="17"/>
      <c r="U208" s="18">
        <f t="shared" ref="U208:U209" si="347">S208-T208</f>
        <v>0</v>
      </c>
      <c r="V208" s="19"/>
      <c r="W208" s="20"/>
      <c r="X208" s="20"/>
      <c r="Y208" s="21"/>
    </row>
    <row r="209" spans="1:25" x14ac:dyDescent="0.2">
      <c r="A209" s="7"/>
      <c r="B209" s="8">
        <v>4</v>
      </c>
      <c r="C209" s="9"/>
      <c r="D209" s="10">
        <f t="shared" si="339"/>
        <v>0</v>
      </c>
      <c r="E209" s="10">
        <f t="shared" si="340"/>
        <v>0</v>
      </c>
      <c r="F209" s="11">
        <f t="shared" si="341"/>
        <v>0</v>
      </c>
      <c r="G209" s="12"/>
      <c r="H209" s="12"/>
      <c r="I209" s="13">
        <f t="shared" si="342"/>
        <v>0</v>
      </c>
      <c r="J209" s="14">
        <f t="shared" si="343"/>
        <v>0</v>
      </c>
      <c r="K209" s="13">
        <f t="shared" si="344"/>
        <v>0</v>
      </c>
      <c r="L209" s="13">
        <f t="shared" si="345"/>
        <v>0</v>
      </c>
      <c r="M209" s="8"/>
      <c r="N209" s="15">
        <f t="shared" si="332"/>
        <v>0</v>
      </c>
      <c r="O209" s="8"/>
      <c r="P209" s="8"/>
      <c r="Q209" s="8"/>
      <c r="R209" s="8"/>
      <c r="S209" s="16">
        <f t="shared" si="346"/>
        <v>0</v>
      </c>
      <c r="T209" s="17"/>
      <c r="U209" s="18">
        <f t="shared" si="347"/>
        <v>0</v>
      </c>
      <c r="V209" s="19"/>
      <c r="W209" s="20"/>
      <c r="X209" s="20"/>
      <c r="Y209" s="21"/>
    </row>
    <row r="210" spans="1:25" x14ac:dyDescent="0.2">
      <c r="A210" s="22" t="s">
        <v>142</v>
      </c>
      <c r="B210" s="23">
        <v>4</v>
      </c>
      <c r="C210" s="24">
        <f>SUM(C206:C209)</f>
        <v>3</v>
      </c>
      <c r="D210" s="25">
        <f>SUM(D206:D209)</f>
        <v>2.56</v>
      </c>
      <c r="E210" s="25">
        <f>SUM(E206:E209)</f>
        <v>0.44</v>
      </c>
      <c r="F210" s="26" t="s">
        <v>14</v>
      </c>
      <c r="G210" s="23" t="s">
        <v>14</v>
      </c>
      <c r="H210" s="23" t="s">
        <v>14</v>
      </c>
      <c r="I210" s="25">
        <f>SUM(I206:I209)</f>
        <v>75</v>
      </c>
      <c r="J210" s="26" t="s">
        <v>14</v>
      </c>
      <c r="K210" s="25">
        <f>SUM(K206:K209)</f>
        <v>64</v>
      </c>
      <c r="L210" s="25">
        <f>SUM(L206:L209)</f>
        <v>60</v>
      </c>
      <c r="M210" s="27">
        <f>SUM(M206:M209)</f>
        <v>30</v>
      </c>
      <c r="N210" s="24">
        <f>SUM(N206:N209)</f>
        <v>30</v>
      </c>
      <c r="O210" s="24">
        <f>SUM(O206:O209)</f>
        <v>0</v>
      </c>
      <c r="P210" s="26" t="s">
        <v>14</v>
      </c>
      <c r="Q210" s="30"/>
      <c r="R210" s="24">
        <f>SUM(R206:R209)</f>
        <v>4</v>
      </c>
      <c r="S210" s="35">
        <f>SUM(S206:S209)</f>
        <v>11</v>
      </c>
      <c r="T210" s="35">
        <f>SUM(T206:T209)</f>
        <v>0</v>
      </c>
      <c r="U210" s="26" t="s">
        <v>14</v>
      </c>
      <c r="V210" s="23" t="s">
        <v>14</v>
      </c>
      <c r="W210" s="23" t="s">
        <v>14</v>
      </c>
      <c r="X210" s="23" t="s">
        <v>14</v>
      </c>
      <c r="Y210" s="23" t="s">
        <v>14</v>
      </c>
    </row>
    <row r="211" spans="1:25" x14ac:dyDescent="0.2">
      <c r="A211" s="22" t="s">
        <v>143</v>
      </c>
      <c r="B211" s="23">
        <v>4</v>
      </c>
      <c r="C211" s="30" t="s">
        <v>14</v>
      </c>
      <c r="D211" s="26" t="s">
        <v>14</v>
      </c>
      <c r="E211" s="26" t="s">
        <v>14</v>
      </c>
      <c r="F211" s="25">
        <f>SUM(F206:F209)</f>
        <v>1.6</v>
      </c>
      <c r="G211" s="23" t="s">
        <v>14</v>
      </c>
      <c r="H211" s="23" t="s">
        <v>14</v>
      </c>
      <c r="I211" s="23" t="s">
        <v>14</v>
      </c>
      <c r="J211" s="25">
        <f>SUM(J206:J209)</f>
        <v>41</v>
      </c>
      <c r="K211" s="23" t="s">
        <v>14</v>
      </c>
      <c r="L211" s="23" t="s">
        <v>14</v>
      </c>
      <c r="M211" s="28" t="s">
        <v>14</v>
      </c>
      <c r="N211" s="23" t="s">
        <v>14</v>
      </c>
      <c r="O211" s="23" t="s">
        <v>14</v>
      </c>
      <c r="P211" s="25">
        <f>SUM(P206:P209)</f>
        <v>30</v>
      </c>
      <c r="Q211" s="24"/>
      <c r="R211" s="31" t="s">
        <v>14</v>
      </c>
      <c r="S211" s="31" t="s">
        <v>14</v>
      </c>
      <c r="T211" s="31" t="s">
        <v>14</v>
      </c>
      <c r="U211" s="25">
        <f>SUM(U206:U209)</f>
        <v>11</v>
      </c>
      <c r="V211" s="36" t="s">
        <v>14</v>
      </c>
      <c r="W211" s="23" t="s">
        <v>14</v>
      </c>
      <c r="X211" s="23" t="s">
        <v>14</v>
      </c>
      <c r="Y211" s="23" t="s">
        <v>14</v>
      </c>
    </row>
    <row r="212" spans="1:25" x14ac:dyDescent="0.2">
      <c r="A212" s="22" t="s">
        <v>144</v>
      </c>
      <c r="B212" s="23">
        <v>4</v>
      </c>
      <c r="C212" s="24">
        <f>SUMIF(H206:H209,"f",C206:C209)</f>
        <v>0</v>
      </c>
      <c r="D212" s="24">
        <f>SUMIF(H206:H209,"f",D206:D209)</f>
        <v>0</v>
      </c>
      <c r="E212" s="24">
        <f>SUMIF(H206:H209,"f",E206:E209)</f>
        <v>0</v>
      </c>
      <c r="F212" s="26" t="s">
        <v>14</v>
      </c>
      <c r="G212" s="23" t="s">
        <v>14</v>
      </c>
      <c r="H212" s="23" t="s">
        <v>14</v>
      </c>
      <c r="I212" s="24">
        <f>SUMIF(H206:H209,"f",I206:I209)</f>
        <v>0</v>
      </c>
      <c r="J212" s="23" t="s">
        <v>14</v>
      </c>
      <c r="K212" s="24">
        <f>SUMIF(H206:H209,"f",K206:K209)</f>
        <v>0</v>
      </c>
      <c r="L212" s="24">
        <f>SUMIF(H206:H209,"f",L206:L209)</f>
        <v>0</v>
      </c>
      <c r="M212" s="24">
        <f>SUMIF(H206:H209,"f",M206:M209)</f>
        <v>0</v>
      </c>
      <c r="N212" s="24">
        <f>SUMIF(H206:H209,"f",N206:N209)</f>
        <v>0</v>
      </c>
      <c r="O212" s="24">
        <f>SUMIF(H206:H209,"f",O206:O209)</f>
        <v>0</v>
      </c>
      <c r="P212" s="23" t="s">
        <v>14</v>
      </c>
      <c r="Q212" s="31"/>
      <c r="R212" s="24">
        <f>SUMIF(H206:H209,"f",R206:R209)</f>
        <v>0</v>
      </c>
      <c r="S212" s="24">
        <f>SUMIF(H206:H209,"f",S206:S209)</f>
        <v>0</v>
      </c>
      <c r="T212" s="24">
        <f>SUMIF(H206:H209,"f",T206:T209)</f>
        <v>0</v>
      </c>
      <c r="U212" s="23" t="s">
        <v>14</v>
      </c>
      <c r="V212" s="23" t="s">
        <v>14</v>
      </c>
      <c r="W212" s="23" t="s">
        <v>14</v>
      </c>
      <c r="X212" s="23" t="s">
        <v>14</v>
      </c>
      <c r="Y212" s="23" t="s">
        <v>14</v>
      </c>
    </row>
    <row r="213" spans="1:25" x14ac:dyDescent="0.2">
      <c r="A213" s="234" t="s">
        <v>29</v>
      </c>
      <c r="B213" s="235"/>
      <c r="C213" s="235"/>
      <c r="D213" s="235"/>
      <c r="E213" s="235"/>
      <c r="F213" s="235"/>
      <c r="G213" s="235"/>
      <c r="H213" s="235"/>
      <c r="I213" s="235"/>
      <c r="J213" s="235"/>
      <c r="K213" s="235"/>
      <c r="L213" s="235"/>
      <c r="M213" s="235"/>
      <c r="N213" s="235"/>
      <c r="O213" s="235"/>
      <c r="P213" s="235"/>
      <c r="Q213" s="235"/>
      <c r="R213" s="235"/>
      <c r="S213" s="235"/>
      <c r="T213" s="235"/>
      <c r="U213" s="235"/>
      <c r="V213" s="235"/>
      <c r="W213" s="235"/>
      <c r="X213" s="235"/>
      <c r="Y213" s="236"/>
    </row>
    <row r="214" spans="1:25" x14ac:dyDescent="0.2">
      <c r="A214" s="7" t="s">
        <v>193</v>
      </c>
      <c r="B214" s="8">
        <v>4</v>
      </c>
      <c r="C214" s="9">
        <v>4</v>
      </c>
      <c r="D214" s="10">
        <f t="shared" ref="D214:D215" si="348">IF(C214&gt;0,K214/(I214/C214),0)</f>
        <v>3.12</v>
      </c>
      <c r="E214" s="10">
        <f t="shared" ref="E214:E215" si="349">IF(C214&gt;0,S214/(I214/C214),0)</f>
        <v>0.88</v>
      </c>
      <c r="F214" s="11">
        <f t="shared" ref="F214:F215" si="350">IF(V214&gt;0,FLOOR((P214+U214)/V214,0.1),0)</f>
        <v>2.6</v>
      </c>
      <c r="G214" s="12" t="s">
        <v>21</v>
      </c>
      <c r="H214" s="12" t="s">
        <v>19</v>
      </c>
      <c r="I214" s="13">
        <f>K214+S214</f>
        <v>100</v>
      </c>
      <c r="J214" s="14">
        <f>P214+U214</f>
        <v>67</v>
      </c>
      <c r="K214" s="13">
        <f>L214+R214</f>
        <v>78</v>
      </c>
      <c r="L214" s="13">
        <f>M214+N214</f>
        <v>75</v>
      </c>
      <c r="M214" s="167">
        <v>30</v>
      </c>
      <c r="N214" s="15">
        <f t="shared" ref="N214:N216" si="351">O214+P214+Q214</f>
        <v>45</v>
      </c>
      <c r="O214" s="8"/>
      <c r="P214" s="167">
        <v>45</v>
      </c>
      <c r="Q214" s="8"/>
      <c r="R214" s="8">
        <v>3</v>
      </c>
      <c r="S214" s="16">
        <f t="shared" ref="S214:S216" si="352">(C214*V214)-K214</f>
        <v>22</v>
      </c>
      <c r="T214" s="17"/>
      <c r="U214" s="18">
        <f t="shared" ref="U214:U216" si="353">S214-T214</f>
        <v>22</v>
      </c>
      <c r="V214" s="19">
        <v>25</v>
      </c>
      <c r="W214" s="20">
        <v>100</v>
      </c>
      <c r="X214" s="20"/>
      <c r="Y214" s="21"/>
    </row>
    <row r="215" spans="1:25" x14ac:dyDescent="0.2">
      <c r="B215" s="8">
        <v>4</v>
      </c>
      <c r="C215" s="9"/>
      <c r="D215" s="10">
        <f t="shared" si="348"/>
        <v>0</v>
      </c>
      <c r="E215" s="10">
        <f t="shared" si="349"/>
        <v>0</v>
      </c>
      <c r="F215" s="11">
        <f t="shared" si="350"/>
        <v>0</v>
      </c>
      <c r="G215" s="12"/>
      <c r="H215" s="12"/>
      <c r="I215" s="13">
        <f t="shared" ref="I215" si="354">K215+S215</f>
        <v>0</v>
      </c>
      <c r="J215" s="14">
        <f t="shared" ref="J215" si="355">P215+U215</f>
        <v>0</v>
      </c>
      <c r="K215" s="13">
        <f t="shared" ref="K215" si="356">L215+R215</f>
        <v>0</v>
      </c>
      <c r="L215" s="13">
        <f t="shared" ref="L215" si="357">M215+N215</f>
        <v>0</v>
      </c>
      <c r="M215" s="8"/>
      <c r="N215" s="15">
        <f t="shared" si="351"/>
        <v>0</v>
      </c>
      <c r="O215" s="8"/>
      <c r="P215" s="167"/>
      <c r="Q215" s="8"/>
      <c r="R215" s="8"/>
      <c r="S215" s="16">
        <f t="shared" si="352"/>
        <v>0</v>
      </c>
      <c r="T215" s="17"/>
      <c r="U215" s="18">
        <f t="shared" si="353"/>
        <v>0</v>
      </c>
      <c r="V215" s="19"/>
      <c r="W215" s="20"/>
      <c r="X215" s="20"/>
      <c r="Y215" s="21"/>
    </row>
    <row r="216" spans="1:25" x14ac:dyDescent="0.2">
      <c r="B216" s="8">
        <v>4</v>
      </c>
      <c r="C216" s="9"/>
      <c r="D216" s="10">
        <f t="shared" ref="D216" si="358">IF(C216&gt;0,K216/(I216/C216),0)</f>
        <v>0</v>
      </c>
      <c r="E216" s="10">
        <f t="shared" ref="E216" si="359">IF(C216&gt;0,S216/(I216/C216),0)</f>
        <v>0</v>
      </c>
      <c r="F216" s="11">
        <f t="shared" ref="F216" si="360">IF(V216&gt;0,FLOOR((P216+U216)/V216,0.1),0)</f>
        <v>0</v>
      </c>
      <c r="G216" s="12"/>
      <c r="H216" s="12"/>
      <c r="I216" s="13">
        <f t="shared" ref="I216" si="361">K216+S216</f>
        <v>0</v>
      </c>
      <c r="J216" s="14">
        <f t="shared" ref="J216" si="362">P216+U216</f>
        <v>0</v>
      </c>
      <c r="K216" s="13">
        <f t="shared" ref="K216" si="363">L216+R216</f>
        <v>0</v>
      </c>
      <c r="L216" s="13">
        <f t="shared" ref="L216" si="364">M216+N216</f>
        <v>0</v>
      </c>
      <c r="M216" s="8"/>
      <c r="N216" s="15">
        <f t="shared" si="351"/>
        <v>0</v>
      </c>
      <c r="O216" s="8"/>
      <c r="P216" s="8"/>
      <c r="Q216" s="8"/>
      <c r="R216" s="8"/>
      <c r="S216" s="16">
        <f t="shared" si="352"/>
        <v>0</v>
      </c>
      <c r="T216" s="17"/>
      <c r="U216" s="18">
        <f t="shared" si="353"/>
        <v>0</v>
      </c>
      <c r="V216" s="19"/>
      <c r="W216" s="20"/>
      <c r="X216" s="20"/>
      <c r="Y216" s="21"/>
    </row>
    <row r="217" spans="1:25" x14ac:dyDescent="0.2">
      <c r="A217" s="22" t="s">
        <v>142</v>
      </c>
      <c r="B217" s="23">
        <v>4</v>
      </c>
      <c r="C217" s="24">
        <f>SUM(C214:C216)</f>
        <v>4</v>
      </c>
      <c r="D217" s="25">
        <f>SUM(D214:D216)</f>
        <v>3.12</v>
      </c>
      <c r="E217" s="25">
        <f>SUM(E214:E216)</f>
        <v>0.88</v>
      </c>
      <c r="F217" s="26" t="s">
        <v>14</v>
      </c>
      <c r="G217" s="23" t="s">
        <v>14</v>
      </c>
      <c r="H217" s="23" t="s">
        <v>14</v>
      </c>
      <c r="I217" s="25">
        <f>SUM(I214:I216)</f>
        <v>100</v>
      </c>
      <c r="J217" s="26" t="s">
        <v>14</v>
      </c>
      <c r="K217" s="25">
        <f>SUM(K214:K216)</f>
        <v>78</v>
      </c>
      <c r="L217" s="25">
        <f>SUM(L214:L216)</f>
        <v>75</v>
      </c>
      <c r="M217" s="27">
        <f>SUM(M214:M216)</f>
        <v>30</v>
      </c>
      <c r="N217" s="24">
        <f>SUM(N214:N216)</f>
        <v>45</v>
      </c>
      <c r="O217" s="24">
        <f>SUM(O214:O216)</f>
        <v>0</v>
      </c>
      <c r="P217" s="26" t="s">
        <v>14</v>
      </c>
      <c r="Q217" s="30"/>
      <c r="R217" s="24">
        <f>SUM(R214:R216)</f>
        <v>3</v>
      </c>
      <c r="S217" s="35">
        <f>SUM(S214:S216)</f>
        <v>22</v>
      </c>
      <c r="T217" s="35">
        <f>SUM(T214:T216)</f>
        <v>0</v>
      </c>
      <c r="U217" s="26" t="s">
        <v>14</v>
      </c>
      <c r="V217" s="23" t="s">
        <v>14</v>
      </c>
      <c r="W217" s="23" t="s">
        <v>14</v>
      </c>
      <c r="X217" s="23" t="s">
        <v>14</v>
      </c>
      <c r="Y217" s="23" t="s">
        <v>14</v>
      </c>
    </row>
    <row r="218" spans="1:25" x14ac:dyDescent="0.2">
      <c r="A218" s="22" t="s">
        <v>143</v>
      </c>
      <c r="B218" s="23">
        <v>4</v>
      </c>
      <c r="C218" s="30" t="s">
        <v>14</v>
      </c>
      <c r="D218" s="26" t="s">
        <v>14</v>
      </c>
      <c r="E218" s="26" t="s">
        <v>14</v>
      </c>
      <c r="F218" s="25">
        <f>SUM(F214:F216)</f>
        <v>2.6</v>
      </c>
      <c r="G218" s="23" t="s">
        <v>14</v>
      </c>
      <c r="H218" s="23" t="s">
        <v>14</v>
      </c>
      <c r="I218" s="23" t="s">
        <v>14</v>
      </c>
      <c r="J218" s="25">
        <f>SUM(J214:J216)</f>
        <v>67</v>
      </c>
      <c r="K218" s="23" t="s">
        <v>14</v>
      </c>
      <c r="L218" s="23" t="s">
        <v>14</v>
      </c>
      <c r="M218" s="28" t="s">
        <v>14</v>
      </c>
      <c r="N218" s="23" t="s">
        <v>14</v>
      </c>
      <c r="O218" s="23" t="s">
        <v>14</v>
      </c>
      <c r="P218" s="25">
        <f>SUM(P214:P216)</f>
        <v>45</v>
      </c>
      <c r="Q218" s="24"/>
      <c r="R218" s="31" t="s">
        <v>14</v>
      </c>
      <c r="S218" s="31" t="s">
        <v>14</v>
      </c>
      <c r="T218" s="31" t="s">
        <v>14</v>
      </c>
      <c r="U218" s="25">
        <f>SUM(U214:U216)</f>
        <v>22</v>
      </c>
      <c r="V218" s="36" t="s">
        <v>14</v>
      </c>
      <c r="W218" s="23" t="s">
        <v>14</v>
      </c>
      <c r="X218" s="23" t="s">
        <v>14</v>
      </c>
      <c r="Y218" s="23" t="s">
        <v>14</v>
      </c>
    </row>
    <row r="219" spans="1:25" x14ac:dyDescent="0.2">
      <c r="A219" s="22" t="s">
        <v>144</v>
      </c>
      <c r="B219" s="23">
        <v>4</v>
      </c>
      <c r="C219" s="24">
        <f>SUMIF(H214:H216,"f",C214:C216)</f>
        <v>0</v>
      </c>
      <c r="D219" s="24">
        <f>SUMIF(H214:H216,"f",D214:D216)</f>
        <v>0</v>
      </c>
      <c r="E219" s="24">
        <f>SUMIF(H214:H216,"f",E214:E216)</f>
        <v>0</v>
      </c>
      <c r="F219" s="26" t="s">
        <v>14</v>
      </c>
      <c r="G219" s="23" t="s">
        <v>14</v>
      </c>
      <c r="H219" s="23" t="s">
        <v>14</v>
      </c>
      <c r="I219" s="24">
        <f>SUMIF(H214:H216,"f",I214:I216)</f>
        <v>0</v>
      </c>
      <c r="J219" s="23" t="s">
        <v>14</v>
      </c>
      <c r="K219" s="24">
        <f>SUMIF(H214:H216,"f",K214:K216)</f>
        <v>0</v>
      </c>
      <c r="L219" s="24">
        <f>SUMIF(H214:H216,"f",L214:L216)</f>
        <v>0</v>
      </c>
      <c r="M219" s="24">
        <f>SUMIF(H214:H216,"f",M214:M216)</f>
        <v>0</v>
      </c>
      <c r="N219" s="24">
        <f>SUMIF(H214:H216,"f",N214:N216)</f>
        <v>0</v>
      </c>
      <c r="O219" s="24">
        <f>SUMIF(H214:H216,"f",O214:O216)</f>
        <v>0</v>
      </c>
      <c r="P219" s="23" t="s">
        <v>14</v>
      </c>
      <c r="Q219" s="31"/>
      <c r="R219" s="24">
        <f>SUMIF(H214:H216,"f",R214:R216)</f>
        <v>0</v>
      </c>
      <c r="S219" s="24">
        <f>SUMIF(H214:H216,"f",S214:S216)</f>
        <v>0</v>
      </c>
      <c r="T219" s="24">
        <f>SUMIF(H214:H216,"f",T214:T216)</f>
        <v>0</v>
      </c>
      <c r="U219" s="23" t="s">
        <v>14</v>
      </c>
      <c r="V219" s="23" t="s">
        <v>14</v>
      </c>
      <c r="W219" s="23" t="s">
        <v>14</v>
      </c>
      <c r="X219" s="23" t="s">
        <v>14</v>
      </c>
      <c r="Y219" s="23" t="s">
        <v>14</v>
      </c>
    </row>
    <row r="220" spans="1:25" x14ac:dyDescent="0.2">
      <c r="A220" s="234" t="s">
        <v>30</v>
      </c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  <c r="O220" s="235"/>
      <c r="P220" s="235"/>
      <c r="Q220" s="235"/>
      <c r="R220" s="235"/>
      <c r="S220" s="235"/>
      <c r="T220" s="235"/>
      <c r="U220" s="235"/>
      <c r="V220" s="235"/>
      <c r="W220" s="235"/>
      <c r="X220" s="235"/>
      <c r="Y220" s="236"/>
    </row>
    <row r="221" spans="1:25" x14ac:dyDescent="0.2">
      <c r="A221" s="7" t="s">
        <v>230</v>
      </c>
      <c r="B221" s="8">
        <v>4</v>
      </c>
      <c r="C221" s="9">
        <v>3</v>
      </c>
      <c r="D221" s="10">
        <f t="shared" ref="D221:D222" si="365">IF(C221&gt;0,K221/(I221/C221),0)</f>
        <v>1.88</v>
      </c>
      <c r="E221" s="10">
        <f t="shared" ref="E221:E222" si="366">IF(C221&gt;0,S221/(I221/C221),0)</f>
        <v>1.1200000000000001</v>
      </c>
      <c r="F221" s="11">
        <f t="shared" ref="F221:F222" si="367">IF(V221&gt;0,FLOOR((P221+U221)/V221,0.1),0)</f>
        <v>1.1000000000000001</v>
      </c>
      <c r="G221" s="12" t="s">
        <v>21</v>
      </c>
      <c r="H221" s="12" t="s">
        <v>20</v>
      </c>
      <c r="I221" s="13">
        <f>K221+S221</f>
        <v>75</v>
      </c>
      <c r="J221" s="14">
        <f>P221+U221</f>
        <v>28</v>
      </c>
      <c r="K221" s="13">
        <f>L221+R221</f>
        <v>47</v>
      </c>
      <c r="L221" s="13">
        <f>M221+N221</f>
        <v>45</v>
      </c>
      <c r="M221" s="8"/>
      <c r="N221" s="15">
        <f t="shared" ref="N221:N223" si="368">O221+P221+Q221</f>
        <v>45</v>
      </c>
      <c r="O221" s="8"/>
      <c r="P221" s="8"/>
      <c r="Q221" s="167">
        <v>45</v>
      </c>
      <c r="R221" s="8">
        <v>2</v>
      </c>
      <c r="S221" s="16">
        <f t="shared" ref="S221:S222" si="369">(C221*V221)-K221</f>
        <v>28</v>
      </c>
      <c r="T221" s="17"/>
      <c r="U221" s="18">
        <f t="shared" ref="U221:U222" si="370">S221-T221</f>
        <v>28</v>
      </c>
      <c r="V221" s="19">
        <v>25</v>
      </c>
      <c r="W221" s="20">
        <v>100</v>
      </c>
      <c r="X221" s="20"/>
      <c r="Y221" s="21"/>
    </row>
    <row r="222" spans="1:25" x14ac:dyDescent="0.2">
      <c r="A222" s="7"/>
      <c r="B222" s="8">
        <v>4</v>
      </c>
      <c r="C222" s="9"/>
      <c r="D222" s="10">
        <f t="shared" si="365"/>
        <v>0</v>
      </c>
      <c r="E222" s="10">
        <f t="shared" si="366"/>
        <v>0</v>
      </c>
      <c r="F222" s="11">
        <f t="shared" si="367"/>
        <v>0</v>
      </c>
      <c r="G222" s="12"/>
      <c r="H222" s="12"/>
      <c r="I222" s="13">
        <f t="shared" ref="I222" si="371">K222+S222</f>
        <v>0</v>
      </c>
      <c r="J222" s="14">
        <f t="shared" ref="J222" si="372">P222+U222</f>
        <v>0</v>
      </c>
      <c r="K222" s="13">
        <f t="shared" ref="K222" si="373">L222+R222</f>
        <v>0</v>
      </c>
      <c r="L222" s="13">
        <f t="shared" ref="L222" si="374">M222+N222</f>
        <v>0</v>
      </c>
      <c r="M222" s="8"/>
      <c r="N222" s="15">
        <f t="shared" si="368"/>
        <v>0</v>
      </c>
      <c r="O222" s="8"/>
      <c r="P222" s="8"/>
      <c r="Q222" s="8"/>
      <c r="R222" s="8"/>
      <c r="S222" s="16">
        <f t="shared" si="369"/>
        <v>0</v>
      </c>
      <c r="T222" s="17"/>
      <c r="U222" s="18">
        <f t="shared" si="370"/>
        <v>0</v>
      </c>
      <c r="V222" s="19"/>
      <c r="W222" s="20"/>
      <c r="X222" s="20"/>
      <c r="Y222" s="21"/>
    </row>
    <row r="223" spans="1:25" x14ac:dyDescent="0.2">
      <c r="A223" s="7"/>
      <c r="B223" s="8">
        <v>4</v>
      </c>
      <c r="C223" s="9"/>
      <c r="D223" s="10">
        <f t="shared" ref="D223" si="375">IF(C223&gt;0,K223/(I223/C223),0)</f>
        <v>0</v>
      </c>
      <c r="E223" s="10">
        <f t="shared" ref="E223" si="376">IF(C223&gt;0,S223/(I223/C223),0)</f>
        <v>0</v>
      </c>
      <c r="F223" s="11">
        <f t="shared" ref="F223" si="377">IF(V223&gt;0,FLOOR((P223+U223)/V223,0.1),0)</f>
        <v>0</v>
      </c>
      <c r="G223" s="12"/>
      <c r="H223" s="12"/>
      <c r="I223" s="13">
        <f t="shared" ref="I223" si="378">K223+S223</f>
        <v>0</v>
      </c>
      <c r="J223" s="14">
        <f t="shared" ref="J223" si="379">P223+U223</f>
        <v>0</v>
      </c>
      <c r="K223" s="13">
        <f t="shared" ref="K223" si="380">L223+R223</f>
        <v>0</v>
      </c>
      <c r="L223" s="13">
        <f t="shared" ref="L223" si="381">M223+N223</f>
        <v>0</v>
      </c>
      <c r="M223" s="8"/>
      <c r="N223" s="15">
        <f t="shared" si="368"/>
        <v>0</v>
      </c>
      <c r="O223" s="8"/>
      <c r="P223" s="8"/>
      <c r="Q223" s="8"/>
      <c r="R223" s="8"/>
      <c r="S223" s="16">
        <f t="shared" ref="S223" si="382">(C223*V223)-K223</f>
        <v>0</v>
      </c>
      <c r="T223" s="17"/>
      <c r="U223" s="18">
        <f t="shared" ref="U223" si="383">S223-T223</f>
        <v>0</v>
      </c>
      <c r="V223" s="19"/>
      <c r="W223" s="20"/>
      <c r="X223" s="20"/>
      <c r="Y223" s="21"/>
    </row>
    <row r="224" spans="1:25" x14ac:dyDescent="0.2">
      <c r="A224" s="22" t="s">
        <v>142</v>
      </c>
      <c r="B224" s="23">
        <v>4</v>
      </c>
      <c r="C224" s="24">
        <f>SUM(C221:C223)</f>
        <v>3</v>
      </c>
      <c r="D224" s="25">
        <f>SUM(D221:D223)</f>
        <v>1.88</v>
      </c>
      <c r="E224" s="25">
        <f>SUM(E221:E223)</f>
        <v>1.1200000000000001</v>
      </c>
      <c r="F224" s="26" t="s">
        <v>14</v>
      </c>
      <c r="G224" s="23" t="s">
        <v>14</v>
      </c>
      <c r="H224" s="23" t="s">
        <v>14</v>
      </c>
      <c r="I224" s="25">
        <f>SUM(I221:I223)</f>
        <v>75</v>
      </c>
      <c r="J224" s="26" t="s">
        <v>14</v>
      </c>
      <c r="K224" s="25">
        <f>SUM(K221:K223)</f>
        <v>47</v>
      </c>
      <c r="L224" s="25">
        <f>SUM(L221:L223)</f>
        <v>45</v>
      </c>
      <c r="M224" s="27">
        <f>SUM(M221:M223)</f>
        <v>0</v>
      </c>
      <c r="N224" s="24">
        <f>SUM(N221:N223)</f>
        <v>45</v>
      </c>
      <c r="O224" s="24">
        <f>SUM(O221:O223)</f>
        <v>0</v>
      </c>
      <c r="P224" s="26" t="s">
        <v>14</v>
      </c>
      <c r="Q224" s="30"/>
      <c r="R224" s="24">
        <f>SUM(R221:R223)</f>
        <v>2</v>
      </c>
      <c r="S224" s="35">
        <f>SUM(S221:S223)</f>
        <v>28</v>
      </c>
      <c r="T224" s="35">
        <f>SUM(T221:T223)</f>
        <v>0</v>
      </c>
      <c r="U224" s="26" t="s">
        <v>14</v>
      </c>
      <c r="V224" s="23" t="s">
        <v>14</v>
      </c>
      <c r="W224" s="23" t="s">
        <v>14</v>
      </c>
      <c r="X224" s="23" t="s">
        <v>14</v>
      </c>
      <c r="Y224" s="23" t="s">
        <v>14</v>
      </c>
    </row>
    <row r="225" spans="1:25" x14ac:dyDescent="0.2">
      <c r="A225" s="22" t="s">
        <v>143</v>
      </c>
      <c r="B225" s="23">
        <v>4</v>
      </c>
      <c r="C225" s="30" t="s">
        <v>14</v>
      </c>
      <c r="D225" s="26" t="s">
        <v>14</v>
      </c>
      <c r="E225" s="26" t="s">
        <v>14</v>
      </c>
      <c r="F225" s="25">
        <f>SUM(F221:F223)</f>
        <v>1.1000000000000001</v>
      </c>
      <c r="G225" s="23" t="s">
        <v>14</v>
      </c>
      <c r="H225" s="23" t="s">
        <v>14</v>
      </c>
      <c r="I225" s="23" t="s">
        <v>14</v>
      </c>
      <c r="J225" s="25">
        <f>SUM(J221:J223)</f>
        <v>28</v>
      </c>
      <c r="K225" s="23" t="s">
        <v>14</v>
      </c>
      <c r="L225" s="23" t="s">
        <v>14</v>
      </c>
      <c r="M225" s="28" t="s">
        <v>14</v>
      </c>
      <c r="N225" s="23" t="s">
        <v>14</v>
      </c>
      <c r="O225" s="23" t="s">
        <v>14</v>
      </c>
      <c r="P225" s="25">
        <f>SUM(P221:P223)</f>
        <v>0</v>
      </c>
      <c r="Q225" s="24"/>
      <c r="R225" s="31" t="s">
        <v>14</v>
      </c>
      <c r="S225" s="31" t="s">
        <v>14</v>
      </c>
      <c r="T225" s="31" t="s">
        <v>14</v>
      </c>
      <c r="U225" s="25">
        <f>SUM(U221:U223)</f>
        <v>28</v>
      </c>
      <c r="V225" s="36" t="s">
        <v>14</v>
      </c>
      <c r="W225" s="23" t="s">
        <v>14</v>
      </c>
      <c r="X225" s="23" t="s">
        <v>14</v>
      </c>
      <c r="Y225" s="23" t="s">
        <v>14</v>
      </c>
    </row>
    <row r="226" spans="1:25" x14ac:dyDescent="0.2">
      <c r="A226" s="22" t="s">
        <v>144</v>
      </c>
      <c r="B226" s="23">
        <v>4</v>
      </c>
      <c r="C226" s="24">
        <f>SUMIF(H221:H223,"f",C221:C223)</f>
        <v>3</v>
      </c>
      <c r="D226" s="24">
        <f>SUMIF(H221:H223,"f",D221:D223)</f>
        <v>1.88</v>
      </c>
      <c r="E226" s="24">
        <f>SUMIF(H221:H223,"f",E221:E223)</f>
        <v>1.1200000000000001</v>
      </c>
      <c r="F226" s="26" t="s">
        <v>14</v>
      </c>
      <c r="G226" s="23" t="s">
        <v>14</v>
      </c>
      <c r="H226" s="23" t="s">
        <v>14</v>
      </c>
      <c r="I226" s="24">
        <f>SUMIF(H221:H223,"f",I221:I223)</f>
        <v>75</v>
      </c>
      <c r="J226" s="23" t="s">
        <v>14</v>
      </c>
      <c r="K226" s="24">
        <f>SUMIF(H221:H223,"f",K221:K223)</f>
        <v>47</v>
      </c>
      <c r="L226" s="24">
        <f>SUMIF(H221:H223,"f",L221:L223)</f>
        <v>45</v>
      </c>
      <c r="M226" s="24">
        <f>SUMIF(H221:H223,"f",M221:M223)</f>
        <v>0</v>
      </c>
      <c r="N226" s="24">
        <f>SUMIF(H221:H223,"f",N221:N223)</f>
        <v>45</v>
      </c>
      <c r="O226" s="24">
        <f>SUMIF(H221:H223,"f",O221:O223)</f>
        <v>0</v>
      </c>
      <c r="P226" s="23" t="s">
        <v>14</v>
      </c>
      <c r="Q226" s="31"/>
      <c r="R226" s="24">
        <f>SUMIF(H221:H223,"f",R221:R223)</f>
        <v>2</v>
      </c>
      <c r="S226" s="24">
        <f>SUMIF(H221:H223,"f",S221:S223)</f>
        <v>28</v>
      </c>
      <c r="T226" s="24">
        <f>SUMIF(H221:H223,"f",T221:T223)</f>
        <v>0</v>
      </c>
      <c r="U226" s="23" t="s">
        <v>14</v>
      </c>
      <c r="V226" s="23" t="s">
        <v>14</v>
      </c>
      <c r="W226" s="23" t="s">
        <v>14</v>
      </c>
      <c r="X226" s="23" t="s">
        <v>14</v>
      </c>
      <c r="Y226" s="23" t="s">
        <v>14</v>
      </c>
    </row>
    <row r="227" spans="1:25" x14ac:dyDescent="0.2">
      <c r="A227" s="234" t="s">
        <v>33</v>
      </c>
      <c r="B227" s="235"/>
      <c r="C227" s="235"/>
      <c r="D227" s="235"/>
      <c r="E227" s="235"/>
      <c r="F227" s="235"/>
      <c r="G227" s="235"/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  <c r="S227" s="235"/>
      <c r="T227" s="235"/>
      <c r="U227" s="235"/>
      <c r="V227" s="235"/>
      <c r="W227" s="235"/>
      <c r="X227" s="235"/>
      <c r="Y227" s="236"/>
    </row>
    <row r="228" spans="1:25" x14ac:dyDescent="0.2">
      <c r="A228" s="7"/>
      <c r="B228" s="8">
        <v>4</v>
      </c>
      <c r="C228" s="9"/>
      <c r="D228" s="10">
        <f t="shared" ref="D228" si="384">IF(C228&gt;0,K228/(I228/C228),0)</f>
        <v>0</v>
      </c>
      <c r="E228" s="10">
        <f t="shared" ref="E228" si="385">IF(C228&gt;0,S228/(I228/C228),0)</f>
        <v>0</v>
      </c>
      <c r="F228" s="11">
        <f t="shared" ref="F228" si="386">IF(V228&gt;0,FLOOR((P228+U228)/V228,0.1),0)</f>
        <v>0</v>
      </c>
      <c r="G228" s="12"/>
      <c r="H228" s="12"/>
      <c r="I228" s="13">
        <f>K228+S228</f>
        <v>0</v>
      </c>
      <c r="J228" s="14">
        <f>P228+U228</f>
        <v>0</v>
      </c>
      <c r="K228" s="13">
        <f>L228+R228</f>
        <v>0</v>
      </c>
      <c r="L228" s="13">
        <f>M228+N228</f>
        <v>0</v>
      </c>
      <c r="M228" s="8"/>
      <c r="N228" s="15">
        <f t="shared" ref="N228:N231" si="387">O228+P228+Q228</f>
        <v>0</v>
      </c>
      <c r="O228" s="8"/>
      <c r="P228" s="8"/>
      <c r="Q228" s="8"/>
      <c r="R228" s="8"/>
      <c r="S228" s="16">
        <f t="shared" ref="S228" si="388">(C228*V228)-K228</f>
        <v>0</v>
      </c>
      <c r="T228" s="17"/>
      <c r="U228" s="18">
        <f t="shared" ref="U228" si="389">S228-T228</f>
        <v>0</v>
      </c>
      <c r="V228" s="19"/>
      <c r="W228" s="20"/>
      <c r="X228" s="20"/>
      <c r="Y228" s="21"/>
    </row>
    <row r="229" spans="1:25" x14ac:dyDescent="0.2">
      <c r="A229" s="7"/>
      <c r="B229" s="8">
        <v>4</v>
      </c>
      <c r="C229" s="9"/>
      <c r="D229" s="10">
        <f t="shared" ref="D229:D231" si="390">IF(C229&gt;0,K229/(I229/C229),0)</f>
        <v>0</v>
      </c>
      <c r="E229" s="10">
        <f t="shared" ref="E229:E231" si="391">IF(C229&gt;0,S229/(I229/C229),0)</f>
        <v>0</v>
      </c>
      <c r="F229" s="11">
        <f t="shared" ref="F229:F231" si="392">IF(V229&gt;0,FLOOR((P229+U229)/V229,0.1),0)</f>
        <v>0</v>
      </c>
      <c r="G229" s="12"/>
      <c r="H229" s="12"/>
      <c r="I229" s="13">
        <f t="shared" ref="I229:I231" si="393">K229+S229</f>
        <v>0</v>
      </c>
      <c r="J229" s="14">
        <f t="shared" ref="J229:J231" si="394">P229+U229</f>
        <v>0</v>
      </c>
      <c r="K229" s="13">
        <f t="shared" ref="K229:K231" si="395">L229+R229</f>
        <v>0</v>
      </c>
      <c r="L229" s="13">
        <f t="shared" ref="L229:L231" si="396">M229+N229</f>
        <v>0</v>
      </c>
      <c r="M229" s="8"/>
      <c r="N229" s="15">
        <f t="shared" si="387"/>
        <v>0</v>
      </c>
      <c r="O229" s="8"/>
      <c r="P229" s="8"/>
      <c r="Q229" s="8"/>
      <c r="R229" s="8"/>
      <c r="S229" s="16">
        <f t="shared" ref="S229:S231" si="397">(C229*V229)-K229</f>
        <v>0</v>
      </c>
      <c r="T229" s="17"/>
      <c r="U229" s="18">
        <f t="shared" ref="U229:U231" si="398">S229-T229</f>
        <v>0</v>
      </c>
      <c r="V229" s="19"/>
      <c r="W229" s="20"/>
      <c r="X229" s="20"/>
      <c r="Y229" s="21"/>
    </row>
    <row r="230" spans="1:25" x14ac:dyDescent="0.2">
      <c r="A230" s="7"/>
      <c r="B230" s="8">
        <v>4</v>
      </c>
      <c r="C230" s="9"/>
      <c r="D230" s="10">
        <f t="shared" si="390"/>
        <v>0</v>
      </c>
      <c r="E230" s="10">
        <f t="shared" si="391"/>
        <v>0</v>
      </c>
      <c r="F230" s="11">
        <f t="shared" si="392"/>
        <v>0</v>
      </c>
      <c r="G230" s="12"/>
      <c r="H230" s="12"/>
      <c r="I230" s="13">
        <f t="shared" si="393"/>
        <v>0</v>
      </c>
      <c r="J230" s="14">
        <f t="shared" si="394"/>
        <v>0</v>
      </c>
      <c r="K230" s="13">
        <f t="shared" si="395"/>
        <v>0</v>
      </c>
      <c r="L230" s="13">
        <f t="shared" si="396"/>
        <v>0</v>
      </c>
      <c r="M230" s="8"/>
      <c r="N230" s="15">
        <f t="shared" si="387"/>
        <v>0</v>
      </c>
      <c r="O230" s="8"/>
      <c r="P230" s="8"/>
      <c r="Q230" s="8"/>
      <c r="R230" s="8"/>
      <c r="S230" s="16">
        <f t="shared" si="397"/>
        <v>0</v>
      </c>
      <c r="T230" s="17"/>
      <c r="U230" s="18">
        <f t="shared" si="398"/>
        <v>0</v>
      </c>
      <c r="V230" s="19"/>
      <c r="W230" s="20"/>
      <c r="X230" s="20"/>
      <c r="Y230" s="21"/>
    </row>
    <row r="231" spans="1:25" x14ac:dyDescent="0.2">
      <c r="A231" s="7"/>
      <c r="B231" s="8">
        <v>4</v>
      </c>
      <c r="C231" s="9"/>
      <c r="D231" s="10">
        <f t="shared" si="390"/>
        <v>0</v>
      </c>
      <c r="E231" s="10">
        <f t="shared" si="391"/>
        <v>0</v>
      </c>
      <c r="F231" s="11">
        <f t="shared" si="392"/>
        <v>0</v>
      </c>
      <c r="G231" s="12"/>
      <c r="H231" s="12"/>
      <c r="I231" s="13">
        <f t="shared" si="393"/>
        <v>0</v>
      </c>
      <c r="J231" s="14">
        <f t="shared" si="394"/>
        <v>0</v>
      </c>
      <c r="K231" s="13">
        <f t="shared" si="395"/>
        <v>0</v>
      </c>
      <c r="L231" s="13">
        <f t="shared" si="396"/>
        <v>0</v>
      </c>
      <c r="M231" s="8"/>
      <c r="N231" s="15">
        <f t="shared" si="387"/>
        <v>0</v>
      </c>
      <c r="O231" s="8"/>
      <c r="P231" s="8"/>
      <c r="Q231" s="8"/>
      <c r="R231" s="8"/>
      <c r="S231" s="16">
        <f t="shared" si="397"/>
        <v>0</v>
      </c>
      <c r="T231" s="17"/>
      <c r="U231" s="18">
        <f t="shared" si="398"/>
        <v>0</v>
      </c>
      <c r="V231" s="19"/>
      <c r="W231" s="20"/>
      <c r="X231" s="20"/>
      <c r="Y231" s="21"/>
    </row>
    <row r="232" spans="1:25" x14ac:dyDescent="0.2">
      <c r="A232" s="22" t="s">
        <v>142</v>
      </c>
      <c r="B232" s="23">
        <v>4</v>
      </c>
      <c r="C232" s="24">
        <f>SUM(C228:C231)</f>
        <v>0</v>
      </c>
      <c r="D232" s="25">
        <f>SUM(D228:D231)</f>
        <v>0</v>
      </c>
      <c r="E232" s="25">
        <f>SUM(E228:E231)</f>
        <v>0</v>
      </c>
      <c r="F232" s="26" t="s">
        <v>14</v>
      </c>
      <c r="G232" s="23" t="s">
        <v>14</v>
      </c>
      <c r="H232" s="23" t="s">
        <v>14</v>
      </c>
      <c r="I232" s="25">
        <f>SUM(I228:I231)</f>
        <v>0</v>
      </c>
      <c r="J232" s="26" t="s">
        <v>14</v>
      </c>
      <c r="K232" s="25">
        <f>SUM(K228:K231)</f>
        <v>0</v>
      </c>
      <c r="L232" s="25">
        <f>SUM(L228:L231)</f>
        <v>0</v>
      </c>
      <c r="M232" s="27">
        <f>SUM(M228:M231)</f>
        <v>0</v>
      </c>
      <c r="N232" s="24">
        <f>SUM(N228:N231)</f>
        <v>0</v>
      </c>
      <c r="O232" s="24">
        <f>SUM(O228:O231)</f>
        <v>0</v>
      </c>
      <c r="P232" s="26" t="s">
        <v>14</v>
      </c>
      <c r="Q232" s="30"/>
      <c r="R232" s="24">
        <f>SUM(R228:R231)</f>
        <v>0</v>
      </c>
      <c r="S232" s="35">
        <f>SUM(S228:S231)</f>
        <v>0</v>
      </c>
      <c r="T232" s="35">
        <f>SUM(T228:T231)</f>
        <v>0</v>
      </c>
      <c r="U232" s="26" t="s">
        <v>14</v>
      </c>
      <c r="V232" s="23" t="s">
        <v>14</v>
      </c>
      <c r="W232" s="23" t="s">
        <v>14</v>
      </c>
      <c r="X232" s="23" t="s">
        <v>14</v>
      </c>
      <c r="Y232" s="23" t="s">
        <v>14</v>
      </c>
    </row>
    <row r="233" spans="1:25" x14ac:dyDescent="0.2">
      <c r="A233" s="22" t="s">
        <v>143</v>
      </c>
      <c r="B233" s="23">
        <v>4</v>
      </c>
      <c r="C233" s="30" t="s">
        <v>14</v>
      </c>
      <c r="D233" s="26" t="s">
        <v>14</v>
      </c>
      <c r="E233" s="26" t="s">
        <v>14</v>
      </c>
      <c r="F233" s="25">
        <f>SUM(F228:F231)</f>
        <v>0</v>
      </c>
      <c r="G233" s="23" t="s">
        <v>14</v>
      </c>
      <c r="H233" s="23" t="s">
        <v>14</v>
      </c>
      <c r="I233" s="23" t="s">
        <v>14</v>
      </c>
      <c r="J233" s="25">
        <f>SUM(J228:J231)</f>
        <v>0</v>
      </c>
      <c r="K233" s="23" t="s">
        <v>14</v>
      </c>
      <c r="L233" s="23" t="s">
        <v>14</v>
      </c>
      <c r="M233" s="28" t="s">
        <v>14</v>
      </c>
      <c r="N233" s="23" t="s">
        <v>14</v>
      </c>
      <c r="O233" s="23" t="s">
        <v>14</v>
      </c>
      <c r="P233" s="25">
        <f>SUM(P228:P231)</f>
        <v>0</v>
      </c>
      <c r="Q233" s="24"/>
      <c r="R233" s="31" t="s">
        <v>14</v>
      </c>
      <c r="S233" s="31" t="s">
        <v>14</v>
      </c>
      <c r="T233" s="31" t="s">
        <v>14</v>
      </c>
      <c r="U233" s="25">
        <f>SUM(U228:U231)</f>
        <v>0</v>
      </c>
      <c r="V233" s="36" t="s">
        <v>14</v>
      </c>
      <c r="W233" s="23" t="s">
        <v>14</v>
      </c>
      <c r="X233" s="23" t="s">
        <v>14</v>
      </c>
      <c r="Y233" s="23" t="s">
        <v>14</v>
      </c>
    </row>
    <row r="234" spans="1:25" x14ac:dyDescent="0.2">
      <c r="A234" s="22" t="s">
        <v>144</v>
      </c>
      <c r="B234" s="23">
        <v>4</v>
      </c>
      <c r="C234" s="24">
        <f>SUMIF(H228:H231,"f",C228:C231)</f>
        <v>0</v>
      </c>
      <c r="D234" s="24">
        <f>SUMIF(H228:H231,"f",D228:D231)</f>
        <v>0</v>
      </c>
      <c r="E234" s="24">
        <f>SUMIF(H228:H231,"f",E228:E231)</f>
        <v>0</v>
      </c>
      <c r="F234" s="26" t="s">
        <v>14</v>
      </c>
      <c r="G234" s="23" t="s">
        <v>14</v>
      </c>
      <c r="H234" s="23" t="s">
        <v>14</v>
      </c>
      <c r="I234" s="24">
        <f>SUMIF(H228:H231,"f",I228:I231)</f>
        <v>0</v>
      </c>
      <c r="J234" s="23" t="s">
        <v>14</v>
      </c>
      <c r="K234" s="24">
        <f>SUMIF(H228:H231,"f",K228:K231)</f>
        <v>0</v>
      </c>
      <c r="L234" s="24">
        <f>SUMIF(H228:H231,"f",L228:L231)</f>
        <v>0</v>
      </c>
      <c r="M234" s="24">
        <f>SUMIF(H228:H231,"f",M228:M231)</f>
        <v>0</v>
      </c>
      <c r="N234" s="24">
        <f>SUMIF(H228:H231,"f",N228:N231)</f>
        <v>0</v>
      </c>
      <c r="O234" s="24">
        <f>SUMIF(H228:H231,"f",O228:O231)</f>
        <v>0</v>
      </c>
      <c r="P234" s="23" t="s">
        <v>14</v>
      </c>
      <c r="Q234" s="31"/>
      <c r="R234" s="24">
        <f>SUMIF(H228:H231,"f",R228:R231)</f>
        <v>0</v>
      </c>
      <c r="S234" s="24">
        <f>SUMIF(H228:H231,"f",S228:S231)</f>
        <v>0</v>
      </c>
      <c r="T234" s="24">
        <f>SUMIF(H228:H231,"f",T228:T231)</f>
        <v>0</v>
      </c>
      <c r="U234" s="23" t="s">
        <v>14</v>
      </c>
      <c r="V234" s="23" t="s">
        <v>14</v>
      </c>
      <c r="W234" s="23" t="s">
        <v>14</v>
      </c>
      <c r="X234" s="23" t="s">
        <v>14</v>
      </c>
      <c r="Y234" s="23" t="s">
        <v>14</v>
      </c>
    </row>
    <row r="235" spans="1:25" x14ac:dyDescent="0.2">
      <c r="A235" s="234" t="s">
        <v>31</v>
      </c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W235" s="235"/>
      <c r="X235" s="235"/>
      <c r="Y235" s="236"/>
    </row>
    <row r="236" spans="1:25" x14ac:dyDescent="0.2">
      <c r="A236" s="7"/>
      <c r="B236" s="8">
        <v>4</v>
      </c>
      <c r="C236" s="9"/>
      <c r="D236" s="10">
        <f t="shared" ref="D236" si="399">IF(C236&gt;0,K236/(I236/C236),0)</f>
        <v>0</v>
      </c>
      <c r="E236" s="10">
        <f t="shared" ref="E236" si="400">IF(C236&gt;0,S236/(I236/C236),0)</f>
        <v>0</v>
      </c>
      <c r="F236" s="11">
        <f t="shared" ref="F236" si="401">IF(V236&gt;0,FLOOR((P236+U236)/V236,0.1),0)</f>
        <v>0</v>
      </c>
      <c r="G236" s="12"/>
      <c r="H236" s="12"/>
      <c r="I236" s="13">
        <f>K236+S236</f>
        <v>0</v>
      </c>
      <c r="J236" s="14">
        <f>P236+U236</f>
        <v>0</v>
      </c>
      <c r="K236" s="13">
        <f>L236+R236</f>
        <v>0</v>
      </c>
      <c r="L236" s="13">
        <f>M236+N236</f>
        <v>0</v>
      </c>
      <c r="M236" s="8"/>
      <c r="N236" s="15">
        <f t="shared" ref="N236:N238" si="402">O236+P236+Q236</f>
        <v>0</v>
      </c>
      <c r="O236" s="8"/>
      <c r="P236" s="8"/>
      <c r="Q236" s="8"/>
      <c r="R236" s="8"/>
      <c r="S236" s="16">
        <f t="shared" ref="S236" si="403">(C236*V236)-K236</f>
        <v>0</v>
      </c>
      <c r="T236" s="17"/>
      <c r="U236" s="18">
        <f t="shared" ref="U236" si="404">S236-T236</f>
        <v>0</v>
      </c>
      <c r="V236" s="19"/>
      <c r="W236" s="20"/>
      <c r="X236" s="20"/>
      <c r="Y236" s="21"/>
    </row>
    <row r="237" spans="1:25" x14ac:dyDescent="0.2">
      <c r="A237" s="7"/>
      <c r="B237" s="8">
        <v>4</v>
      </c>
      <c r="C237" s="9"/>
      <c r="D237" s="10">
        <f t="shared" ref="D237:D238" si="405">IF(C237&gt;0,K237/(I237/C237),0)</f>
        <v>0</v>
      </c>
      <c r="E237" s="10">
        <f t="shared" ref="E237:E238" si="406">IF(C237&gt;0,S237/(I237/C237),0)</f>
        <v>0</v>
      </c>
      <c r="F237" s="11">
        <f t="shared" ref="F237:F238" si="407">IF(V237&gt;0,FLOOR((P237+U237)/V237,0.1),0)</f>
        <v>0</v>
      </c>
      <c r="G237" s="12"/>
      <c r="H237" s="12"/>
      <c r="I237" s="13">
        <f t="shared" ref="I237:I238" si="408">K237+S237</f>
        <v>0</v>
      </c>
      <c r="J237" s="14">
        <f t="shared" ref="J237:J238" si="409">P237+U237</f>
        <v>0</v>
      </c>
      <c r="K237" s="13">
        <f t="shared" ref="K237:K238" si="410">L237+R237</f>
        <v>0</v>
      </c>
      <c r="L237" s="13">
        <f t="shared" ref="L237:L238" si="411">M237+N237</f>
        <v>0</v>
      </c>
      <c r="M237" s="8"/>
      <c r="N237" s="15">
        <f t="shared" si="402"/>
        <v>0</v>
      </c>
      <c r="O237" s="8"/>
      <c r="P237" s="8"/>
      <c r="Q237" s="8"/>
      <c r="R237" s="8"/>
      <c r="S237" s="16">
        <f t="shared" ref="S237:S238" si="412">(C237*V237)-K237</f>
        <v>0</v>
      </c>
      <c r="T237" s="17"/>
      <c r="U237" s="18">
        <f t="shared" ref="U237:U238" si="413">S237-T237</f>
        <v>0</v>
      </c>
      <c r="V237" s="19"/>
      <c r="W237" s="20"/>
      <c r="X237" s="20"/>
      <c r="Y237" s="21"/>
    </row>
    <row r="238" spans="1:25" x14ac:dyDescent="0.2">
      <c r="A238" s="7"/>
      <c r="B238" s="8">
        <v>4</v>
      </c>
      <c r="C238" s="9"/>
      <c r="D238" s="10">
        <f t="shared" si="405"/>
        <v>0</v>
      </c>
      <c r="E238" s="10">
        <f t="shared" si="406"/>
        <v>0</v>
      </c>
      <c r="F238" s="11">
        <f t="shared" si="407"/>
        <v>0</v>
      </c>
      <c r="G238" s="12"/>
      <c r="H238" s="12"/>
      <c r="I238" s="13">
        <f t="shared" si="408"/>
        <v>0</v>
      </c>
      <c r="J238" s="14">
        <f t="shared" si="409"/>
        <v>0</v>
      </c>
      <c r="K238" s="13">
        <f t="shared" si="410"/>
        <v>0</v>
      </c>
      <c r="L238" s="13">
        <f t="shared" si="411"/>
        <v>0</v>
      </c>
      <c r="M238" s="8"/>
      <c r="N238" s="15">
        <f t="shared" si="402"/>
        <v>0</v>
      </c>
      <c r="O238" s="8"/>
      <c r="P238" s="8"/>
      <c r="Q238" s="8"/>
      <c r="R238" s="8"/>
      <c r="S238" s="16">
        <f t="shared" si="412"/>
        <v>0</v>
      </c>
      <c r="T238" s="17"/>
      <c r="U238" s="18">
        <f t="shared" si="413"/>
        <v>0</v>
      </c>
      <c r="V238" s="19"/>
      <c r="W238" s="20"/>
      <c r="X238" s="20"/>
      <c r="Y238" s="21"/>
    </row>
    <row r="239" spans="1:25" x14ac:dyDescent="0.2">
      <c r="A239" s="22" t="s">
        <v>142</v>
      </c>
      <c r="B239" s="23">
        <v>4</v>
      </c>
      <c r="C239" s="24">
        <f>SUM(C236:C238)</f>
        <v>0</v>
      </c>
      <c r="D239" s="25">
        <f>SUM(D236:D238)</f>
        <v>0</v>
      </c>
      <c r="E239" s="25">
        <f>SUM(E236:E238)</f>
        <v>0</v>
      </c>
      <c r="F239" s="26" t="s">
        <v>14</v>
      </c>
      <c r="G239" s="23" t="s">
        <v>14</v>
      </c>
      <c r="H239" s="23" t="s">
        <v>14</v>
      </c>
      <c r="I239" s="25">
        <f>SUM(I236:I238)</f>
        <v>0</v>
      </c>
      <c r="J239" s="26" t="s">
        <v>14</v>
      </c>
      <c r="K239" s="25">
        <f>SUM(K236:K238)</f>
        <v>0</v>
      </c>
      <c r="L239" s="25">
        <f>SUM(L236:L238)</f>
        <v>0</v>
      </c>
      <c r="M239" s="27">
        <f>SUM(M236:M238)</f>
        <v>0</v>
      </c>
      <c r="N239" s="24">
        <f>SUM(N236:N238)</f>
        <v>0</v>
      </c>
      <c r="O239" s="24">
        <f>SUM(O236:O238)</f>
        <v>0</v>
      </c>
      <c r="P239" s="26" t="s">
        <v>14</v>
      </c>
      <c r="Q239" s="30"/>
      <c r="R239" s="24">
        <f>SUM(R236:R238)</f>
        <v>0</v>
      </c>
      <c r="S239" s="35">
        <f>SUM(S236:S238)</f>
        <v>0</v>
      </c>
      <c r="T239" s="35">
        <f>SUM(T236:T238)</f>
        <v>0</v>
      </c>
      <c r="U239" s="26" t="s">
        <v>14</v>
      </c>
      <c r="V239" s="23" t="s">
        <v>14</v>
      </c>
      <c r="W239" s="23" t="s">
        <v>14</v>
      </c>
      <c r="X239" s="23" t="s">
        <v>14</v>
      </c>
      <c r="Y239" s="23" t="s">
        <v>14</v>
      </c>
    </row>
    <row r="240" spans="1:25" x14ac:dyDescent="0.2">
      <c r="A240" s="22" t="s">
        <v>143</v>
      </c>
      <c r="B240" s="23">
        <v>4</v>
      </c>
      <c r="C240" s="30" t="s">
        <v>14</v>
      </c>
      <c r="D240" s="26" t="s">
        <v>14</v>
      </c>
      <c r="E240" s="26" t="s">
        <v>14</v>
      </c>
      <c r="F240" s="25">
        <f>SUM(F236:F238)</f>
        <v>0</v>
      </c>
      <c r="G240" s="23" t="s">
        <v>14</v>
      </c>
      <c r="H240" s="23" t="s">
        <v>14</v>
      </c>
      <c r="I240" s="23" t="s">
        <v>14</v>
      </c>
      <c r="J240" s="25">
        <f>SUM(J236:J238)</f>
        <v>0</v>
      </c>
      <c r="K240" s="23" t="s">
        <v>14</v>
      </c>
      <c r="L240" s="23" t="s">
        <v>14</v>
      </c>
      <c r="M240" s="28" t="s">
        <v>14</v>
      </c>
      <c r="N240" s="23" t="s">
        <v>14</v>
      </c>
      <c r="O240" s="23" t="s">
        <v>14</v>
      </c>
      <c r="P240" s="25">
        <f>SUM(P236:P238)</f>
        <v>0</v>
      </c>
      <c r="Q240" s="24"/>
      <c r="R240" s="31" t="s">
        <v>14</v>
      </c>
      <c r="S240" s="31" t="s">
        <v>14</v>
      </c>
      <c r="T240" s="31" t="s">
        <v>14</v>
      </c>
      <c r="U240" s="25">
        <f>SUM(U236:U238)</f>
        <v>0</v>
      </c>
      <c r="V240" s="36" t="s">
        <v>14</v>
      </c>
      <c r="W240" s="23" t="s">
        <v>14</v>
      </c>
      <c r="X240" s="23" t="s">
        <v>14</v>
      </c>
      <c r="Y240" s="23" t="s">
        <v>14</v>
      </c>
    </row>
    <row r="241" spans="1:25" x14ac:dyDescent="0.2">
      <c r="A241" s="22" t="s">
        <v>144</v>
      </c>
      <c r="B241" s="23">
        <v>4</v>
      </c>
      <c r="C241" s="24">
        <f>SUMIF(H236:H238,"f",C236:C238)</f>
        <v>0</v>
      </c>
      <c r="D241" s="24">
        <f>SUMIF(H236:H238,"f",D236:D238)</f>
        <v>0</v>
      </c>
      <c r="E241" s="24">
        <f>SUMIF(H236:H238,"f",E236:E238)</f>
        <v>0</v>
      </c>
      <c r="F241" s="26" t="s">
        <v>14</v>
      </c>
      <c r="G241" s="23" t="s">
        <v>14</v>
      </c>
      <c r="H241" s="23" t="s">
        <v>14</v>
      </c>
      <c r="I241" s="24">
        <f>SUMIF(H236:H238,"f",I236:I238)</f>
        <v>0</v>
      </c>
      <c r="J241" s="23" t="s">
        <v>14</v>
      </c>
      <c r="K241" s="24">
        <f>SUMIF(H236:H238,"f",K236:K238)</f>
        <v>0</v>
      </c>
      <c r="L241" s="24">
        <f>SUMIF(H236:H238,"f",L236:L238)</f>
        <v>0</v>
      </c>
      <c r="M241" s="24">
        <f>SUMIF(H236:H238,"f",M236:M238)</f>
        <v>0</v>
      </c>
      <c r="N241" s="24">
        <f>SUMIF(H236:H238,"f",N236:N238)</f>
        <v>0</v>
      </c>
      <c r="O241" s="24">
        <f>SUMIF(H236:H238,"f",O236:O238)</f>
        <v>0</v>
      </c>
      <c r="P241" s="23" t="s">
        <v>14</v>
      </c>
      <c r="Q241" s="31"/>
      <c r="R241" s="24">
        <f>SUMIF(H236:H238,"f",R236:R238)</f>
        <v>0</v>
      </c>
      <c r="S241" s="24">
        <f>SUMIF(H236:H238,"f",S236:S238)</f>
        <v>0</v>
      </c>
      <c r="T241" s="24">
        <f>SUMIF(H236:H238,"f",T236:T238)</f>
        <v>0</v>
      </c>
      <c r="U241" s="23" t="s">
        <v>14</v>
      </c>
      <c r="V241" s="23" t="s">
        <v>14</v>
      </c>
      <c r="W241" s="23" t="s">
        <v>14</v>
      </c>
      <c r="X241" s="23" t="s">
        <v>14</v>
      </c>
      <c r="Y241" s="23" t="s">
        <v>14</v>
      </c>
    </row>
    <row r="242" spans="1:25" x14ac:dyDescent="0.2">
      <c r="A242" s="234" t="s">
        <v>32</v>
      </c>
      <c r="B242" s="235"/>
      <c r="C242" s="235"/>
      <c r="D242" s="235"/>
      <c r="E242" s="235"/>
      <c r="F242" s="235"/>
      <c r="G242" s="235"/>
      <c r="H242" s="235"/>
      <c r="I242" s="235"/>
      <c r="J242" s="235"/>
      <c r="K242" s="235"/>
      <c r="L242" s="235"/>
      <c r="M242" s="235"/>
      <c r="N242" s="235"/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6"/>
    </row>
    <row r="243" spans="1:25" x14ac:dyDescent="0.2">
      <c r="A243" s="7" t="s">
        <v>238</v>
      </c>
      <c r="B243" s="8">
        <v>4</v>
      </c>
      <c r="C243" s="9">
        <v>18</v>
      </c>
      <c r="D243" s="10">
        <f t="shared" ref="D243" si="414">IF(C243&gt;0,K243/(I243/C243),0)</f>
        <v>0</v>
      </c>
      <c r="E243" s="10">
        <f t="shared" ref="E243" si="415">IF(C243&gt;0,S243/(I243/C243),0)</f>
        <v>18</v>
      </c>
      <c r="F243" s="11">
        <f t="shared" ref="F243" si="416">IF(V243&gt;0,FLOOR((P243+U243)/V243,0.1),0)</f>
        <v>17.7</v>
      </c>
      <c r="G243" s="12" t="s">
        <v>16</v>
      </c>
      <c r="H243" s="12" t="s">
        <v>20</v>
      </c>
      <c r="I243" s="13">
        <f>K243+S243</f>
        <v>480</v>
      </c>
      <c r="J243" s="14">
        <f>P243+U243</f>
        <v>480</v>
      </c>
      <c r="K243" s="13">
        <f>L243+R243</f>
        <v>0</v>
      </c>
      <c r="L243" s="13">
        <f>M243+N243</f>
        <v>0</v>
      </c>
      <c r="M243" s="8"/>
      <c r="N243" s="15">
        <f t="shared" ref="N243:N245" si="417">O243+P243+Q243</f>
        <v>0</v>
      </c>
      <c r="O243" s="8"/>
      <c r="P243" s="123"/>
      <c r="Q243" s="123"/>
      <c r="R243" s="8"/>
      <c r="S243" s="16">
        <f>(C243*V243)-K243-6</f>
        <v>480</v>
      </c>
      <c r="T243" s="17"/>
      <c r="U243" s="18">
        <f t="shared" ref="U243" si="418">S243-T243</f>
        <v>480</v>
      </c>
      <c r="V243" s="20">
        <v>27</v>
      </c>
      <c r="W243" s="20">
        <v>100</v>
      </c>
      <c r="X243" s="20"/>
      <c r="Y243" s="21"/>
    </row>
    <row r="244" spans="1:25" x14ac:dyDescent="0.2">
      <c r="A244" s="7"/>
      <c r="B244" s="8">
        <v>4</v>
      </c>
      <c r="C244" s="9"/>
      <c r="D244" s="10">
        <f t="shared" ref="D244:D245" si="419">IF(C244&gt;0,K244/(I244/C244),0)</f>
        <v>0</v>
      </c>
      <c r="E244" s="10">
        <f t="shared" ref="E244:E245" si="420">IF(C244&gt;0,S244/(I244/C244),0)</f>
        <v>0</v>
      </c>
      <c r="F244" s="11">
        <f t="shared" ref="F244:F245" si="421">IF(V244&gt;0,FLOOR((P244+U244)/V244,0.1),0)</f>
        <v>0</v>
      </c>
      <c r="G244" s="12"/>
      <c r="H244" s="12"/>
      <c r="I244" s="13">
        <f t="shared" ref="I244:I245" si="422">K244+S244</f>
        <v>0</v>
      </c>
      <c r="J244" s="14">
        <f t="shared" ref="J244:J245" si="423">P244+U244</f>
        <v>0</v>
      </c>
      <c r="K244" s="13">
        <f t="shared" ref="K244:K245" si="424">L244+R244</f>
        <v>0</v>
      </c>
      <c r="L244" s="13">
        <f t="shared" ref="L244:L245" si="425">M244+N244</f>
        <v>0</v>
      </c>
      <c r="M244" s="8"/>
      <c r="N244" s="15">
        <f t="shared" si="417"/>
        <v>0</v>
      </c>
      <c r="O244" s="8"/>
      <c r="P244" s="8"/>
      <c r="Q244" s="8"/>
      <c r="R244" s="8"/>
      <c r="S244" s="16">
        <f t="shared" ref="S244:S245" si="426">(C244*V244)-K244</f>
        <v>0</v>
      </c>
      <c r="T244" s="17"/>
      <c r="U244" s="18">
        <f t="shared" ref="U244:U245" si="427">S244-T244</f>
        <v>0</v>
      </c>
      <c r="V244" s="20"/>
      <c r="W244" s="20"/>
      <c r="X244" s="20"/>
      <c r="Y244" s="21"/>
    </row>
    <row r="245" spans="1:25" x14ac:dyDescent="0.2">
      <c r="A245" s="7"/>
      <c r="B245" s="8">
        <v>4</v>
      </c>
      <c r="C245" s="9"/>
      <c r="D245" s="10">
        <f t="shared" si="419"/>
        <v>0</v>
      </c>
      <c r="E245" s="10">
        <f t="shared" si="420"/>
        <v>0</v>
      </c>
      <c r="F245" s="11">
        <f t="shared" si="421"/>
        <v>0</v>
      </c>
      <c r="G245" s="12"/>
      <c r="H245" s="12"/>
      <c r="I245" s="13">
        <f t="shared" si="422"/>
        <v>0</v>
      </c>
      <c r="J245" s="14">
        <f t="shared" si="423"/>
        <v>0</v>
      </c>
      <c r="K245" s="13">
        <f t="shared" si="424"/>
        <v>0</v>
      </c>
      <c r="L245" s="13">
        <f t="shared" si="425"/>
        <v>0</v>
      </c>
      <c r="M245" s="8"/>
      <c r="N245" s="15">
        <f t="shared" si="417"/>
        <v>0</v>
      </c>
      <c r="O245" s="8"/>
      <c r="P245" s="8"/>
      <c r="Q245" s="8"/>
      <c r="R245" s="8"/>
      <c r="S245" s="16">
        <f t="shared" si="426"/>
        <v>0</v>
      </c>
      <c r="T245" s="17"/>
      <c r="U245" s="18">
        <f t="shared" si="427"/>
        <v>0</v>
      </c>
      <c r="V245" s="20"/>
      <c r="W245" s="20"/>
      <c r="X245" s="20"/>
      <c r="Y245" s="21"/>
    </row>
    <row r="246" spans="1:25" x14ac:dyDescent="0.2">
      <c r="A246" s="22" t="s">
        <v>142</v>
      </c>
      <c r="B246" s="23">
        <v>4</v>
      </c>
      <c r="C246" s="24">
        <f>SUM(C243:C245)</f>
        <v>18</v>
      </c>
      <c r="D246" s="25">
        <f>SUM(D243:D245)</f>
        <v>0</v>
      </c>
      <c r="E246" s="25">
        <f>SUM(E243:E245)</f>
        <v>18</v>
      </c>
      <c r="F246" s="26" t="s">
        <v>14</v>
      </c>
      <c r="G246" s="23" t="s">
        <v>14</v>
      </c>
      <c r="H246" s="23" t="s">
        <v>14</v>
      </c>
      <c r="I246" s="25">
        <f>SUM(I243:I245)</f>
        <v>480</v>
      </c>
      <c r="J246" s="26" t="s">
        <v>14</v>
      </c>
      <c r="K246" s="25">
        <f>SUM(K243:K245)</f>
        <v>0</v>
      </c>
      <c r="L246" s="25">
        <f>SUM(L243:L245)</f>
        <v>0</v>
      </c>
      <c r="M246" s="27">
        <f>SUM(M243:M245)</f>
        <v>0</v>
      </c>
      <c r="N246" s="24">
        <f>SUM(N243:N245)</f>
        <v>0</v>
      </c>
      <c r="O246" s="24">
        <f>SUM(O243:O245)</f>
        <v>0</v>
      </c>
      <c r="P246" s="26" t="s">
        <v>14</v>
      </c>
      <c r="Q246" s="30"/>
      <c r="R246" s="24">
        <f>SUM(R243:R245)</f>
        <v>0</v>
      </c>
      <c r="S246" s="35">
        <f>SUM(S243:S245)</f>
        <v>480</v>
      </c>
      <c r="T246" s="35">
        <f>SUM(T243:T245)</f>
        <v>0</v>
      </c>
      <c r="U246" s="26" t="s">
        <v>14</v>
      </c>
      <c r="V246" s="23" t="s">
        <v>14</v>
      </c>
      <c r="W246" s="23" t="s">
        <v>14</v>
      </c>
      <c r="X246" s="23" t="s">
        <v>14</v>
      </c>
      <c r="Y246" s="23" t="s">
        <v>14</v>
      </c>
    </row>
    <row r="247" spans="1:25" x14ac:dyDescent="0.2">
      <c r="A247" s="22" t="s">
        <v>143</v>
      </c>
      <c r="B247" s="23">
        <v>4</v>
      </c>
      <c r="C247" s="30" t="s">
        <v>14</v>
      </c>
      <c r="D247" s="26" t="s">
        <v>14</v>
      </c>
      <c r="E247" s="26" t="s">
        <v>14</v>
      </c>
      <c r="F247" s="25">
        <f>SUM(F243:F245)</f>
        <v>17.7</v>
      </c>
      <c r="G247" s="23" t="s">
        <v>14</v>
      </c>
      <c r="H247" s="23" t="s">
        <v>14</v>
      </c>
      <c r="I247" s="23" t="s">
        <v>14</v>
      </c>
      <c r="J247" s="25">
        <f>SUM(J243:J245)</f>
        <v>480</v>
      </c>
      <c r="K247" s="23" t="s">
        <v>14</v>
      </c>
      <c r="L247" s="23" t="s">
        <v>14</v>
      </c>
      <c r="M247" s="28" t="s">
        <v>14</v>
      </c>
      <c r="N247" s="23" t="s">
        <v>14</v>
      </c>
      <c r="O247" s="23" t="s">
        <v>14</v>
      </c>
      <c r="P247" s="25">
        <f>SUM(P243:P245)</f>
        <v>0</v>
      </c>
      <c r="Q247" s="24"/>
      <c r="R247" s="31" t="s">
        <v>14</v>
      </c>
      <c r="S247" s="31" t="s">
        <v>14</v>
      </c>
      <c r="T247" s="31" t="s">
        <v>14</v>
      </c>
      <c r="U247" s="25">
        <f>SUM(U243:U245)</f>
        <v>480</v>
      </c>
      <c r="V247" s="36" t="s">
        <v>14</v>
      </c>
      <c r="W247" s="23" t="s">
        <v>14</v>
      </c>
      <c r="X247" s="23" t="s">
        <v>14</v>
      </c>
      <c r="Y247" s="23" t="s">
        <v>14</v>
      </c>
    </row>
    <row r="248" spans="1:25" ht="16" thickBot="1" x14ac:dyDescent="0.25">
      <c r="A248" s="22" t="s">
        <v>144</v>
      </c>
      <c r="B248" s="23">
        <v>4</v>
      </c>
      <c r="C248" s="24">
        <f>SUMIF(H243:H245,"f",C243:C245)</f>
        <v>18</v>
      </c>
      <c r="D248" s="24">
        <f>SUMIF(H243:H245,"f",D243:D245)</f>
        <v>0</v>
      </c>
      <c r="E248" s="24">
        <f>SUMIF(H243:H245,"f",E243:E245)</f>
        <v>18</v>
      </c>
      <c r="F248" s="26" t="s">
        <v>14</v>
      </c>
      <c r="G248" s="23" t="s">
        <v>14</v>
      </c>
      <c r="H248" s="23" t="s">
        <v>14</v>
      </c>
      <c r="I248" s="24">
        <f>SUMIF(H243:H245,"f",I243:I245)</f>
        <v>480</v>
      </c>
      <c r="J248" s="23" t="s">
        <v>14</v>
      </c>
      <c r="K248" s="24">
        <f>SUMIF(H243:H245,"f",K243:K245)</f>
        <v>0</v>
      </c>
      <c r="L248" s="24">
        <f>SUMIF(H243:H245,"f",L243:L245)</f>
        <v>0</v>
      </c>
      <c r="M248" s="24">
        <f>SUMIF(H243:H245,"f",M243:M245)</f>
        <v>0</v>
      </c>
      <c r="N248" s="24">
        <f>SUMIF(H243:H245,"f",N243:N245)</f>
        <v>0</v>
      </c>
      <c r="O248" s="24">
        <f>SUMIF(H243:H245,"f",O243:O245)</f>
        <v>0</v>
      </c>
      <c r="P248" s="23" t="s">
        <v>14</v>
      </c>
      <c r="Q248" s="31"/>
      <c r="R248" s="24">
        <f>SUMIF(H243:H245,"f",R243:R245)</f>
        <v>0</v>
      </c>
      <c r="S248" s="24">
        <f>SUMIF(H243:H245,"f",S243:S245)</f>
        <v>480</v>
      </c>
      <c r="T248" s="24">
        <f>SUMIF(H243:H245,"f",T243:T245)</f>
        <v>0</v>
      </c>
      <c r="U248" s="23" t="s">
        <v>14</v>
      </c>
      <c r="V248" s="23" t="s">
        <v>14</v>
      </c>
      <c r="W248" s="23" t="s">
        <v>14</v>
      </c>
      <c r="X248" s="23" t="s">
        <v>14</v>
      </c>
      <c r="Y248" s="23" t="s">
        <v>14</v>
      </c>
    </row>
    <row r="249" spans="1:25" s="37" customFormat="1" ht="19" thickTop="1" thickBot="1" x14ac:dyDescent="0.25">
      <c r="A249" s="43" t="s">
        <v>84</v>
      </c>
      <c r="B249" s="44">
        <v>4</v>
      </c>
      <c r="C249" s="45">
        <f>SUM(C202,C210,C217,C224,C232,C239,C246)</f>
        <v>30</v>
      </c>
      <c r="D249" s="45">
        <f>SUM(D202,D210,D217,D224,D232,D239,D246)</f>
        <v>8.5933333333333337</v>
      </c>
      <c r="E249" s="45">
        <f>SUM(E202,E210,E217,E224,E232,E239,E246)</f>
        <v>21.406666666666666</v>
      </c>
      <c r="F249" s="45">
        <f>SUM(F203,F211,F218,F225,F233,F240,F247)</f>
        <v>24.9</v>
      </c>
      <c r="G249" s="46" t="s">
        <v>14</v>
      </c>
      <c r="H249" s="46" t="s">
        <v>14</v>
      </c>
      <c r="I249" s="45">
        <f>SUM(I202,I210,I217,I224,I232,I239,I246)</f>
        <v>820</v>
      </c>
      <c r="J249" s="45">
        <f>SUM(J203,J211,J218,J225,J233,J240,J247)</f>
        <v>705</v>
      </c>
      <c r="K249" s="45">
        <f>SUM(K202,K210,K217,K224,K232,K239,K246)</f>
        <v>250</v>
      </c>
      <c r="L249" s="45">
        <f>SUM(L202,L210,L217,L224,L232,L239,L246)</f>
        <v>240</v>
      </c>
      <c r="M249" s="45">
        <f>SUM(M202,M210,M217,M224,M232,M239,M246)</f>
        <v>60</v>
      </c>
      <c r="N249" s="45">
        <f>SUM(N202,N210,N217,N224,N232,N239,N246)</f>
        <v>180</v>
      </c>
      <c r="O249" s="45">
        <f>SUM(O202,O210,O217,O224,O232,O239,O246)</f>
        <v>0</v>
      </c>
      <c r="P249" s="45">
        <f>SUM(P203,P211,P218,P225,P233,P240,P247)</f>
        <v>135</v>
      </c>
      <c r="Q249" s="45"/>
      <c r="R249" s="45">
        <f>SUM(R202,R210,R217,R224,R232,R239,R246)</f>
        <v>10</v>
      </c>
      <c r="S249" s="45">
        <f>SUM(S202,S210,S217,S224,S232,S239,S246)</f>
        <v>570</v>
      </c>
      <c r="T249" s="45">
        <f>SUM(T202,T210,T217,T224,T232,T239,T246)</f>
        <v>0</v>
      </c>
      <c r="U249" s="45">
        <f>SUM(U203,U211,U218,U225,U233,U240,U247)</f>
        <v>570</v>
      </c>
      <c r="V249" s="46" t="s">
        <v>14</v>
      </c>
      <c r="W249" s="46" t="s">
        <v>14</v>
      </c>
      <c r="X249" s="46" t="s">
        <v>14</v>
      </c>
      <c r="Y249" s="46" t="s">
        <v>14</v>
      </c>
    </row>
    <row r="250" spans="1:25" s="37" customFormat="1" ht="18" thickTop="1" x14ac:dyDescent="0.2">
      <c r="A250" s="47" t="s">
        <v>90</v>
      </c>
      <c r="B250" s="48" t="s">
        <v>14</v>
      </c>
      <c r="C250" s="49">
        <f>C249+C195</f>
        <v>60</v>
      </c>
      <c r="D250" s="49">
        <f>D249+D195</f>
        <v>26.386666666666663</v>
      </c>
      <c r="E250" s="49">
        <f>E249+E195</f>
        <v>33.61333333333333</v>
      </c>
      <c r="F250" s="49">
        <f>F249+F195</f>
        <v>48.099999999999994</v>
      </c>
      <c r="G250" s="50" t="s">
        <v>14</v>
      </c>
      <c r="H250" s="50" t="s">
        <v>14</v>
      </c>
      <c r="I250" s="49">
        <f t="shared" ref="I250:P250" si="428">I249+I195</f>
        <v>1610</v>
      </c>
      <c r="J250" s="49">
        <f t="shared" si="428"/>
        <v>1330</v>
      </c>
      <c r="K250" s="49">
        <f t="shared" si="428"/>
        <v>730</v>
      </c>
      <c r="L250" s="49">
        <f t="shared" si="428"/>
        <v>705</v>
      </c>
      <c r="M250" s="49">
        <f t="shared" si="428"/>
        <v>150</v>
      </c>
      <c r="N250" s="49">
        <f t="shared" si="428"/>
        <v>555</v>
      </c>
      <c r="O250" s="49">
        <f t="shared" si="428"/>
        <v>15</v>
      </c>
      <c r="P250" s="49">
        <f t="shared" si="428"/>
        <v>450</v>
      </c>
      <c r="Q250" s="49"/>
      <c r="R250" s="49">
        <f>R249+R195</f>
        <v>25</v>
      </c>
      <c r="S250" s="49">
        <f>S249+S195</f>
        <v>880</v>
      </c>
      <c r="T250" s="49">
        <f>T249+T195</f>
        <v>0</v>
      </c>
      <c r="U250" s="49">
        <f>U249+U195</f>
        <v>880</v>
      </c>
      <c r="V250" s="50" t="s">
        <v>14</v>
      </c>
      <c r="W250" s="50" t="s">
        <v>14</v>
      </c>
      <c r="X250" s="50" t="s">
        <v>14</v>
      </c>
      <c r="Y250" s="50" t="s">
        <v>14</v>
      </c>
    </row>
    <row r="251" spans="1:25" ht="25.5" customHeight="1" x14ac:dyDescent="0.2">
      <c r="A251" s="256" t="s">
        <v>92</v>
      </c>
      <c r="B251" s="257"/>
      <c r="C251" s="257"/>
      <c r="D251" s="257"/>
      <c r="E251" s="257"/>
      <c r="F251" s="257"/>
      <c r="G251" s="257"/>
      <c r="H251" s="257"/>
      <c r="I251" s="257"/>
      <c r="J251" s="257"/>
      <c r="K251" s="257"/>
      <c r="L251" s="257"/>
      <c r="M251" s="257"/>
      <c r="N251" s="257"/>
      <c r="O251" s="257"/>
      <c r="P251" s="257"/>
      <c r="Q251" s="257"/>
      <c r="R251" s="257"/>
      <c r="S251" s="257"/>
      <c r="T251" s="257"/>
      <c r="U251" s="257"/>
      <c r="V251" s="257"/>
      <c r="W251" s="257"/>
      <c r="X251" s="257"/>
      <c r="Y251" s="258"/>
    </row>
    <row r="252" spans="1:25" ht="25.5" customHeight="1" x14ac:dyDescent="0.2">
      <c r="A252" s="237" t="s">
        <v>93</v>
      </c>
      <c r="B252" s="238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9"/>
    </row>
    <row r="253" spans="1:25" x14ac:dyDescent="0.2">
      <c r="A253" s="234" t="s">
        <v>27</v>
      </c>
      <c r="B253" s="235"/>
      <c r="C253" s="235"/>
      <c r="D253" s="235"/>
      <c r="E253" s="235"/>
      <c r="F253" s="235"/>
      <c r="G253" s="235"/>
      <c r="H253" s="235"/>
      <c r="I253" s="235"/>
      <c r="J253" s="235"/>
      <c r="K253" s="235"/>
      <c r="L253" s="235"/>
      <c r="M253" s="235"/>
      <c r="N253" s="235"/>
      <c r="O253" s="235"/>
      <c r="P253" s="235"/>
      <c r="Q253" s="235"/>
      <c r="R253" s="235"/>
      <c r="S253" s="235"/>
      <c r="T253" s="235"/>
      <c r="U253" s="235"/>
      <c r="V253" s="235"/>
      <c r="W253" s="235"/>
      <c r="X253" s="235"/>
      <c r="Y253" s="236"/>
    </row>
    <row r="254" spans="1:25" x14ac:dyDescent="0.2">
      <c r="A254" s="7"/>
      <c r="B254" s="8">
        <v>5</v>
      </c>
      <c r="C254" s="9"/>
      <c r="D254" s="10">
        <f t="shared" ref="D254" si="429">IF(C254&gt;0,K254/(I254/C254),0)</f>
        <v>0</v>
      </c>
      <c r="E254" s="10">
        <f t="shared" ref="E254" si="430">IF(C254&gt;0,S254/(I254/C254),0)</f>
        <v>0</v>
      </c>
      <c r="F254" s="11">
        <f t="shared" ref="F254" si="431">IF(V254&gt;0,FLOOR((P254+U254)/V254,0.1),0)</f>
        <v>0</v>
      </c>
      <c r="G254" s="12"/>
      <c r="H254" s="12"/>
      <c r="I254" s="13">
        <f>K254+S254</f>
        <v>0</v>
      </c>
      <c r="J254" s="14">
        <f>P254+U254</f>
        <v>0</v>
      </c>
      <c r="K254" s="13">
        <f>L254+R254</f>
        <v>0</v>
      </c>
      <c r="L254" s="13">
        <f>M254+N254</f>
        <v>0</v>
      </c>
      <c r="M254" s="8"/>
      <c r="N254" s="15">
        <f t="shared" ref="N254:N256" si="432">O254+P254+Q254</f>
        <v>0</v>
      </c>
      <c r="O254" s="8"/>
      <c r="P254" s="8"/>
      <c r="Q254" s="8"/>
      <c r="R254" s="8"/>
      <c r="S254" s="16">
        <f t="shared" ref="S254" si="433">(C254*V254)-K254</f>
        <v>0</v>
      </c>
      <c r="T254" s="17"/>
      <c r="U254" s="18">
        <f t="shared" ref="U254" si="434">S254-T254</f>
        <v>0</v>
      </c>
      <c r="V254" s="19"/>
      <c r="W254" s="20"/>
      <c r="X254" s="20"/>
      <c r="Y254" s="21"/>
    </row>
    <row r="255" spans="1:25" x14ac:dyDescent="0.2">
      <c r="A255" s="7"/>
      <c r="B255" s="8">
        <v>5</v>
      </c>
      <c r="C255" s="9"/>
      <c r="D255" s="10">
        <f t="shared" ref="D255:D256" si="435">IF(C255&gt;0,K255/(I255/C255),0)</f>
        <v>0</v>
      </c>
      <c r="E255" s="10">
        <f t="shared" ref="E255:E256" si="436">IF(C255&gt;0,S255/(I255/C255),0)</f>
        <v>0</v>
      </c>
      <c r="F255" s="11">
        <f t="shared" ref="F255:F256" si="437">IF(V255&gt;0,FLOOR((P255+U255)/V255,0.1),0)</f>
        <v>0</v>
      </c>
      <c r="G255" s="12"/>
      <c r="H255" s="12"/>
      <c r="I255" s="13">
        <f t="shared" ref="I255:I256" si="438">K255+S255</f>
        <v>0</v>
      </c>
      <c r="J255" s="14">
        <f t="shared" ref="J255:J256" si="439">P255+U255</f>
        <v>0</v>
      </c>
      <c r="K255" s="13">
        <f t="shared" ref="K255:K256" si="440">L255+R255</f>
        <v>0</v>
      </c>
      <c r="L255" s="13">
        <f t="shared" ref="L255:L256" si="441">M255+N255</f>
        <v>0</v>
      </c>
      <c r="M255" s="8"/>
      <c r="N255" s="15">
        <f t="shared" si="432"/>
        <v>0</v>
      </c>
      <c r="O255" s="8"/>
      <c r="P255" s="8"/>
      <c r="Q255" s="8"/>
      <c r="R255" s="8"/>
      <c r="S255" s="16">
        <f t="shared" ref="S255:S256" si="442">(C255*V255)-K255</f>
        <v>0</v>
      </c>
      <c r="T255" s="17"/>
      <c r="U255" s="18">
        <f t="shared" ref="U255:U256" si="443">S255-T255</f>
        <v>0</v>
      </c>
      <c r="V255" s="19"/>
      <c r="W255" s="20"/>
      <c r="X255" s="20"/>
      <c r="Y255" s="21"/>
    </row>
    <row r="256" spans="1:25" x14ac:dyDescent="0.2">
      <c r="A256" s="7"/>
      <c r="B256" s="8">
        <v>5</v>
      </c>
      <c r="C256" s="9"/>
      <c r="D256" s="10">
        <f t="shared" si="435"/>
        <v>0</v>
      </c>
      <c r="E256" s="10">
        <f t="shared" si="436"/>
        <v>0</v>
      </c>
      <c r="F256" s="11">
        <f t="shared" si="437"/>
        <v>0</v>
      </c>
      <c r="G256" s="12"/>
      <c r="H256" s="12"/>
      <c r="I256" s="13">
        <f t="shared" si="438"/>
        <v>0</v>
      </c>
      <c r="J256" s="14">
        <f t="shared" si="439"/>
        <v>0</v>
      </c>
      <c r="K256" s="13">
        <f t="shared" si="440"/>
        <v>0</v>
      </c>
      <c r="L256" s="13">
        <f t="shared" si="441"/>
        <v>0</v>
      </c>
      <c r="M256" s="8"/>
      <c r="N256" s="15">
        <f t="shared" si="432"/>
        <v>0</v>
      </c>
      <c r="O256" s="8"/>
      <c r="P256" s="8"/>
      <c r="Q256" s="8"/>
      <c r="R256" s="8"/>
      <c r="S256" s="16">
        <f t="shared" si="442"/>
        <v>0</v>
      </c>
      <c r="T256" s="17"/>
      <c r="U256" s="18">
        <f t="shared" si="443"/>
        <v>0</v>
      </c>
      <c r="V256" s="19"/>
      <c r="W256" s="20"/>
      <c r="X256" s="20"/>
      <c r="Y256" s="21"/>
    </row>
    <row r="257" spans="1:25" x14ac:dyDescent="0.2">
      <c r="A257" s="22" t="s">
        <v>142</v>
      </c>
      <c r="B257" s="23">
        <v>5</v>
      </c>
      <c r="C257" s="24">
        <f>SUM(C254:C256)</f>
        <v>0</v>
      </c>
      <c r="D257" s="25">
        <f>SUM(D254:D256)</f>
        <v>0</v>
      </c>
      <c r="E257" s="25">
        <f>SUM(E254:E256)</f>
        <v>0</v>
      </c>
      <c r="F257" s="26" t="s">
        <v>14</v>
      </c>
      <c r="G257" s="23" t="s">
        <v>14</v>
      </c>
      <c r="H257" s="23" t="s">
        <v>14</v>
      </c>
      <c r="I257" s="25">
        <f>SUM(I254:I256)</f>
        <v>0</v>
      </c>
      <c r="J257" s="26" t="s">
        <v>14</v>
      </c>
      <c r="K257" s="25">
        <f>SUM(K254:K256)</f>
        <v>0</v>
      </c>
      <c r="L257" s="25">
        <f>SUM(L254:L256)</f>
        <v>0</v>
      </c>
      <c r="M257" s="27">
        <f>SUM(M254:M256)</f>
        <v>0</v>
      </c>
      <c r="N257" s="24">
        <f>SUM(N254:N256)</f>
        <v>0</v>
      </c>
      <c r="O257" s="24">
        <f>SUM(O254:O256)</f>
        <v>0</v>
      </c>
      <c r="P257" s="26" t="s">
        <v>14</v>
      </c>
      <c r="Q257" s="30"/>
      <c r="R257" s="24">
        <f>SUM(R254:R256)</f>
        <v>0</v>
      </c>
      <c r="S257" s="35">
        <f>SUM(S254:S256)</f>
        <v>0</v>
      </c>
      <c r="T257" s="35">
        <f>SUM(T254:T256)</f>
        <v>0</v>
      </c>
      <c r="U257" s="26" t="s">
        <v>14</v>
      </c>
      <c r="V257" s="23" t="s">
        <v>14</v>
      </c>
      <c r="W257" s="23" t="s">
        <v>14</v>
      </c>
      <c r="X257" s="23" t="s">
        <v>14</v>
      </c>
      <c r="Y257" s="23" t="s">
        <v>14</v>
      </c>
    </row>
    <row r="258" spans="1:25" x14ac:dyDescent="0.2">
      <c r="A258" s="22" t="s">
        <v>143</v>
      </c>
      <c r="B258" s="23">
        <v>5</v>
      </c>
      <c r="C258" s="30" t="s">
        <v>14</v>
      </c>
      <c r="D258" s="26" t="s">
        <v>14</v>
      </c>
      <c r="E258" s="26" t="s">
        <v>14</v>
      </c>
      <c r="F258" s="25">
        <f>SUM(F254:F256)</f>
        <v>0</v>
      </c>
      <c r="G258" s="23" t="s">
        <v>14</v>
      </c>
      <c r="H258" s="23" t="s">
        <v>14</v>
      </c>
      <c r="I258" s="23" t="s">
        <v>14</v>
      </c>
      <c r="J258" s="25">
        <f>SUM(J254:J256)</f>
        <v>0</v>
      </c>
      <c r="K258" s="23" t="s">
        <v>14</v>
      </c>
      <c r="L258" s="23" t="s">
        <v>14</v>
      </c>
      <c r="M258" s="28" t="s">
        <v>14</v>
      </c>
      <c r="N258" s="23" t="s">
        <v>14</v>
      </c>
      <c r="O258" s="23" t="s">
        <v>14</v>
      </c>
      <c r="P258" s="25">
        <f>SUM(P254:P256)</f>
        <v>0</v>
      </c>
      <c r="Q258" s="24"/>
      <c r="R258" s="31" t="s">
        <v>14</v>
      </c>
      <c r="S258" s="31" t="s">
        <v>14</v>
      </c>
      <c r="T258" s="31" t="s">
        <v>14</v>
      </c>
      <c r="U258" s="25">
        <f>SUM(U254:U256)</f>
        <v>0</v>
      </c>
      <c r="V258" s="36" t="s">
        <v>14</v>
      </c>
      <c r="W258" s="23" t="s">
        <v>14</v>
      </c>
      <c r="X258" s="23" t="s">
        <v>14</v>
      </c>
      <c r="Y258" s="23" t="s">
        <v>14</v>
      </c>
    </row>
    <row r="259" spans="1:25" x14ac:dyDescent="0.2">
      <c r="A259" s="22" t="s">
        <v>144</v>
      </c>
      <c r="B259" s="23">
        <v>5</v>
      </c>
      <c r="C259" s="24">
        <f>SUMIF(H254:H256,"f",C254:C256)</f>
        <v>0</v>
      </c>
      <c r="D259" s="24">
        <f>SUMIF(H254:H256,"f",D254:D256)</f>
        <v>0</v>
      </c>
      <c r="E259" s="24">
        <f>SUMIF(H254:H256,"f",E254:E256)</f>
        <v>0</v>
      </c>
      <c r="F259" s="26" t="s">
        <v>14</v>
      </c>
      <c r="G259" s="23" t="s">
        <v>14</v>
      </c>
      <c r="H259" s="23" t="s">
        <v>14</v>
      </c>
      <c r="I259" s="24">
        <f>SUMIF(H254:H256,"f",I254:I256)</f>
        <v>0</v>
      </c>
      <c r="J259" s="23" t="s">
        <v>14</v>
      </c>
      <c r="K259" s="24">
        <f>SUMIF(H254:H256,"f",K254:K256)</f>
        <v>0</v>
      </c>
      <c r="L259" s="24">
        <f>SUMIF(H254:H256,"f",L254:L256)</f>
        <v>0</v>
      </c>
      <c r="M259" s="24">
        <f>SUMIF(H254:H256,"f",M254:M256)</f>
        <v>0</v>
      </c>
      <c r="N259" s="24">
        <f>SUMIF(H254:H256,"f",N254:N256)</f>
        <v>0</v>
      </c>
      <c r="O259" s="24">
        <f>SUMIF(H254:H256,"f",O254:O256)</f>
        <v>0</v>
      </c>
      <c r="P259" s="23" t="s">
        <v>14</v>
      </c>
      <c r="Q259" s="31"/>
      <c r="R259" s="24">
        <f>SUMIF(H254:H256,"f",R254:R256)</f>
        <v>0</v>
      </c>
      <c r="S259" s="24">
        <f>SUMIF(H254:H256,"f",S254:S256)</f>
        <v>0</v>
      </c>
      <c r="T259" s="24">
        <f>SUMIF(H254:H256,"f",T254:T256)</f>
        <v>0</v>
      </c>
      <c r="U259" s="23" t="s">
        <v>14</v>
      </c>
      <c r="V259" s="23" t="s">
        <v>14</v>
      </c>
      <c r="W259" s="23" t="s">
        <v>14</v>
      </c>
      <c r="X259" s="23" t="s">
        <v>14</v>
      </c>
      <c r="Y259" s="23" t="s">
        <v>14</v>
      </c>
    </row>
    <row r="260" spans="1:25" x14ac:dyDescent="0.2">
      <c r="A260" s="234" t="s">
        <v>28</v>
      </c>
      <c r="B260" s="235"/>
      <c r="C260" s="235"/>
      <c r="D260" s="235"/>
      <c r="E260" s="235"/>
      <c r="F260" s="235"/>
      <c r="G260" s="235"/>
      <c r="H260" s="235"/>
      <c r="I260" s="235"/>
      <c r="J260" s="235"/>
      <c r="K260" s="235"/>
      <c r="L260" s="235"/>
      <c r="M260" s="235"/>
      <c r="N260" s="235"/>
      <c r="O260" s="235"/>
      <c r="P260" s="235"/>
      <c r="Q260" s="235"/>
      <c r="R260" s="235"/>
      <c r="S260" s="235"/>
      <c r="T260" s="235"/>
      <c r="U260" s="235"/>
      <c r="V260" s="235"/>
      <c r="W260" s="235"/>
      <c r="X260" s="235"/>
      <c r="Y260" s="236"/>
    </row>
    <row r="261" spans="1:25" x14ac:dyDescent="0.2">
      <c r="A261" s="7"/>
      <c r="B261" s="8">
        <v>5</v>
      </c>
      <c r="C261" s="9"/>
      <c r="D261" s="10">
        <f t="shared" ref="D261:D264" si="444">IF(C261&gt;0,K261/(I261/C261),0)</f>
        <v>0</v>
      </c>
      <c r="E261" s="10">
        <f t="shared" ref="E261:E264" si="445">IF(C261&gt;0,S261/(I261/C261),0)</f>
        <v>0</v>
      </c>
      <c r="F261" s="11">
        <f t="shared" ref="F261:F264" si="446">IF(V261&gt;0,FLOOR((P261+U261)/V261,0.1),0)</f>
        <v>0</v>
      </c>
      <c r="G261" s="12"/>
      <c r="H261" s="12"/>
      <c r="I261" s="13">
        <f>K261+S261</f>
        <v>0</v>
      </c>
      <c r="J261" s="14">
        <f>P261+U261</f>
        <v>0</v>
      </c>
      <c r="K261" s="13">
        <f>L261+R261</f>
        <v>0</v>
      </c>
      <c r="L261" s="13">
        <f>M261+N261</f>
        <v>0</v>
      </c>
      <c r="M261" s="8"/>
      <c r="N261" s="15">
        <f t="shared" ref="N261:N265" si="447">O261+P261+Q261</f>
        <v>0</v>
      </c>
      <c r="O261" s="8"/>
      <c r="P261" s="8"/>
      <c r="Q261" s="8"/>
      <c r="R261" s="8"/>
      <c r="S261" s="16">
        <f t="shared" ref="S261:S264" si="448">(C261*V261)-K261</f>
        <v>0</v>
      </c>
      <c r="T261" s="17"/>
      <c r="U261" s="18">
        <f t="shared" ref="U261:U264" si="449">S261-T261</f>
        <v>0</v>
      </c>
      <c r="V261" s="19"/>
      <c r="W261" s="20"/>
      <c r="X261" s="20"/>
      <c r="Y261" s="21"/>
    </row>
    <row r="262" spans="1:25" x14ac:dyDescent="0.2">
      <c r="A262" s="7"/>
      <c r="B262" s="8">
        <v>5</v>
      </c>
      <c r="C262" s="9"/>
      <c r="D262" s="10">
        <f t="shared" si="444"/>
        <v>0</v>
      </c>
      <c r="E262" s="10">
        <f t="shared" si="445"/>
        <v>0</v>
      </c>
      <c r="F262" s="11">
        <f t="shared" si="446"/>
        <v>0</v>
      </c>
      <c r="G262" s="12"/>
      <c r="H262" s="12"/>
      <c r="I262" s="13">
        <f t="shared" ref="I262:I264" si="450">K262+S262</f>
        <v>0</v>
      </c>
      <c r="J262" s="14">
        <f t="shared" ref="J262:J264" si="451">P262+U262</f>
        <v>0</v>
      </c>
      <c r="K262" s="13">
        <f t="shared" ref="K262:K264" si="452">L262+R262</f>
        <v>0</v>
      </c>
      <c r="L262" s="13">
        <f t="shared" ref="L262:L264" si="453">M262+N262</f>
        <v>0</v>
      </c>
      <c r="M262" s="8"/>
      <c r="N262" s="15">
        <f t="shared" si="447"/>
        <v>0</v>
      </c>
      <c r="O262" s="8"/>
      <c r="P262" s="8"/>
      <c r="Q262" s="8"/>
      <c r="R262" s="8"/>
      <c r="S262" s="16">
        <f t="shared" si="448"/>
        <v>0</v>
      </c>
      <c r="T262" s="17"/>
      <c r="U262" s="18">
        <f t="shared" si="449"/>
        <v>0</v>
      </c>
      <c r="V262" s="19"/>
      <c r="W262" s="20"/>
      <c r="X262" s="20"/>
      <c r="Y262" s="21"/>
    </row>
    <row r="263" spans="1:25" x14ac:dyDescent="0.2">
      <c r="A263" s="7"/>
      <c r="B263" s="8">
        <v>5</v>
      </c>
      <c r="C263" s="9"/>
      <c r="D263" s="10">
        <f t="shared" si="444"/>
        <v>0</v>
      </c>
      <c r="E263" s="10">
        <f t="shared" si="445"/>
        <v>0</v>
      </c>
      <c r="F263" s="11">
        <f t="shared" si="446"/>
        <v>0</v>
      </c>
      <c r="G263" s="12"/>
      <c r="H263" s="12"/>
      <c r="I263" s="13">
        <f t="shared" si="450"/>
        <v>0</v>
      </c>
      <c r="J263" s="14">
        <f t="shared" si="451"/>
        <v>0</v>
      </c>
      <c r="K263" s="13">
        <f t="shared" si="452"/>
        <v>0</v>
      </c>
      <c r="L263" s="13">
        <f t="shared" si="453"/>
        <v>0</v>
      </c>
      <c r="M263" s="8"/>
      <c r="N263" s="15">
        <f t="shared" si="447"/>
        <v>0</v>
      </c>
      <c r="O263" s="8"/>
      <c r="P263" s="8"/>
      <c r="Q263" s="8"/>
      <c r="R263" s="8"/>
      <c r="S263" s="16">
        <f t="shared" si="448"/>
        <v>0</v>
      </c>
      <c r="T263" s="17"/>
      <c r="U263" s="18">
        <f t="shared" si="449"/>
        <v>0</v>
      </c>
      <c r="V263" s="19"/>
      <c r="W263" s="20"/>
      <c r="X263" s="20"/>
      <c r="Y263" s="21"/>
    </row>
    <row r="264" spans="1:25" x14ac:dyDescent="0.2">
      <c r="A264" s="7"/>
      <c r="B264" s="8">
        <v>5</v>
      </c>
      <c r="C264" s="9"/>
      <c r="D264" s="10">
        <f t="shared" si="444"/>
        <v>0</v>
      </c>
      <c r="E264" s="10">
        <f t="shared" si="445"/>
        <v>0</v>
      </c>
      <c r="F264" s="11">
        <f t="shared" si="446"/>
        <v>0</v>
      </c>
      <c r="G264" s="12"/>
      <c r="H264" s="12"/>
      <c r="I264" s="13">
        <f t="shared" si="450"/>
        <v>0</v>
      </c>
      <c r="J264" s="14">
        <f t="shared" si="451"/>
        <v>0</v>
      </c>
      <c r="K264" s="13">
        <f t="shared" si="452"/>
        <v>0</v>
      </c>
      <c r="L264" s="13">
        <f t="shared" si="453"/>
        <v>0</v>
      </c>
      <c r="M264" s="8"/>
      <c r="N264" s="15">
        <f t="shared" si="447"/>
        <v>0</v>
      </c>
      <c r="O264" s="8"/>
      <c r="P264" s="8"/>
      <c r="Q264" s="8"/>
      <c r="R264" s="8"/>
      <c r="S264" s="16">
        <f t="shared" si="448"/>
        <v>0</v>
      </c>
      <c r="T264" s="17"/>
      <c r="U264" s="18">
        <f t="shared" si="449"/>
        <v>0</v>
      </c>
      <c r="V264" s="19"/>
      <c r="W264" s="20"/>
      <c r="X264" s="20"/>
      <c r="Y264" s="21"/>
    </row>
    <row r="265" spans="1:25" x14ac:dyDescent="0.2">
      <c r="A265" s="7"/>
      <c r="B265" s="8">
        <v>5</v>
      </c>
      <c r="C265" s="9"/>
      <c r="D265" s="10">
        <f t="shared" ref="D265" si="454">IF(C265&gt;0,K265/(I265/C265),0)</f>
        <v>0</v>
      </c>
      <c r="E265" s="10">
        <f t="shared" ref="E265" si="455">IF(C265&gt;0,S265/(I265/C265),0)</f>
        <v>0</v>
      </c>
      <c r="F265" s="11">
        <f t="shared" ref="F265" si="456">IF(V265&gt;0,FLOOR((P265+U265)/V265,0.1),0)</f>
        <v>0</v>
      </c>
      <c r="G265" s="12"/>
      <c r="H265" s="12"/>
      <c r="I265" s="13">
        <f t="shared" ref="I265" si="457">K265+S265</f>
        <v>0</v>
      </c>
      <c r="J265" s="14">
        <f t="shared" ref="J265" si="458">P265+U265</f>
        <v>0</v>
      </c>
      <c r="K265" s="13">
        <f t="shared" ref="K265" si="459">L265+R265</f>
        <v>0</v>
      </c>
      <c r="L265" s="13">
        <f t="shared" ref="L265" si="460">M265+N265</f>
        <v>0</v>
      </c>
      <c r="M265" s="8"/>
      <c r="N265" s="15">
        <f t="shared" si="447"/>
        <v>0</v>
      </c>
      <c r="O265" s="8"/>
      <c r="P265" s="8"/>
      <c r="Q265" s="8"/>
      <c r="R265" s="8"/>
      <c r="S265" s="16">
        <f t="shared" ref="S265" si="461">(C265*V265)-K265</f>
        <v>0</v>
      </c>
      <c r="T265" s="17"/>
      <c r="U265" s="18">
        <f t="shared" ref="U265" si="462">S265-T265</f>
        <v>0</v>
      </c>
      <c r="V265" s="19"/>
      <c r="W265" s="20"/>
      <c r="X265" s="20"/>
      <c r="Y265" s="21"/>
    </row>
    <row r="266" spans="1:25" x14ac:dyDescent="0.2">
      <c r="A266" s="22" t="s">
        <v>142</v>
      </c>
      <c r="B266" s="23">
        <v>5</v>
      </c>
      <c r="C266" s="24">
        <f>SUM(C261:C265)</f>
        <v>0</v>
      </c>
      <c r="D266" s="25">
        <f>SUM(D261:D265)</f>
        <v>0</v>
      </c>
      <c r="E266" s="25">
        <f>SUM(E261:E265)</f>
        <v>0</v>
      </c>
      <c r="F266" s="26" t="s">
        <v>14</v>
      </c>
      <c r="G266" s="23" t="s">
        <v>14</v>
      </c>
      <c r="H266" s="23" t="s">
        <v>14</v>
      </c>
      <c r="I266" s="25">
        <f>SUM(I261:I265)</f>
        <v>0</v>
      </c>
      <c r="J266" s="26" t="s">
        <v>14</v>
      </c>
      <c r="K266" s="25">
        <f>SUM(K261:K265)</f>
        <v>0</v>
      </c>
      <c r="L266" s="25">
        <f>SUM(L261:L265)</f>
        <v>0</v>
      </c>
      <c r="M266" s="27">
        <f>SUM(M261:M265)</f>
        <v>0</v>
      </c>
      <c r="N266" s="24">
        <f>SUM(N261:N265)</f>
        <v>0</v>
      </c>
      <c r="O266" s="24">
        <f>SUM(O261:O265)</f>
        <v>0</v>
      </c>
      <c r="P266" s="26" t="s">
        <v>14</v>
      </c>
      <c r="Q266" s="30"/>
      <c r="R266" s="24">
        <f>SUM(R261:R265)</f>
        <v>0</v>
      </c>
      <c r="S266" s="35">
        <f>SUM(S261:S265)</f>
        <v>0</v>
      </c>
      <c r="T266" s="35">
        <f>SUM(T261:T265)</f>
        <v>0</v>
      </c>
      <c r="U266" s="26" t="s">
        <v>14</v>
      </c>
      <c r="V266" s="23" t="s">
        <v>14</v>
      </c>
      <c r="W266" s="23" t="s">
        <v>14</v>
      </c>
      <c r="X266" s="23" t="s">
        <v>14</v>
      </c>
      <c r="Y266" s="23" t="s">
        <v>14</v>
      </c>
    </row>
    <row r="267" spans="1:25" x14ac:dyDescent="0.2">
      <c r="A267" s="22" t="s">
        <v>143</v>
      </c>
      <c r="B267" s="23">
        <v>5</v>
      </c>
      <c r="C267" s="30" t="s">
        <v>14</v>
      </c>
      <c r="D267" s="26" t="s">
        <v>14</v>
      </c>
      <c r="E267" s="26" t="s">
        <v>14</v>
      </c>
      <c r="F267" s="25">
        <f>SUM(F261:F265)</f>
        <v>0</v>
      </c>
      <c r="G267" s="23" t="s">
        <v>14</v>
      </c>
      <c r="H267" s="23" t="s">
        <v>14</v>
      </c>
      <c r="I267" s="23" t="s">
        <v>14</v>
      </c>
      <c r="J267" s="25">
        <f>SUM(J261:J265)</f>
        <v>0</v>
      </c>
      <c r="K267" s="23" t="s">
        <v>14</v>
      </c>
      <c r="L267" s="23" t="s">
        <v>14</v>
      </c>
      <c r="M267" s="28" t="s">
        <v>14</v>
      </c>
      <c r="N267" s="23" t="s">
        <v>14</v>
      </c>
      <c r="O267" s="23" t="s">
        <v>14</v>
      </c>
      <c r="P267" s="25">
        <f>SUM(P261:P265)</f>
        <v>0</v>
      </c>
      <c r="Q267" s="24"/>
      <c r="R267" s="31" t="s">
        <v>14</v>
      </c>
      <c r="S267" s="31" t="s">
        <v>14</v>
      </c>
      <c r="T267" s="31" t="s">
        <v>14</v>
      </c>
      <c r="U267" s="25">
        <f>SUM(U261:U265)</f>
        <v>0</v>
      </c>
      <c r="V267" s="36" t="s">
        <v>14</v>
      </c>
      <c r="W267" s="23" t="s">
        <v>14</v>
      </c>
      <c r="X267" s="23" t="s">
        <v>14</v>
      </c>
      <c r="Y267" s="23" t="s">
        <v>14</v>
      </c>
    </row>
    <row r="268" spans="1:25" x14ac:dyDescent="0.2">
      <c r="A268" s="22" t="s">
        <v>144</v>
      </c>
      <c r="B268" s="23">
        <v>5</v>
      </c>
      <c r="C268" s="24">
        <f>SUMIF(H261:H265,"f",C261:C265)</f>
        <v>0</v>
      </c>
      <c r="D268" s="24">
        <f>SUMIF(H261:H265,"f",D261:D265)</f>
        <v>0</v>
      </c>
      <c r="E268" s="24">
        <f>SUMIF(H261:H265,"f",E261:E265)</f>
        <v>0</v>
      </c>
      <c r="F268" s="26" t="s">
        <v>14</v>
      </c>
      <c r="G268" s="23" t="s">
        <v>14</v>
      </c>
      <c r="H268" s="23" t="s">
        <v>14</v>
      </c>
      <c r="I268" s="24">
        <f>SUMIF(H261:H265,"f",I261:I265)</f>
        <v>0</v>
      </c>
      <c r="J268" s="23" t="s">
        <v>14</v>
      </c>
      <c r="K268" s="24">
        <f>SUMIF(H261:H265,"f",K261:K265)</f>
        <v>0</v>
      </c>
      <c r="L268" s="24">
        <f>SUMIF(H261:H265,"f",L261:L265)</f>
        <v>0</v>
      </c>
      <c r="M268" s="24">
        <f>SUMIF(H261:H265,"f",M261:M265)</f>
        <v>0</v>
      </c>
      <c r="N268" s="24">
        <f>SUMIF(H261:H265,"f",N261:N265)</f>
        <v>0</v>
      </c>
      <c r="O268" s="24">
        <f>SUMIF(H261:H265,"f",O261:O265)</f>
        <v>0</v>
      </c>
      <c r="P268" s="23" t="s">
        <v>14</v>
      </c>
      <c r="Q268" s="31"/>
      <c r="R268" s="24">
        <f>SUMIF(H261:H265,"f",R261:R265)</f>
        <v>0</v>
      </c>
      <c r="S268" s="24">
        <f>SUMIF(H261:H265,"f",S261:S265)</f>
        <v>0</v>
      </c>
      <c r="T268" s="24">
        <f>SUMIF(H261:H265,"f",T261:T265)</f>
        <v>0</v>
      </c>
      <c r="U268" s="23" t="s">
        <v>14</v>
      </c>
      <c r="V268" s="23" t="s">
        <v>14</v>
      </c>
      <c r="W268" s="23" t="s">
        <v>14</v>
      </c>
      <c r="X268" s="23" t="s">
        <v>14</v>
      </c>
      <c r="Y268" s="23" t="s">
        <v>14</v>
      </c>
    </row>
    <row r="269" spans="1:25" x14ac:dyDescent="0.2">
      <c r="A269" s="234" t="s">
        <v>29</v>
      </c>
      <c r="B269" s="235"/>
      <c r="C269" s="235"/>
      <c r="D269" s="235"/>
      <c r="E269" s="235"/>
      <c r="F269" s="235"/>
      <c r="G269" s="235"/>
      <c r="H269" s="235"/>
      <c r="I269" s="235"/>
      <c r="J269" s="235"/>
      <c r="K269" s="235"/>
      <c r="L269" s="235"/>
      <c r="M269" s="235"/>
      <c r="N269" s="235"/>
      <c r="O269" s="235"/>
      <c r="P269" s="235"/>
      <c r="Q269" s="235"/>
      <c r="R269" s="235"/>
      <c r="S269" s="235"/>
      <c r="T269" s="235"/>
      <c r="U269" s="235"/>
      <c r="V269" s="235"/>
      <c r="W269" s="235"/>
      <c r="X269" s="235"/>
      <c r="Y269" s="236"/>
    </row>
    <row r="270" spans="1:25" x14ac:dyDescent="0.2">
      <c r="A270" s="7" t="s">
        <v>195</v>
      </c>
      <c r="B270" s="8">
        <v>5</v>
      </c>
      <c r="C270" s="9">
        <v>3</v>
      </c>
      <c r="D270" s="10">
        <f t="shared" ref="D270:D272" si="463">IF(C270&gt;0,K270/(I270/C270),0)</f>
        <v>2.48</v>
      </c>
      <c r="E270" s="10">
        <f t="shared" ref="E270:E272" si="464">IF(C270&gt;0,S270/(I270/C270),0)</f>
        <v>0.52</v>
      </c>
      <c r="F270" s="11">
        <f t="shared" ref="F270:F272" si="465">IF(V270&gt;0,FLOOR((P270+U270)/V270,0.1),0)</f>
        <v>1.7000000000000002</v>
      </c>
      <c r="G270" s="12" t="s">
        <v>21</v>
      </c>
      <c r="H270" s="12" t="s">
        <v>19</v>
      </c>
      <c r="I270" s="13">
        <f>K270+S270</f>
        <v>75</v>
      </c>
      <c r="J270" s="14">
        <f>P270+U270</f>
        <v>43</v>
      </c>
      <c r="K270" s="13">
        <f>L270+R270</f>
        <v>62</v>
      </c>
      <c r="L270" s="13">
        <f>M270+N270</f>
        <v>60</v>
      </c>
      <c r="M270" s="8">
        <v>30</v>
      </c>
      <c r="N270" s="15">
        <f t="shared" ref="N270:N273" si="466">O270+P270+Q270</f>
        <v>30</v>
      </c>
      <c r="O270" s="8"/>
      <c r="P270" s="167">
        <v>30</v>
      </c>
      <c r="Q270" s="122"/>
      <c r="R270" s="8">
        <v>2</v>
      </c>
      <c r="S270" s="16">
        <f t="shared" ref="S270:S273" si="467">(C270*V270)-K270</f>
        <v>13</v>
      </c>
      <c r="T270" s="17"/>
      <c r="U270" s="18">
        <f t="shared" ref="U270:U273" si="468">S270-T270</f>
        <v>13</v>
      </c>
      <c r="V270" s="19">
        <v>25</v>
      </c>
      <c r="W270" s="20">
        <v>100</v>
      </c>
      <c r="X270" s="20"/>
      <c r="Y270" s="21"/>
    </row>
    <row r="271" spans="1:25" x14ac:dyDescent="0.2">
      <c r="A271" s="7"/>
      <c r="B271" s="8">
        <v>5</v>
      </c>
      <c r="C271" s="9"/>
      <c r="D271" s="10">
        <f t="shared" si="463"/>
        <v>0</v>
      </c>
      <c r="E271" s="10">
        <f t="shared" si="464"/>
        <v>0</v>
      </c>
      <c r="F271" s="11">
        <f t="shared" si="465"/>
        <v>0</v>
      </c>
      <c r="G271" s="12"/>
      <c r="H271" s="12"/>
      <c r="I271" s="13">
        <f t="shared" ref="I271:I272" si="469">K271+S271</f>
        <v>0</v>
      </c>
      <c r="J271" s="14">
        <f t="shared" ref="J271:J272" si="470">P271+U271</f>
        <v>0</v>
      </c>
      <c r="K271" s="13">
        <f t="shared" ref="K271:K272" si="471">L271+R271</f>
        <v>0</v>
      </c>
      <c r="L271" s="13">
        <f t="shared" ref="L271:L272" si="472">M271+N271</f>
        <v>0</v>
      </c>
      <c r="M271" s="8"/>
      <c r="N271" s="15">
        <f t="shared" si="466"/>
        <v>0</v>
      </c>
      <c r="O271" s="8"/>
      <c r="P271" s="8"/>
      <c r="Q271" s="8"/>
      <c r="R271" s="8"/>
      <c r="S271" s="16">
        <f t="shared" si="467"/>
        <v>0</v>
      </c>
      <c r="T271" s="17"/>
      <c r="U271" s="18">
        <f t="shared" si="468"/>
        <v>0</v>
      </c>
      <c r="V271" s="19"/>
      <c r="W271" s="20"/>
      <c r="X271" s="20"/>
      <c r="Y271" s="21"/>
    </row>
    <row r="272" spans="1:25" x14ac:dyDescent="0.2">
      <c r="A272" s="7"/>
      <c r="B272" s="8">
        <v>5</v>
      </c>
      <c r="C272" s="9"/>
      <c r="D272" s="10">
        <f t="shared" si="463"/>
        <v>0</v>
      </c>
      <c r="E272" s="10">
        <f t="shared" si="464"/>
        <v>0</v>
      </c>
      <c r="F272" s="11">
        <f t="shared" si="465"/>
        <v>0</v>
      </c>
      <c r="G272" s="12"/>
      <c r="H272" s="12"/>
      <c r="I272" s="13">
        <f t="shared" si="469"/>
        <v>0</v>
      </c>
      <c r="J272" s="14">
        <f t="shared" si="470"/>
        <v>0</v>
      </c>
      <c r="K272" s="13">
        <f t="shared" si="471"/>
        <v>0</v>
      </c>
      <c r="L272" s="13">
        <f t="shared" si="472"/>
        <v>0</v>
      </c>
      <c r="M272" s="8"/>
      <c r="N272" s="15">
        <f t="shared" si="466"/>
        <v>0</v>
      </c>
      <c r="O272" s="8"/>
      <c r="P272" s="8"/>
      <c r="Q272" s="8"/>
      <c r="R272" s="8"/>
      <c r="S272" s="16">
        <f t="shared" si="467"/>
        <v>0</v>
      </c>
      <c r="T272" s="17"/>
      <c r="U272" s="18">
        <f t="shared" si="468"/>
        <v>0</v>
      </c>
      <c r="V272" s="19"/>
      <c r="W272" s="20"/>
      <c r="X272" s="20"/>
      <c r="Y272" s="21"/>
    </row>
    <row r="273" spans="1:25" x14ac:dyDescent="0.2">
      <c r="A273" s="7"/>
      <c r="B273" s="8">
        <v>5</v>
      </c>
      <c r="C273" s="9"/>
      <c r="D273" s="10">
        <f t="shared" ref="D273" si="473">IF(C273&gt;0,K273/(I273/C273),0)</f>
        <v>0</v>
      </c>
      <c r="E273" s="10">
        <f t="shared" ref="E273" si="474">IF(C273&gt;0,S273/(I273/C273),0)</f>
        <v>0</v>
      </c>
      <c r="F273" s="11">
        <f t="shared" ref="F273" si="475">IF(V273&gt;0,FLOOR((P273+U273)/V273,0.1),0)</f>
        <v>0</v>
      </c>
      <c r="G273" s="12"/>
      <c r="H273" s="12"/>
      <c r="I273" s="13">
        <f t="shared" ref="I273" si="476">K273+S273</f>
        <v>0</v>
      </c>
      <c r="J273" s="14">
        <f t="shared" ref="J273" si="477">P273+U273</f>
        <v>0</v>
      </c>
      <c r="K273" s="13">
        <f t="shared" ref="K273" si="478">L273+R273</f>
        <v>0</v>
      </c>
      <c r="L273" s="13">
        <f t="shared" ref="L273" si="479">M273+N273</f>
        <v>0</v>
      </c>
      <c r="M273" s="8"/>
      <c r="N273" s="15">
        <f t="shared" si="466"/>
        <v>0</v>
      </c>
      <c r="O273" s="8"/>
      <c r="P273" s="8"/>
      <c r="Q273" s="8"/>
      <c r="R273" s="8"/>
      <c r="S273" s="16">
        <f t="shared" si="467"/>
        <v>0</v>
      </c>
      <c r="T273" s="17"/>
      <c r="U273" s="18">
        <f t="shared" si="468"/>
        <v>0</v>
      </c>
      <c r="V273" s="19"/>
      <c r="W273" s="20"/>
      <c r="X273" s="20"/>
      <c r="Y273" s="21"/>
    </row>
    <row r="274" spans="1:25" x14ac:dyDescent="0.2">
      <c r="A274" s="22" t="s">
        <v>142</v>
      </c>
      <c r="B274" s="23">
        <v>5</v>
      </c>
      <c r="C274" s="24">
        <f>SUM(C270:C273)</f>
        <v>3</v>
      </c>
      <c r="D274" s="25">
        <f>SUM(D270:D273)</f>
        <v>2.48</v>
      </c>
      <c r="E274" s="25">
        <f>SUM(E270:E273)</f>
        <v>0.52</v>
      </c>
      <c r="F274" s="26" t="s">
        <v>14</v>
      </c>
      <c r="G274" s="23" t="s">
        <v>14</v>
      </c>
      <c r="H274" s="23" t="s">
        <v>14</v>
      </c>
      <c r="I274" s="25">
        <f>SUM(I270:I273)</f>
        <v>75</v>
      </c>
      <c r="J274" s="26" t="s">
        <v>14</v>
      </c>
      <c r="K274" s="25">
        <f>SUM(K270:K273)</f>
        <v>62</v>
      </c>
      <c r="L274" s="25">
        <f>SUM(L270:L273)</f>
        <v>60</v>
      </c>
      <c r="M274" s="27">
        <f>SUM(M270:M273)</f>
        <v>30</v>
      </c>
      <c r="N274" s="24">
        <f>SUM(N270:N273)</f>
        <v>30</v>
      </c>
      <c r="O274" s="24">
        <f>SUM(O270:O273)</f>
        <v>0</v>
      </c>
      <c r="P274" s="26" t="s">
        <v>14</v>
      </c>
      <c r="Q274" s="30"/>
      <c r="R274" s="24">
        <f>SUM(R270:R273)</f>
        <v>2</v>
      </c>
      <c r="S274" s="35">
        <f>SUM(S270:S273)</f>
        <v>13</v>
      </c>
      <c r="T274" s="35">
        <f>SUM(T270:T273)</f>
        <v>0</v>
      </c>
      <c r="U274" s="26" t="s">
        <v>14</v>
      </c>
      <c r="V274" s="23" t="s">
        <v>14</v>
      </c>
      <c r="W274" s="23" t="s">
        <v>14</v>
      </c>
      <c r="X274" s="23" t="s">
        <v>14</v>
      </c>
      <c r="Y274" s="23" t="s">
        <v>14</v>
      </c>
    </row>
    <row r="275" spans="1:25" x14ac:dyDescent="0.2">
      <c r="A275" s="22" t="s">
        <v>143</v>
      </c>
      <c r="B275" s="23">
        <v>5</v>
      </c>
      <c r="C275" s="30" t="s">
        <v>14</v>
      </c>
      <c r="D275" s="26" t="s">
        <v>14</v>
      </c>
      <c r="E275" s="26" t="s">
        <v>14</v>
      </c>
      <c r="F275" s="25">
        <f>SUM(F270:F273)</f>
        <v>1.7000000000000002</v>
      </c>
      <c r="G275" s="23" t="s">
        <v>14</v>
      </c>
      <c r="H275" s="23" t="s">
        <v>14</v>
      </c>
      <c r="I275" s="23" t="s">
        <v>14</v>
      </c>
      <c r="J275" s="25">
        <f>SUM(J270:J273)</f>
        <v>43</v>
      </c>
      <c r="K275" s="23" t="s">
        <v>14</v>
      </c>
      <c r="L275" s="23" t="s">
        <v>14</v>
      </c>
      <c r="M275" s="28" t="s">
        <v>14</v>
      </c>
      <c r="N275" s="23" t="s">
        <v>14</v>
      </c>
      <c r="O275" s="23" t="s">
        <v>14</v>
      </c>
      <c r="P275" s="25">
        <f>SUM(P270:P273)</f>
        <v>30</v>
      </c>
      <c r="Q275" s="24"/>
      <c r="R275" s="31" t="s">
        <v>14</v>
      </c>
      <c r="S275" s="31" t="s">
        <v>14</v>
      </c>
      <c r="T275" s="31" t="s">
        <v>14</v>
      </c>
      <c r="U275" s="25">
        <f>SUM(U270:U273)</f>
        <v>13</v>
      </c>
      <c r="V275" s="36" t="s">
        <v>14</v>
      </c>
      <c r="W275" s="23" t="s">
        <v>14</v>
      </c>
      <c r="X275" s="23" t="s">
        <v>14</v>
      </c>
      <c r="Y275" s="23" t="s">
        <v>14</v>
      </c>
    </row>
    <row r="276" spans="1:25" x14ac:dyDescent="0.2">
      <c r="A276" s="22" t="s">
        <v>144</v>
      </c>
      <c r="B276" s="23">
        <v>5</v>
      </c>
      <c r="C276" s="24">
        <f>SUMIF(H270:H273,"f",C270:C273)</f>
        <v>0</v>
      </c>
      <c r="D276" s="24">
        <f>SUMIF(H270:H273,"f",D270:D273)</f>
        <v>0</v>
      </c>
      <c r="E276" s="24">
        <f>SUMIF(H270:H273,"f",E270:E273)</f>
        <v>0</v>
      </c>
      <c r="F276" s="26" t="s">
        <v>14</v>
      </c>
      <c r="G276" s="23" t="s">
        <v>14</v>
      </c>
      <c r="H276" s="23" t="s">
        <v>14</v>
      </c>
      <c r="I276" s="24">
        <f>SUMIF(H270:H273,"f",I270:I273)</f>
        <v>0</v>
      </c>
      <c r="J276" s="23" t="s">
        <v>14</v>
      </c>
      <c r="K276" s="24">
        <f>SUMIF(H270:H273,"f",K270:K273)</f>
        <v>0</v>
      </c>
      <c r="L276" s="24">
        <f>SUMIF(H270:H273,"f",L270:L273)</f>
        <v>0</v>
      </c>
      <c r="M276" s="24">
        <f>SUMIF(H270:H273,"f",M270:M273)</f>
        <v>0</v>
      </c>
      <c r="N276" s="24">
        <f>SUMIF(H270:H273,"f",N270:N273)</f>
        <v>0</v>
      </c>
      <c r="O276" s="24">
        <f>SUMIF(H270:H273,"f",O270:O273)</f>
        <v>0</v>
      </c>
      <c r="P276" s="23" t="s">
        <v>14</v>
      </c>
      <c r="Q276" s="31"/>
      <c r="R276" s="24">
        <f>SUMIF(H270:H273,"f",R270:R273)</f>
        <v>0</v>
      </c>
      <c r="S276" s="24">
        <f>SUMIF(H270:H273,"f",S270:S273)</f>
        <v>0</v>
      </c>
      <c r="T276" s="24">
        <f>SUMIF(H270:H273,"f",T270:T273)</f>
        <v>0</v>
      </c>
      <c r="U276" s="23" t="s">
        <v>14</v>
      </c>
      <c r="V276" s="23" t="s">
        <v>14</v>
      </c>
      <c r="W276" s="23" t="s">
        <v>14</v>
      </c>
      <c r="X276" s="23" t="s">
        <v>14</v>
      </c>
      <c r="Y276" s="23" t="s">
        <v>14</v>
      </c>
    </row>
    <row r="277" spans="1:25" x14ac:dyDescent="0.2">
      <c r="A277" s="234" t="s">
        <v>30</v>
      </c>
      <c r="B277" s="235"/>
      <c r="C277" s="235"/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235"/>
      <c r="Q277" s="235"/>
      <c r="R277" s="235"/>
      <c r="S277" s="235"/>
      <c r="T277" s="235"/>
      <c r="U277" s="235"/>
      <c r="V277" s="235"/>
      <c r="W277" s="235"/>
      <c r="X277" s="235"/>
      <c r="Y277" s="236"/>
    </row>
    <row r="278" spans="1:25" x14ac:dyDescent="0.2">
      <c r="A278" s="7" t="s">
        <v>189</v>
      </c>
      <c r="B278" s="8">
        <v>5</v>
      </c>
      <c r="C278" s="9">
        <v>3</v>
      </c>
      <c r="D278" s="10">
        <f t="shared" ref="D278:D279" si="480">IF(C278&gt;0,K278/(I278/C278),0)</f>
        <v>1.88</v>
      </c>
      <c r="E278" s="10">
        <f t="shared" ref="E278:E279" si="481">IF(C278&gt;0,S278/(I278/C278),0)</f>
        <v>1.1200000000000001</v>
      </c>
      <c r="F278" s="11">
        <f t="shared" ref="F278:F279" si="482">IF(V278&gt;0,FLOOR((P278+U278)/V278,0.1),0)</f>
        <v>2.3000000000000003</v>
      </c>
      <c r="G278" s="12" t="s">
        <v>21</v>
      </c>
      <c r="H278" s="12" t="s">
        <v>20</v>
      </c>
      <c r="I278" s="13">
        <f>K278+S278</f>
        <v>75</v>
      </c>
      <c r="J278" s="14">
        <f>P278+U278</f>
        <v>58</v>
      </c>
      <c r="K278" s="13">
        <f>L278+R278</f>
        <v>47</v>
      </c>
      <c r="L278" s="13">
        <f>M278+N278</f>
        <v>45</v>
      </c>
      <c r="M278" s="8">
        <v>15</v>
      </c>
      <c r="N278" s="15">
        <f t="shared" ref="N278:N281" si="483">O278+P278+Q278</f>
        <v>30</v>
      </c>
      <c r="O278" s="8"/>
      <c r="P278" s="167">
        <v>30</v>
      </c>
      <c r="Q278" s="8"/>
      <c r="R278" s="8">
        <v>2</v>
      </c>
      <c r="S278" s="16">
        <f t="shared" ref="S278:S279" si="484">(C278*V278)-K278</f>
        <v>28</v>
      </c>
      <c r="T278" s="17"/>
      <c r="U278" s="18">
        <f t="shared" ref="U278:U279" si="485">S278-T278</f>
        <v>28</v>
      </c>
      <c r="V278" s="19">
        <v>25</v>
      </c>
      <c r="W278" s="20">
        <v>100</v>
      </c>
      <c r="X278" s="20"/>
      <c r="Y278" s="21"/>
    </row>
    <row r="279" spans="1:25" x14ac:dyDescent="0.2">
      <c r="A279" s="113" t="s">
        <v>194</v>
      </c>
      <c r="B279" s="8">
        <v>5</v>
      </c>
      <c r="C279" s="9">
        <v>3</v>
      </c>
      <c r="D279" s="10">
        <f t="shared" si="480"/>
        <v>1.88</v>
      </c>
      <c r="E279" s="10">
        <f t="shared" si="481"/>
        <v>1.1200000000000001</v>
      </c>
      <c r="F279" s="11">
        <f t="shared" si="482"/>
        <v>2.3000000000000003</v>
      </c>
      <c r="G279" s="12" t="s">
        <v>21</v>
      </c>
      <c r="H279" s="12" t="s">
        <v>20</v>
      </c>
      <c r="I279" s="13">
        <f t="shared" ref="I279" si="486">K279+S279</f>
        <v>75</v>
      </c>
      <c r="J279" s="14">
        <f t="shared" ref="J279" si="487">P279+U279</f>
        <v>58</v>
      </c>
      <c r="K279" s="13">
        <f t="shared" ref="K279" si="488">L279+R279</f>
        <v>47</v>
      </c>
      <c r="L279" s="13">
        <f t="shared" ref="L279" si="489">M279+N279</f>
        <v>45</v>
      </c>
      <c r="M279" s="8">
        <v>15</v>
      </c>
      <c r="N279" s="15">
        <f t="shared" si="483"/>
        <v>30</v>
      </c>
      <c r="O279" s="8"/>
      <c r="P279" s="167">
        <v>30</v>
      </c>
      <c r="Q279" s="8"/>
      <c r="R279" s="8">
        <v>2</v>
      </c>
      <c r="S279" s="16">
        <f t="shared" si="484"/>
        <v>28</v>
      </c>
      <c r="T279" s="17"/>
      <c r="U279" s="18">
        <f t="shared" si="485"/>
        <v>28</v>
      </c>
      <c r="V279" s="19">
        <v>25</v>
      </c>
      <c r="W279" s="20">
        <v>100</v>
      </c>
      <c r="X279" s="20"/>
      <c r="Y279" s="21"/>
    </row>
    <row r="280" spans="1:25" x14ac:dyDescent="0.2">
      <c r="A280" s="7"/>
      <c r="B280" s="8">
        <v>5</v>
      </c>
      <c r="C280" s="9"/>
      <c r="D280" s="10">
        <f t="shared" ref="D280:D281" si="490">IF(C280&gt;0,K280/(I280/C280),0)</f>
        <v>0</v>
      </c>
      <c r="E280" s="10">
        <f t="shared" ref="E280:E281" si="491">IF(C280&gt;0,S280/(I280/C280),0)</f>
        <v>0</v>
      </c>
      <c r="F280" s="11">
        <f t="shared" ref="F280:F281" si="492">IF(V280&gt;0,FLOOR((P280+U280)/V280,0.1),0)</f>
        <v>0</v>
      </c>
      <c r="G280" s="12"/>
      <c r="H280" s="12"/>
      <c r="I280" s="13">
        <f t="shared" ref="I280:I281" si="493">K280+S280</f>
        <v>0</v>
      </c>
      <c r="J280" s="14">
        <f t="shared" ref="J280:J281" si="494">P280+U280</f>
        <v>0</v>
      </c>
      <c r="K280" s="13">
        <f t="shared" ref="K280:K281" si="495">L280+R280</f>
        <v>0</v>
      </c>
      <c r="L280" s="13">
        <f t="shared" ref="L280:L281" si="496">M280+N280</f>
        <v>0</v>
      </c>
      <c r="M280" s="8"/>
      <c r="N280" s="15">
        <f t="shared" si="483"/>
        <v>0</v>
      </c>
      <c r="O280" s="8"/>
      <c r="P280" s="8"/>
      <c r="Q280" s="8"/>
      <c r="R280" s="8"/>
      <c r="S280" s="16">
        <f t="shared" ref="S280:S281" si="497">(C280*V280)-K280</f>
        <v>0</v>
      </c>
      <c r="T280" s="17"/>
      <c r="U280" s="18">
        <f t="shared" ref="U280:U281" si="498">S280-T280</f>
        <v>0</v>
      </c>
      <c r="V280" s="19"/>
      <c r="W280" s="20"/>
      <c r="X280" s="20"/>
      <c r="Y280" s="21"/>
    </row>
    <row r="281" spans="1:25" x14ac:dyDescent="0.2">
      <c r="B281" s="8">
        <v>5</v>
      </c>
      <c r="C281" s="9"/>
      <c r="D281" s="10">
        <f t="shared" si="490"/>
        <v>0</v>
      </c>
      <c r="E281" s="10">
        <f t="shared" si="491"/>
        <v>0</v>
      </c>
      <c r="F281" s="11">
        <f t="shared" si="492"/>
        <v>0</v>
      </c>
      <c r="G281" s="12"/>
      <c r="H281" s="12"/>
      <c r="I281" s="13">
        <f t="shared" si="493"/>
        <v>0</v>
      </c>
      <c r="J281" s="14">
        <f t="shared" si="494"/>
        <v>0</v>
      </c>
      <c r="K281" s="13">
        <f t="shared" si="495"/>
        <v>0</v>
      </c>
      <c r="L281" s="13">
        <f t="shared" si="496"/>
        <v>0</v>
      </c>
      <c r="M281" s="8"/>
      <c r="N281" s="15">
        <f t="shared" si="483"/>
        <v>0</v>
      </c>
      <c r="O281" s="8"/>
      <c r="P281" s="8"/>
      <c r="Q281" s="8"/>
      <c r="R281" s="8"/>
      <c r="S281" s="16">
        <f t="shared" si="497"/>
        <v>0</v>
      </c>
      <c r="T281" s="17"/>
      <c r="U281" s="18">
        <f t="shared" si="498"/>
        <v>0</v>
      </c>
      <c r="V281" s="19"/>
      <c r="W281" s="20"/>
      <c r="X281" s="20"/>
      <c r="Y281" s="21"/>
    </row>
    <row r="282" spans="1:25" x14ac:dyDescent="0.2">
      <c r="A282" s="22" t="s">
        <v>142</v>
      </c>
      <c r="B282" s="23">
        <v>5</v>
      </c>
      <c r="C282" s="24">
        <f>SUM(C278:C281)</f>
        <v>6</v>
      </c>
      <c r="D282" s="25">
        <f>SUM(D278:D281)</f>
        <v>3.76</v>
      </c>
      <c r="E282" s="25">
        <f>SUM(E278:E281)</f>
        <v>2.2400000000000002</v>
      </c>
      <c r="F282" s="26" t="s">
        <v>14</v>
      </c>
      <c r="G282" s="23" t="s">
        <v>14</v>
      </c>
      <c r="H282" s="23" t="s">
        <v>14</v>
      </c>
      <c r="I282" s="25">
        <f>SUM(I278:I281)</f>
        <v>150</v>
      </c>
      <c r="J282" s="26" t="s">
        <v>14</v>
      </c>
      <c r="K282" s="25">
        <f>SUM(K278:K281)</f>
        <v>94</v>
      </c>
      <c r="L282" s="25">
        <f>SUM(L278:L281)</f>
        <v>90</v>
      </c>
      <c r="M282" s="27">
        <f>SUM(M278:M281)</f>
        <v>30</v>
      </c>
      <c r="N282" s="24">
        <f>SUM(N278:N281)</f>
        <v>60</v>
      </c>
      <c r="O282" s="24">
        <f>SUM(O278:O281)</f>
        <v>0</v>
      </c>
      <c r="P282" s="26" t="s">
        <v>14</v>
      </c>
      <c r="Q282" s="30"/>
      <c r="R282" s="24">
        <f>SUM(R278:R281)</f>
        <v>4</v>
      </c>
      <c r="S282" s="35">
        <f>SUM(S278:S281)</f>
        <v>56</v>
      </c>
      <c r="T282" s="35">
        <f>SUM(T278:T281)</f>
        <v>0</v>
      </c>
      <c r="U282" s="26" t="s">
        <v>14</v>
      </c>
      <c r="V282" s="23" t="s">
        <v>14</v>
      </c>
      <c r="W282" s="23" t="s">
        <v>14</v>
      </c>
      <c r="X282" s="23" t="s">
        <v>14</v>
      </c>
      <c r="Y282" s="23" t="s">
        <v>14</v>
      </c>
    </row>
    <row r="283" spans="1:25" x14ac:dyDescent="0.2">
      <c r="A283" s="22" t="s">
        <v>143</v>
      </c>
      <c r="B283" s="23">
        <v>5</v>
      </c>
      <c r="C283" s="30" t="s">
        <v>14</v>
      </c>
      <c r="D283" s="26" t="s">
        <v>14</v>
      </c>
      <c r="E283" s="26" t="s">
        <v>14</v>
      </c>
      <c r="F283" s="25">
        <f>SUM(F278:F281)</f>
        <v>4.6000000000000005</v>
      </c>
      <c r="G283" s="23" t="s">
        <v>14</v>
      </c>
      <c r="H283" s="23" t="s">
        <v>14</v>
      </c>
      <c r="I283" s="23" t="s">
        <v>14</v>
      </c>
      <c r="J283" s="25">
        <f>SUM(J278:J281)</f>
        <v>116</v>
      </c>
      <c r="K283" s="23" t="s">
        <v>14</v>
      </c>
      <c r="L283" s="23" t="s">
        <v>14</v>
      </c>
      <c r="M283" s="28" t="s">
        <v>14</v>
      </c>
      <c r="N283" s="23" t="s">
        <v>14</v>
      </c>
      <c r="O283" s="23" t="s">
        <v>14</v>
      </c>
      <c r="P283" s="25">
        <f>SUM(P278:P281)</f>
        <v>60</v>
      </c>
      <c r="Q283" s="24"/>
      <c r="R283" s="31" t="s">
        <v>14</v>
      </c>
      <c r="S283" s="31" t="s">
        <v>14</v>
      </c>
      <c r="T283" s="31" t="s">
        <v>14</v>
      </c>
      <c r="U283" s="25">
        <f>SUM(U278:U281)</f>
        <v>56</v>
      </c>
      <c r="V283" s="36" t="s">
        <v>14</v>
      </c>
      <c r="W283" s="23" t="s">
        <v>14</v>
      </c>
      <c r="X283" s="23" t="s">
        <v>14</v>
      </c>
      <c r="Y283" s="23" t="s">
        <v>14</v>
      </c>
    </row>
    <row r="284" spans="1:25" x14ac:dyDescent="0.2">
      <c r="A284" s="22" t="s">
        <v>144</v>
      </c>
      <c r="B284" s="23">
        <v>5</v>
      </c>
      <c r="C284" s="24">
        <f>SUMIF(H278:H281,"f",C278:C281)</f>
        <v>6</v>
      </c>
      <c r="D284" s="24">
        <f>SUMIF(H278:H281,"f",D278:D281)</f>
        <v>3.76</v>
      </c>
      <c r="E284" s="24">
        <f>SUMIF(H278:H281,"f",E278:E281)</f>
        <v>2.2400000000000002</v>
      </c>
      <c r="F284" s="26" t="s">
        <v>14</v>
      </c>
      <c r="G284" s="23" t="s">
        <v>14</v>
      </c>
      <c r="H284" s="23" t="s">
        <v>14</v>
      </c>
      <c r="I284" s="24">
        <f>SUMIF(H278:H281,"f",I278:I281)</f>
        <v>150</v>
      </c>
      <c r="J284" s="23" t="s">
        <v>14</v>
      </c>
      <c r="K284" s="24">
        <f>SUMIF(H278:H281,"f",K278:K281)</f>
        <v>94</v>
      </c>
      <c r="L284" s="24">
        <f>SUMIF(H278:H281,"f",L278:L281)</f>
        <v>90</v>
      </c>
      <c r="M284" s="24">
        <f>SUMIF(H278:H281,"f",M278:M281)</f>
        <v>30</v>
      </c>
      <c r="N284" s="24">
        <f>SUMIF(H278:H281,"f",N278:N281)</f>
        <v>60</v>
      </c>
      <c r="O284" s="24">
        <f>SUMIF(H278:H281,"f",O278:O281)</f>
        <v>0</v>
      </c>
      <c r="P284" s="23" t="s">
        <v>14</v>
      </c>
      <c r="Q284" s="31"/>
      <c r="R284" s="24">
        <f>SUMIF(H278:H281,"f",R278:R281)</f>
        <v>4</v>
      </c>
      <c r="S284" s="24">
        <f>SUMIF(H278:H281,"f",S278:S281)</f>
        <v>56</v>
      </c>
      <c r="T284" s="24">
        <f>SUMIF(H278:H281,"f",T278:T281)</f>
        <v>0</v>
      </c>
      <c r="U284" s="23" t="s">
        <v>14</v>
      </c>
      <c r="V284" s="23" t="s">
        <v>14</v>
      </c>
      <c r="W284" s="23" t="s">
        <v>14</v>
      </c>
      <c r="X284" s="23" t="s">
        <v>14</v>
      </c>
      <c r="Y284" s="23" t="s">
        <v>14</v>
      </c>
    </row>
    <row r="285" spans="1:25" x14ac:dyDescent="0.2">
      <c r="A285" s="234" t="s">
        <v>33</v>
      </c>
      <c r="B285" s="235"/>
      <c r="C285" s="235"/>
      <c r="D285" s="235"/>
      <c r="E285" s="235"/>
      <c r="F285" s="235"/>
      <c r="G285" s="235"/>
      <c r="H285" s="235"/>
      <c r="I285" s="235"/>
      <c r="J285" s="235"/>
      <c r="K285" s="235"/>
      <c r="L285" s="235"/>
      <c r="M285" s="235"/>
      <c r="N285" s="235"/>
      <c r="O285" s="235"/>
      <c r="P285" s="235"/>
      <c r="Q285" s="235"/>
      <c r="R285" s="235"/>
      <c r="S285" s="235"/>
      <c r="T285" s="235"/>
      <c r="U285" s="235"/>
      <c r="V285" s="235"/>
      <c r="W285" s="235"/>
      <c r="X285" s="235"/>
      <c r="Y285" s="236"/>
    </row>
    <row r="286" spans="1:25" x14ac:dyDescent="0.2">
      <c r="A286" s="7" t="s">
        <v>198</v>
      </c>
      <c r="B286" s="8">
        <v>5</v>
      </c>
      <c r="C286" s="9">
        <v>2</v>
      </c>
      <c r="D286" s="10">
        <f t="shared" ref="D286" si="499">IF(C286&gt;0,K286/(I286/C286),0)</f>
        <v>1.8</v>
      </c>
      <c r="E286" s="10">
        <f t="shared" ref="E286" si="500">IF(C286&gt;0,S286/(I286/C286),0)</f>
        <v>0.2</v>
      </c>
      <c r="F286" s="11">
        <f t="shared" ref="F286" si="501">IF(V286&gt;0,FLOOR((P286+U286)/V286,0.1),0)</f>
        <v>0.2</v>
      </c>
      <c r="G286" s="12" t="s">
        <v>21</v>
      </c>
      <c r="H286" s="12" t="s">
        <v>20</v>
      </c>
      <c r="I286" s="13">
        <f>K286+S286</f>
        <v>50</v>
      </c>
      <c r="J286" s="14">
        <f>P286+U286</f>
        <v>5</v>
      </c>
      <c r="K286" s="13">
        <f>L286+R286</f>
        <v>45</v>
      </c>
      <c r="L286" s="13">
        <f>M286+N286</f>
        <v>45</v>
      </c>
      <c r="M286" s="8"/>
      <c r="N286" s="15">
        <f t="shared" ref="N286:N290" si="502">O286+P286+Q286</f>
        <v>45</v>
      </c>
      <c r="O286" s="167">
        <v>45</v>
      </c>
      <c r="P286" s="8"/>
      <c r="Q286" s="8"/>
      <c r="R286" s="8"/>
      <c r="S286" s="16">
        <f t="shared" ref="S286" si="503">(C286*V286)-K286</f>
        <v>5</v>
      </c>
      <c r="T286" s="17"/>
      <c r="U286" s="18">
        <f t="shared" ref="U286" si="504">S286-T286</f>
        <v>5</v>
      </c>
      <c r="V286" s="19">
        <v>25</v>
      </c>
      <c r="W286" s="20">
        <v>100</v>
      </c>
      <c r="X286" s="20"/>
      <c r="Y286" s="21"/>
    </row>
    <row r="287" spans="1:25" x14ac:dyDescent="0.2">
      <c r="A287" s="7"/>
      <c r="B287" s="8">
        <v>5</v>
      </c>
      <c r="C287" s="9"/>
      <c r="D287" s="10">
        <f t="shared" ref="D287:D290" si="505">IF(C287&gt;0,K287/(I287/C287),0)</f>
        <v>0</v>
      </c>
      <c r="E287" s="10">
        <f t="shared" ref="E287:E290" si="506">IF(C287&gt;0,S287/(I287/C287),0)</f>
        <v>0</v>
      </c>
      <c r="F287" s="11">
        <f t="shared" ref="F287:F290" si="507">IF(V287&gt;0,FLOOR((P287+U287)/V287,0.1),0)</f>
        <v>0</v>
      </c>
      <c r="G287" s="12"/>
      <c r="H287" s="12"/>
      <c r="I287" s="13">
        <f t="shared" ref="I287:I290" si="508">K287+S287</f>
        <v>0</v>
      </c>
      <c r="J287" s="14">
        <f t="shared" ref="J287:J290" si="509">P287+U287</f>
        <v>0</v>
      </c>
      <c r="K287" s="13">
        <f t="shared" ref="K287:K290" si="510">L287+R287</f>
        <v>0</v>
      </c>
      <c r="L287" s="13">
        <f t="shared" ref="L287:L290" si="511">M287+N287</f>
        <v>0</v>
      </c>
      <c r="M287" s="8"/>
      <c r="N287" s="15">
        <f t="shared" si="502"/>
        <v>0</v>
      </c>
      <c r="O287" s="8"/>
      <c r="P287" s="8"/>
      <c r="Q287" s="8"/>
      <c r="R287" s="8"/>
      <c r="S287" s="16">
        <f t="shared" ref="S287:S290" si="512">(C287*V287)-K287</f>
        <v>0</v>
      </c>
      <c r="T287" s="17"/>
      <c r="U287" s="18">
        <f t="shared" ref="U287:U290" si="513">S287-T287</f>
        <v>0</v>
      </c>
      <c r="V287" s="19"/>
      <c r="W287" s="20"/>
      <c r="X287" s="20"/>
      <c r="Y287" s="21"/>
    </row>
    <row r="288" spans="1:25" x14ac:dyDescent="0.2">
      <c r="A288" s="7"/>
      <c r="B288" s="8">
        <v>5</v>
      </c>
      <c r="C288" s="9"/>
      <c r="D288" s="10">
        <f t="shared" si="505"/>
        <v>0</v>
      </c>
      <c r="E288" s="10">
        <f t="shared" si="506"/>
        <v>0</v>
      </c>
      <c r="F288" s="11">
        <f t="shared" si="507"/>
        <v>0</v>
      </c>
      <c r="G288" s="12"/>
      <c r="H288" s="12"/>
      <c r="I288" s="13">
        <f t="shared" si="508"/>
        <v>0</v>
      </c>
      <c r="J288" s="14">
        <f t="shared" si="509"/>
        <v>0</v>
      </c>
      <c r="K288" s="13">
        <f t="shared" si="510"/>
        <v>0</v>
      </c>
      <c r="L288" s="13">
        <f t="shared" si="511"/>
        <v>0</v>
      </c>
      <c r="M288" s="8"/>
      <c r="N288" s="15">
        <f t="shared" si="502"/>
        <v>0</v>
      </c>
      <c r="O288" s="8"/>
      <c r="P288" s="8"/>
      <c r="Q288" s="8"/>
      <c r="R288" s="8"/>
      <c r="S288" s="16">
        <f t="shared" si="512"/>
        <v>0</v>
      </c>
      <c r="T288" s="17"/>
      <c r="U288" s="18">
        <f t="shared" si="513"/>
        <v>0</v>
      </c>
      <c r="V288" s="19"/>
      <c r="W288" s="20"/>
      <c r="X288" s="20"/>
      <c r="Y288" s="21"/>
    </row>
    <row r="289" spans="1:25" x14ac:dyDescent="0.2">
      <c r="A289" s="7"/>
      <c r="B289" s="8">
        <v>5</v>
      </c>
      <c r="C289" s="9"/>
      <c r="D289" s="10">
        <f t="shared" si="505"/>
        <v>0</v>
      </c>
      <c r="E289" s="10">
        <f t="shared" si="506"/>
        <v>0</v>
      </c>
      <c r="F289" s="11">
        <f t="shared" si="507"/>
        <v>0</v>
      </c>
      <c r="G289" s="12"/>
      <c r="H289" s="12"/>
      <c r="I289" s="13">
        <f t="shared" si="508"/>
        <v>0</v>
      </c>
      <c r="J289" s="14">
        <f t="shared" si="509"/>
        <v>0</v>
      </c>
      <c r="K289" s="13">
        <f t="shared" si="510"/>
        <v>0</v>
      </c>
      <c r="L289" s="13">
        <f t="shared" si="511"/>
        <v>0</v>
      </c>
      <c r="M289" s="8"/>
      <c r="N289" s="15">
        <f t="shared" si="502"/>
        <v>0</v>
      </c>
      <c r="O289" s="8"/>
      <c r="P289" s="8"/>
      <c r="Q289" s="8"/>
      <c r="R289" s="8"/>
      <c r="S289" s="16">
        <f t="shared" si="512"/>
        <v>0</v>
      </c>
      <c r="T289" s="17"/>
      <c r="U289" s="18">
        <f t="shared" si="513"/>
        <v>0</v>
      </c>
      <c r="V289" s="19"/>
      <c r="W289" s="20"/>
      <c r="X289" s="20"/>
      <c r="Y289" s="21"/>
    </row>
    <row r="290" spans="1:25" x14ac:dyDescent="0.2">
      <c r="A290" s="7"/>
      <c r="B290" s="8">
        <v>5</v>
      </c>
      <c r="C290" s="9"/>
      <c r="D290" s="10">
        <f t="shared" si="505"/>
        <v>0</v>
      </c>
      <c r="E290" s="10">
        <f t="shared" si="506"/>
        <v>0</v>
      </c>
      <c r="F290" s="11">
        <f t="shared" si="507"/>
        <v>0</v>
      </c>
      <c r="G290" s="12"/>
      <c r="H290" s="12"/>
      <c r="I290" s="13">
        <f t="shared" si="508"/>
        <v>0</v>
      </c>
      <c r="J290" s="14">
        <f t="shared" si="509"/>
        <v>0</v>
      </c>
      <c r="K290" s="13">
        <f t="shared" si="510"/>
        <v>0</v>
      </c>
      <c r="L290" s="13">
        <f t="shared" si="511"/>
        <v>0</v>
      </c>
      <c r="M290" s="8"/>
      <c r="N290" s="15">
        <f t="shared" si="502"/>
        <v>0</v>
      </c>
      <c r="O290" s="8"/>
      <c r="P290" s="8"/>
      <c r="Q290" s="8"/>
      <c r="R290" s="8"/>
      <c r="S290" s="16">
        <f t="shared" si="512"/>
        <v>0</v>
      </c>
      <c r="T290" s="17"/>
      <c r="U290" s="18">
        <f t="shared" si="513"/>
        <v>0</v>
      </c>
      <c r="V290" s="19"/>
      <c r="W290" s="20"/>
      <c r="X290" s="20"/>
      <c r="Y290" s="21"/>
    </row>
    <row r="291" spans="1:25" x14ac:dyDescent="0.2">
      <c r="A291" s="22" t="s">
        <v>142</v>
      </c>
      <c r="B291" s="23">
        <v>5</v>
      </c>
      <c r="C291" s="24">
        <f>SUM(C286:C290)</f>
        <v>2</v>
      </c>
      <c r="D291" s="25">
        <f>SUM(D286:D290)</f>
        <v>1.8</v>
      </c>
      <c r="E291" s="25">
        <f>SUM(E286:E290)</f>
        <v>0.2</v>
      </c>
      <c r="F291" s="26" t="s">
        <v>14</v>
      </c>
      <c r="G291" s="23" t="s">
        <v>14</v>
      </c>
      <c r="H291" s="23" t="s">
        <v>14</v>
      </c>
      <c r="I291" s="25">
        <f>SUM(I286:I290)</f>
        <v>50</v>
      </c>
      <c r="J291" s="26" t="s">
        <v>14</v>
      </c>
      <c r="K291" s="25">
        <f>SUM(K286:K290)</f>
        <v>45</v>
      </c>
      <c r="L291" s="25">
        <f>SUM(L286:L290)</f>
        <v>45</v>
      </c>
      <c r="M291" s="27">
        <f>SUM(M286:M290)</f>
        <v>0</v>
      </c>
      <c r="N291" s="24">
        <f>SUM(N286:N290)</f>
        <v>45</v>
      </c>
      <c r="O291" s="24">
        <f>SUM(O286:O290)</f>
        <v>45</v>
      </c>
      <c r="P291" s="26" t="s">
        <v>14</v>
      </c>
      <c r="Q291" s="30"/>
      <c r="R291" s="24">
        <f>SUM(R286:R290)</f>
        <v>0</v>
      </c>
      <c r="S291" s="35">
        <f>SUM(S286:S290)</f>
        <v>5</v>
      </c>
      <c r="T291" s="35">
        <f>SUM(T286:T290)</f>
        <v>0</v>
      </c>
      <c r="U291" s="26" t="s">
        <v>14</v>
      </c>
      <c r="V291" s="23" t="s">
        <v>14</v>
      </c>
      <c r="W291" s="23" t="s">
        <v>14</v>
      </c>
      <c r="X291" s="23" t="s">
        <v>14</v>
      </c>
      <c r="Y291" s="23" t="s">
        <v>14</v>
      </c>
    </row>
    <row r="292" spans="1:25" x14ac:dyDescent="0.2">
      <c r="A292" s="22" t="s">
        <v>143</v>
      </c>
      <c r="B292" s="23">
        <v>5</v>
      </c>
      <c r="C292" s="30" t="s">
        <v>14</v>
      </c>
      <c r="D292" s="26" t="s">
        <v>14</v>
      </c>
      <c r="E292" s="26" t="s">
        <v>14</v>
      </c>
      <c r="F292" s="25">
        <f>SUM(F286:F290)</f>
        <v>0.2</v>
      </c>
      <c r="G292" s="23" t="s">
        <v>14</v>
      </c>
      <c r="H292" s="23" t="s">
        <v>14</v>
      </c>
      <c r="I292" s="23" t="s">
        <v>14</v>
      </c>
      <c r="J292" s="25">
        <f>SUM(J286:J290)</f>
        <v>5</v>
      </c>
      <c r="K292" s="23" t="s">
        <v>14</v>
      </c>
      <c r="L292" s="23" t="s">
        <v>14</v>
      </c>
      <c r="M292" s="28" t="s">
        <v>14</v>
      </c>
      <c r="N292" s="23" t="s">
        <v>14</v>
      </c>
      <c r="O292" s="23" t="s">
        <v>14</v>
      </c>
      <c r="P292" s="25">
        <f>SUM(P286:P290)</f>
        <v>0</v>
      </c>
      <c r="Q292" s="24"/>
      <c r="R292" s="31" t="s">
        <v>14</v>
      </c>
      <c r="S292" s="31" t="s">
        <v>14</v>
      </c>
      <c r="T292" s="31" t="s">
        <v>14</v>
      </c>
      <c r="U292" s="25">
        <f>SUM(U286:U290)</f>
        <v>5</v>
      </c>
      <c r="V292" s="36" t="s">
        <v>14</v>
      </c>
      <c r="W292" s="23" t="s">
        <v>14</v>
      </c>
      <c r="X292" s="23" t="s">
        <v>14</v>
      </c>
      <c r="Y292" s="23" t="s">
        <v>14</v>
      </c>
    </row>
    <row r="293" spans="1:25" x14ac:dyDescent="0.2">
      <c r="A293" s="22" t="s">
        <v>144</v>
      </c>
      <c r="B293" s="23">
        <v>5</v>
      </c>
      <c r="C293" s="24">
        <f>SUMIF(H286:H290,"f",C286:C290)</f>
        <v>2</v>
      </c>
      <c r="D293" s="24">
        <f>SUMIF(H286:H290,"f",D286:D290)</f>
        <v>1.8</v>
      </c>
      <c r="E293" s="24">
        <f>SUMIF(H286:H290,"f",E286:E290)</f>
        <v>0.2</v>
      </c>
      <c r="F293" s="26" t="s">
        <v>14</v>
      </c>
      <c r="G293" s="23" t="s">
        <v>14</v>
      </c>
      <c r="H293" s="23" t="s">
        <v>14</v>
      </c>
      <c r="I293" s="24">
        <f>SUMIF(H286:H290,"f",I286:I290)</f>
        <v>50</v>
      </c>
      <c r="J293" s="23" t="s">
        <v>14</v>
      </c>
      <c r="K293" s="24">
        <f>SUMIF(H286:H290,"f",K286:K290)</f>
        <v>45</v>
      </c>
      <c r="L293" s="24">
        <f>SUMIF(H286:H290,"f",L286:L290)</f>
        <v>45</v>
      </c>
      <c r="M293" s="24">
        <f>SUMIF(H286:H290,"f",M286:M290)</f>
        <v>0</v>
      </c>
      <c r="N293" s="24">
        <f>SUMIF(H286:H290,"f",N286:N290)</f>
        <v>45</v>
      </c>
      <c r="O293" s="24">
        <f>SUMIF(H286:H290,"f",O286:O290)</f>
        <v>45</v>
      </c>
      <c r="P293" s="23" t="s">
        <v>14</v>
      </c>
      <c r="Q293" s="31"/>
      <c r="R293" s="24">
        <f>SUMIF(H286:H290,"f",R286:R290)</f>
        <v>0</v>
      </c>
      <c r="S293" s="24">
        <f>SUMIF(H286:H290,"f",S286:S290)</f>
        <v>5</v>
      </c>
      <c r="T293" s="24">
        <f>SUMIF(H286:H290,"f",T286:T290)</f>
        <v>0</v>
      </c>
      <c r="U293" s="23" t="s">
        <v>14</v>
      </c>
      <c r="V293" s="23" t="s">
        <v>14</v>
      </c>
      <c r="W293" s="23" t="s">
        <v>14</v>
      </c>
      <c r="X293" s="23" t="s">
        <v>14</v>
      </c>
      <c r="Y293" s="23" t="s">
        <v>14</v>
      </c>
    </row>
    <row r="294" spans="1:25" x14ac:dyDescent="0.2">
      <c r="A294" s="234" t="s">
        <v>31</v>
      </c>
      <c r="B294" s="235"/>
      <c r="C294" s="235"/>
      <c r="D294" s="235"/>
      <c r="E294" s="235"/>
      <c r="F294" s="235"/>
      <c r="G294" s="235"/>
      <c r="H294" s="235"/>
      <c r="I294" s="235"/>
      <c r="J294" s="235"/>
      <c r="K294" s="235"/>
      <c r="L294" s="235"/>
      <c r="M294" s="235"/>
      <c r="N294" s="235"/>
      <c r="O294" s="235"/>
      <c r="P294" s="235"/>
      <c r="Q294" s="235"/>
      <c r="R294" s="235"/>
      <c r="S294" s="235"/>
      <c r="T294" s="235"/>
      <c r="U294" s="235"/>
      <c r="V294" s="235"/>
      <c r="W294" s="235"/>
      <c r="X294" s="235"/>
      <c r="Y294" s="236"/>
    </row>
    <row r="295" spans="1:25" x14ac:dyDescent="0.2">
      <c r="A295" s="7" t="s">
        <v>175</v>
      </c>
      <c r="B295" s="8">
        <v>5</v>
      </c>
      <c r="C295" s="9">
        <v>0.5</v>
      </c>
      <c r="D295" s="10">
        <f t="shared" ref="D295" si="514">IF(C295&gt;0,K295/(I295/C295),0)</f>
        <v>0.16</v>
      </c>
      <c r="E295" s="10">
        <f t="shared" ref="E295" si="515">IF(C295&gt;0,S295/(I295/C295),0)</f>
        <v>0.34</v>
      </c>
      <c r="F295" s="11">
        <f t="shared" ref="F295" si="516">IF(V295&gt;0,FLOOR((P295+U295)/V295,0.1),0)</f>
        <v>0</v>
      </c>
      <c r="G295" s="12" t="s">
        <v>16</v>
      </c>
      <c r="H295" s="12" t="s">
        <v>19</v>
      </c>
      <c r="I295" s="13">
        <f>K295+S295</f>
        <v>12.5</v>
      </c>
      <c r="J295" s="14">
        <f>P295+U295</f>
        <v>0</v>
      </c>
      <c r="K295" s="13">
        <f>L295+R295</f>
        <v>4</v>
      </c>
      <c r="L295" s="13">
        <f>M295+N295</f>
        <v>4</v>
      </c>
      <c r="M295" s="8">
        <v>4</v>
      </c>
      <c r="N295" s="15">
        <f t="shared" ref="N295:N299" si="517">O295+P295+Q295</f>
        <v>0</v>
      </c>
      <c r="O295" s="8"/>
      <c r="P295" s="8"/>
      <c r="Q295" s="8"/>
      <c r="R295" s="8"/>
      <c r="S295" s="16">
        <f t="shared" ref="S295" si="518">(C295*V295)-K295</f>
        <v>8.5</v>
      </c>
      <c r="T295" s="17">
        <v>8.5</v>
      </c>
      <c r="U295" s="18">
        <f t="shared" ref="U295" si="519">S295-T295</f>
        <v>0</v>
      </c>
      <c r="V295" s="19">
        <v>25</v>
      </c>
      <c r="W295" s="20">
        <v>100</v>
      </c>
      <c r="X295" s="20"/>
      <c r="Y295" s="21"/>
    </row>
    <row r="296" spans="1:25" x14ac:dyDescent="0.2">
      <c r="A296" s="7" t="s">
        <v>167</v>
      </c>
      <c r="B296" s="8">
        <v>5</v>
      </c>
      <c r="C296" s="9">
        <v>0.5</v>
      </c>
      <c r="D296" s="10">
        <f t="shared" ref="D296:D299" si="520">IF(C296&gt;0,K296/(I296/C296),0)</f>
        <v>0.16</v>
      </c>
      <c r="E296" s="10">
        <f t="shared" ref="E296:E299" si="521">IF(C296&gt;0,S296/(I296/C296),0)</f>
        <v>0.34</v>
      </c>
      <c r="F296" s="11">
        <f t="shared" ref="F296:F299" si="522">IF(V296&gt;0,FLOOR((P296+U296)/V296,0.1),0)</f>
        <v>0</v>
      </c>
      <c r="G296" s="12" t="s">
        <v>16</v>
      </c>
      <c r="H296" s="12" t="s">
        <v>19</v>
      </c>
      <c r="I296" s="13">
        <f t="shared" ref="I296:I299" si="523">K296+S296</f>
        <v>12.5</v>
      </c>
      <c r="J296" s="14">
        <f t="shared" ref="J296:J299" si="524">P296+U296</f>
        <v>0</v>
      </c>
      <c r="K296" s="13">
        <f t="shared" ref="K296:K299" si="525">L296+R296</f>
        <v>4</v>
      </c>
      <c r="L296" s="13">
        <f t="shared" ref="L296:L299" si="526">M296+N296</f>
        <v>4</v>
      </c>
      <c r="M296" s="8">
        <v>4</v>
      </c>
      <c r="N296" s="15">
        <f t="shared" si="517"/>
        <v>0</v>
      </c>
      <c r="O296" s="8"/>
      <c r="P296" s="8"/>
      <c r="Q296" s="8"/>
      <c r="R296" s="8"/>
      <c r="S296" s="16">
        <f t="shared" ref="S296:S299" si="527">(C296*V296)-K296</f>
        <v>8.5</v>
      </c>
      <c r="T296" s="17">
        <v>8.5</v>
      </c>
      <c r="U296" s="18">
        <f t="shared" ref="U296:U299" si="528">S296-T296</f>
        <v>0</v>
      </c>
      <c r="V296" s="19">
        <v>25</v>
      </c>
      <c r="W296" s="20">
        <v>100</v>
      </c>
      <c r="X296" s="20"/>
      <c r="Y296" s="21"/>
    </row>
    <row r="297" spans="1:25" x14ac:dyDescent="0.2">
      <c r="A297" s="7"/>
      <c r="B297" s="8">
        <v>5</v>
      </c>
      <c r="C297" s="9"/>
      <c r="D297" s="10">
        <f t="shared" si="520"/>
        <v>0</v>
      </c>
      <c r="E297" s="10">
        <f t="shared" si="521"/>
        <v>0</v>
      </c>
      <c r="F297" s="11">
        <f t="shared" si="522"/>
        <v>0</v>
      </c>
      <c r="G297" s="12"/>
      <c r="H297" s="12"/>
      <c r="I297" s="13">
        <f t="shared" si="523"/>
        <v>0</v>
      </c>
      <c r="J297" s="14">
        <f t="shared" si="524"/>
        <v>0</v>
      </c>
      <c r="K297" s="13">
        <f t="shared" si="525"/>
        <v>0</v>
      </c>
      <c r="L297" s="13">
        <f t="shared" si="526"/>
        <v>0</v>
      </c>
      <c r="M297" s="8"/>
      <c r="N297" s="15">
        <f t="shared" si="517"/>
        <v>0</v>
      </c>
      <c r="O297" s="8"/>
      <c r="P297" s="8"/>
      <c r="Q297" s="8"/>
      <c r="R297" s="8"/>
      <c r="S297" s="16">
        <f t="shared" si="527"/>
        <v>0</v>
      </c>
      <c r="T297" s="17"/>
      <c r="U297" s="18">
        <f t="shared" si="528"/>
        <v>0</v>
      </c>
      <c r="V297" s="19"/>
      <c r="W297" s="20"/>
      <c r="X297" s="20"/>
      <c r="Y297" s="21"/>
    </row>
    <row r="298" spans="1:25" x14ac:dyDescent="0.2">
      <c r="A298" s="7"/>
      <c r="B298" s="8">
        <v>5</v>
      </c>
      <c r="C298" s="9"/>
      <c r="D298" s="10">
        <f t="shared" si="520"/>
        <v>0</v>
      </c>
      <c r="E298" s="10">
        <f t="shared" si="521"/>
        <v>0</v>
      </c>
      <c r="F298" s="11">
        <f t="shared" si="522"/>
        <v>0</v>
      </c>
      <c r="G298" s="12"/>
      <c r="H298" s="12"/>
      <c r="I298" s="13">
        <f t="shared" si="523"/>
        <v>0</v>
      </c>
      <c r="J298" s="14">
        <f t="shared" si="524"/>
        <v>0</v>
      </c>
      <c r="K298" s="13">
        <f t="shared" si="525"/>
        <v>0</v>
      </c>
      <c r="L298" s="13">
        <f t="shared" si="526"/>
        <v>0</v>
      </c>
      <c r="M298" s="8"/>
      <c r="N298" s="15">
        <f t="shared" si="517"/>
        <v>0</v>
      </c>
      <c r="O298" s="8"/>
      <c r="P298" s="8"/>
      <c r="Q298" s="8"/>
      <c r="R298" s="8"/>
      <c r="S298" s="16">
        <f t="shared" si="527"/>
        <v>0</v>
      </c>
      <c r="T298" s="17"/>
      <c r="U298" s="18">
        <f t="shared" si="528"/>
        <v>0</v>
      </c>
      <c r="V298" s="19"/>
      <c r="W298" s="20"/>
      <c r="X298" s="20"/>
      <c r="Y298" s="21"/>
    </row>
    <row r="299" spans="1:25" x14ac:dyDescent="0.2">
      <c r="A299" s="7"/>
      <c r="B299" s="8">
        <v>5</v>
      </c>
      <c r="C299" s="9"/>
      <c r="D299" s="10">
        <f t="shared" si="520"/>
        <v>0</v>
      </c>
      <c r="E299" s="10">
        <f t="shared" si="521"/>
        <v>0</v>
      </c>
      <c r="F299" s="11">
        <f t="shared" si="522"/>
        <v>0</v>
      </c>
      <c r="G299" s="12"/>
      <c r="H299" s="12"/>
      <c r="I299" s="13">
        <f t="shared" si="523"/>
        <v>0</v>
      </c>
      <c r="J299" s="14">
        <f t="shared" si="524"/>
        <v>0</v>
      </c>
      <c r="K299" s="13">
        <f t="shared" si="525"/>
        <v>0</v>
      </c>
      <c r="L299" s="13">
        <f t="shared" si="526"/>
        <v>0</v>
      </c>
      <c r="M299" s="8"/>
      <c r="N299" s="15">
        <f t="shared" si="517"/>
        <v>0</v>
      </c>
      <c r="O299" s="8"/>
      <c r="P299" s="8"/>
      <c r="Q299" s="8"/>
      <c r="R299" s="8"/>
      <c r="S299" s="16">
        <f t="shared" si="527"/>
        <v>0</v>
      </c>
      <c r="T299" s="17"/>
      <c r="U299" s="18">
        <f t="shared" si="528"/>
        <v>0</v>
      </c>
      <c r="V299" s="19"/>
      <c r="W299" s="20"/>
      <c r="X299" s="20"/>
      <c r="Y299" s="21"/>
    </row>
    <row r="300" spans="1:25" x14ac:dyDescent="0.2">
      <c r="A300" s="22" t="s">
        <v>142</v>
      </c>
      <c r="B300" s="23">
        <v>5</v>
      </c>
      <c r="C300" s="24">
        <f>SUM(C295:C299)</f>
        <v>1</v>
      </c>
      <c r="D300" s="25">
        <f>SUM(D295:D299)</f>
        <v>0.32</v>
      </c>
      <c r="E300" s="25">
        <f>SUM(E295:E299)</f>
        <v>0.68</v>
      </c>
      <c r="F300" s="26" t="s">
        <v>14</v>
      </c>
      <c r="G300" s="23" t="s">
        <v>14</v>
      </c>
      <c r="H300" s="23" t="s">
        <v>14</v>
      </c>
      <c r="I300" s="25">
        <f>SUM(I295:I299)</f>
        <v>25</v>
      </c>
      <c r="J300" s="26" t="s">
        <v>14</v>
      </c>
      <c r="K300" s="25">
        <f>SUM(K295:K299)</f>
        <v>8</v>
      </c>
      <c r="L300" s="25">
        <f>SUM(L295:L299)</f>
        <v>8</v>
      </c>
      <c r="M300" s="27">
        <f>SUM(M295:M299)</f>
        <v>8</v>
      </c>
      <c r="N300" s="24">
        <f>SUM(N295:N299)</f>
        <v>0</v>
      </c>
      <c r="O300" s="24">
        <f>SUM(O295:O299)</f>
        <v>0</v>
      </c>
      <c r="P300" s="26" t="s">
        <v>14</v>
      </c>
      <c r="Q300" s="30"/>
      <c r="R300" s="24">
        <f>SUM(R295:R299)</f>
        <v>0</v>
      </c>
      <c r="S300" s="35">
        <f>SUM(S295:S299)</f>
        <v>17</v>
      </c>
      <c r="T300" s="35">
        <f>SUM(T295:T299)</f>
        <v>17</v>
      </c>
      <c r="U300" s="26" t="s">
        <v>14</v>
      </c>
      <c r="V300" s="23" t="s">
        <v>14</v>
      </c>
      <c r="W300" s="23" t="s">
        <v>14</v>
      </c>
      <c r="X300" s="23" t="s">
        <v>14</v>
      </c>
      <c r="Y300" s="23" t="s">
        <v>14</v>
      </c>
    </row>
    <row r="301" spans="1:25" x14ac:dyDescent="0.2">
      <c r="A301" s="22" t="s">
        <v>143</v>
      </c>
      <c r="B301" s="23">
        <v>5</v>
      </c>
      <c r="C301" s="30" t="s">
        <v>14</v>
      </c>
      <c r="D301" s="26" t="s">
        <v>14</v>
      </c>
      <c r="E301" s="26" t="s">
        <v>14</v>
      </c>
      <c r="F301" s="25">
        <f>SUM(F295:F299)</f>
        <v>0</v>
      </c>
      <c r="G301" s="23" t="s">
        <v>14</v>
      </c>
      <c r="H301" s="23" t="s">
        <v>14</v>
      </c>
      <c r="I301" s="23" t="s">
        <v>14</v>
      </c>
      <c r="J301" s="25">
        <f>SUM(J295:J299)</f>
        <v>0</v>
      </c>
      <c r="K301" s="23" t="s">
        <v>14</v>
      </c>
      <c r="L301" s="23" t="s">
        <v>14</v>
      </c>
      <c r="M301" s="28" t="s">
        <v>14</v>
      </c>
      <c r="N301" s="23" t="s">
        <v>14</v>
      </c>
      <c r="O301" s="23" t="s">
        <v>14</v>
      </c>
      <c r="P301" s="25">
        <f>SUM(P295:P299)</f>
        <v>0</v>
      </c>
      <c r="Q301" s="24"/>
      <c r="R301" s="31" t="s">
        <v>14</v>
      </c>
      <c r="S301" s="31" t="s">
        <v>14</v>
      </c>
      <c r="T301" s="31" t="s">
        <v>14</v>
      </c>
      <c r="U301" s="25">
        <f>SUM(U295:U299)</f>
        <v>0</v>
      </c>
      <c r="V301" s="36" t="s">
        <v>14</v>
      </c>
      <c r="W301" s="23" t="s">
        <v>14</v>
      </c>
      <c r="X301" s="23" t="s">
        <v>14</v>
      </c>
      <c r="Y301" s="23" t="s">
        <v>14</v>
      </c>
    </row>
    <row r="302" spans="1:25" x14ac:dyDescent="0.2">
      <c r="A302" s="22" t="s">
        <v>144</v>
      </c>
      <c r="B302" s="23">
        <v>5</v>
      </c>
      <c r="C302" s="24">
        <f>SUMIF(H295:H299,"f",C295:C299)</f>
        <v>0</v>
      </c>
      <c r="D302" s="24">
        <f>SUMIF(H295:H299,"f",D295:D299)</f>
        <v>0</v>
      </c>
      <c r="E302" s="24">
        <f>SUMIF(H295:H299,"f",E295:E299)</f>
        <v>0</v>
      </c>
      <c r="F302" s="26" t="s">
        <v>14</v>
      </c>
      <c r="G302" s="23" t="s">
        <v>14</v>
      </c>
      <c r="H302" s="23" t="s">
        <v>14</v>
      </c>
      <c r="I302" s="24">
        <f>SUMIF(H295:H299,"f",I295:I299)</f>
        <v>0</v>
      </c>
      <c r="J302" s="23" t="s">
        <v>14</v>
      </c>
      <c r="K302" s="24">
        <f>SUMIF(H295:H299,"f",K295:K299)</f>
        <v>0</v>
      </c>
      <c r="L302" s="24">
        <f>SUMIF(H295:H299,"f",L295:L299)</f>
        <v>0</v>
      </c>
      <c r="M302" s="24">
        <f>SUMIF(H295:H299,"f",M295:M299)</f>
        <v>0</v>
      </c>
      <c r="N302" s="24">
        <f>SUMIF(H295:H299,"f",N295:N299)</f>
        <v>0</v>
      </c>
      <c r="O302" s="24">
        <f>SUMIF(H295:H299,"f",O295:O299)</f>
        <v>0</v>
      </c>
      <c r="P302" s="23" t="s">
        <v>14</v>
      </c>
      <c r="Q302" s="31"/>
      <c r="R302" s="24">
        <f>SUMIF(H295:H299,"f",R295:R299)</f>
        <v>0</v>
      </c>
      <c r="S302" s="24">
        <f>SUMIF(H295:H299,"f",S295:S299)</f>
        <v>0</v>
      </c>
      <c r="T302" s="24">
        <f>SUMIF(H295:H299,"f",T295:T299)</f>
        <v>0</v>
      </c>
      <c r="U302" s="23" t="s">
        <v>14</v>
      </c>
      <c r="V302" s="23" t="s">
        <v>14</v>
      </c>
      <c r="W302" s="23" t="s">
        <v>14</v>
      </c>
      <c r="X302" s="23" t="s">
        <v>14</v>
      </c>
      <c r="Y302" s="23" t="s">
        <v>14</v>
      </c>
    </row>
    <row r="303" spans="1:25" x14ac:dyDescent="0.2">
      <c r="A303" s="234" t="s">
        <v>32</v>
      </c>
      <c r="B303" s="235"/>
      <c r="C303" s="235"/>
      <c r="D303" s="235"/>
      <c r="E303" s="235"/>
      <c r="F303" s="235"/>
      <c r="G303" s="235"/>
      <c r="H303" s="235"/>
      <c r="I303" s="235"/>
      <c r="J303" s="235"/>
      <c r="K303" s="235"/>
      <c r="L303" s="235"/>
      <c r="M303" s="235"/>
      <c r="N303" s="235"/>
      <c r="O303" s="235"/>
      <c r="P303" s="235"/>
      <c r="Q303" s="235"/>
      <c r="R303" s="235"/>
      <c r="S303" s="235"/>
      <c r="T303" s="235"/>
      <c r="U303" s="235"/>
      <c r="V303" s="235"/>
      <c r="W303" s="235"/>
      <c r="X303" s="235"/>
      <c r="Y303" s="236"/>
    </row>
    <row r="304" spans="1:25" x14ac:dyDescent="0.2">
      <c r="A304" s="7" t="s">
        <v>239</v>
      </c>
      <c r="B304" s="8">
        <v>5</v>
      </c>
      <c r="C304" s="9">
        <v>18</v>
      </c>
      <c r="D304" s="10">
        <f t="shared" ref="D304" si="529">IF(C304&gt;0,K304/(I304/C304),0)</f>
        <v>0</v>
      </c>
      <c r="E304" s="10">
        <f t="shared" ref="E304" si="530">IF(C304&gt;0,S304/(I304/C304),0)</f>
        <v>18</v>
      </c>
      <c r="F304" s="11">
        <f t="shared" ref="F304" si="531">IF(V304&gt;0,FLOOR((P304+U304)/V304,0.1),0)</f>
        <v>17.7</v>
      </c>
      <c r="G304" s="12" t="s">
        <v>16</v>
      </c>
      <c r="H304" s="12" t="s">
        <v>20</v>
      </c>
      <c r="I304" s="13">
        <f>K304+S304</f>
        <v>480</v>
      </c>
      <c r="J304" s="14">
        <f>P304+U304</f>
        <v>480</v>
      </c>
      <c r="K304" s="13">
        <f>L304+R304</f>
        <v>0</v>
      </c>
      <c r="L304" s="13">
        <f>M304+N304</f>
        <v>0</v>
      </c>
      <c r="M304" s="8"/>
      <c r="N304" s="15">
        <f t="shared" ref="N304:N308" si="532">O304+P304+Q304</f>
        <v>0</v>
      </c>
      <c r="O304" s="8"/>
      <c r="P304" s="123"/>
      <c r="Q304" s="123"/>
      <c r="R304" s="8"/>
      <c r="S304" s="16">
        <f>(C304*V304)-K304-6</f>
        <v>480</v>
      </c>
      <c r="T304" s="17"/>
      <c r="U304" s="18">
        <f t="shared" ref="U304" si="533">S304-T304</f>
        <v>480</v>
      </c>
      <c r="V304" s="20">
        <v>27</v>
      </c>
      <c r="W304" s="20">
        <v>100</v>
      </c>
      <c r="X304" s="20"/>
      <c r="Y304" s="21"/>
    </row>
    <row r="305" spans="1:29" x14ac:dyDescent="0.2">
      <c r="A305" s="7"/>
      <c r="B305" s="8">
        <v>5</v>
      </c>
      <c r="C305" s="9"/>
      <c r="D305" s="10">
        <f t="shared" ref="D305:D308" si="534">IF(C305&gt;0,K305/(I305/C305),0)</f>
        <v>0</v>
      </c>
      <c r="E305" s="10">
        <f t="shared" ref="E305:E308" si="535">IF(C305&gt;0,S305/(I305/C305),0)</f>
        <v>0</v>
      </c>
      <c r="F305" s="11">
        <f t="shared" ref="F305:F308" si="536">IF(V305&gt;0,FLOOR((P305+U305)/V305,0.1),0)</f>
        <v>0</v>
      </c>
      <c r="G305" s="12"/>
      <c r="H305" s="12"/>
      <c r="I305" s="13">
        <f t="shared" ref="I305:I308" si="537">K305+S305</f>
        <v>0</v>
      </c>
      <c r="J305" s="14">
        <f t="shared" ref="J305:J308" si="538">P305+U305</f>
        <v>0</v>
      </c>
      <c r="K305" s="13">
        <f t="shared" ref="K305:K308" si="539">L305+R305</f>
        <v>0</v>
      </c>
      <c r="L305" s="13">
        <f t="shared" ref="L305:L308" si="540">M305+N305</f>
        <v>0</v>
      </c>
      <c r="M305" s="8"/>
      <c r="N305" s="15">
        <f t="shared" si="532"/>
        <v>0</v>
      </c>
      <c r="O305" s="8"/>
      <c r="P305" s="8"/>
      <c r="Q305" s="8"/>
      <c r="R305" s="8"/>
      <c r="S305" s="16">
        <f t="shared" ref="S305:S308" si="541">(C305*V305)-K305</f>
        <v>0</v>
      </c>
      <c r="T305" s="17"/>
      <c r="U305" s="18">
        <f t="shared" ref="U305:U308" si="542">S305-T305</f>
        <v>0</v>
      </c>
      <c r="V305" s="20"/>
      <c r="W305" s="20"/>
      <c r="X305" s="20"/>
      <c r="Y305" s="21"/>
    </row>
    <row r="306" spans="1:29" x14ac:dyDescent="0.2">
      <c r="A306" s="7"/>
      <c r="B306" s="8">
        <v>5</v>
      </c>
      <c r="C306" s="9"/>
      <c r="D306" s="10">
        <f t="shared" si="534"/>
        <v>0</v>
      </c>
      <c r="E306" s="10">
        <f t="shared" si="535"/>
        <v>0</v>
      </c>
      <c r="F306" s="11">
        <f t="shared" si="536"/>
        <v>0</v>
      </c>
      <c r="G306" s="12"/>
      <c r="H306" s="12"/>
      <c r="I306" s="13">
        <f t="shared" si="537"/>
        <v>0</v>
      </c>
      <c r="J306" s="14">
        <f t="shared" si="538"/>
        <v>0</v>
      </c>
      <c r="K306" s="13">
        <f t="shared" si="539"/>
        <v>0</v>
      </c>
      <c r="L306" s="13">
        <f t="shared" si="540"/>
        <v>0</v>
      </c>
      <c r="M306" s="8"/>
      <c r="N306" s="15">
        <f t="shared" si="532"/>
        <v>0</v>
      </c>
      <c r="O306" s="8"/>
      <c r="P306" s="8"/>
      <c r="Q306" s="8"/>
      <c r="R306" s="8"/>
      <c r="S306" s="16">
        <f t="shared" si="541"/>
        <v>0</v>
      </c>
      <c r="T306" s="17"/>
      <c r="U306" s="18">
        <f t="shared" si="542"/>
        <v>0</v>
      </c>
      <c r="V306" s="20"/>
      <c r="W306" s="20"/>
      <c r="X306" s="20"/>
      <c r="Y306" s="21"/>
    </row>
    <row r="307" spans="1:29" x14ac:dyDescent="0.2">
      <c r="A307" s="7"/>
      <c r="B307" s="8">
        <v>5</v>
      </c>
      <c r="C307" s="9"/>
      <c r="D307" s="10">
        <f t="shared" si="534"/>
        <v>0</v>
      </c>
      <c r="E307" s="10">
        <f t="shared" si="535"/>
        <v>0</v>
      </c>
      <c r="F307" s="11">
        <f t="shared" si="536"/>
        <v>0</v>
      </c>
      <c r="G307" s="12"/>
      <c r="H307" s="12"/>
      <c r="I307" s="13">
        <f t="shared" si="537"/>
        <v>0</v>
      </c>
      <c r="J307" s="14">
        <f t="shared" si="538"/>
        <v>0</v>
      </c>
      <c r="K307" s="13">
        <f t="shared" si="539"/>
        <v>0</v>
      </c>
      <c r="L307" s="13">
        <f t="shared" si="540"/>
        <v>0</v>
      </c>
      <c r="M307" s="8"/>
      <c r="N307" s="15">
        <f t="shared" si="532"/>
        <v>0</v>
      </c>
      <c r="O307" s="8"/>
      <c r="P307" s="8"/>
      <c r="Q307" s="8"/>
      <c r="R307" s="8"/>
      <c r="S307" s="16">
        <f t="shared" si="541"/>
        <v>0</v>
      </c>
      <c r="T307" s="17"/>
      <c r="U307" s="18">
        <f t="shared" si="542"/>
        <v>0</v>
      </c>
      <c r="V307" s="20"/>
      <c r="W307" s="20"/>
      <c r="X307" s="20"/>
      <c r="Y307" s="21"/>
    </row>
    <row r="308" spans="1:29" x14ac:dyDescent="0.2">
      <c r="A308" s="7"/>
      <c r="B308" s="8">
        <v>5</v>
      </c>
      <c r="C308" s="9"/>
      <c r="D308" s="10">
        <f t="shared" si="534"/>
        <v>0</v>
      </c>
      <c r="E308" s="10">
        <f t="shared" si="535"/>
        <v>0</v>
      </c>
      <c r="F308" s="11">
        <f t="shared" si="536"/>
        <v>0</v>
      </c>
      <c r="G308" s="12"/>
      <c r="H308" s="12"/>
      <c r="I308" s="13">
        <f t="shared" si="537"/>
        <v>0</v>
      </c>
      <c r="J308" s="14">
        <f t="shared" si="538"/>
        <v>0</v>
      </c>
      <c r="K308" s="13">
        <f t="shared" si="539"/>
        <v>0</v>
      </c>
      <c r="L308" s="13">
        <f t="shared" si="540"/>
        <v>0</v>
      </c>
      <c r="M308" s="8"/>
      <c r="N308" s="15">
        <f t="shared" si="532"/>
        <v>0</v>
      </c>
      <c r="O308" s="8"/>
      <c r="P308" s="8"/>
      <c r="Q308" s="8"/>
      <c r="R308" s="8"/>
      <c r="S308" s="16">
        <f t="shared" si="541"/>
        <v>0</v>
      </c>
      <c r="T308" s="17"/>
      <c r="U308" s="18">
        <f t="shared" si="542"/>
        <v>0</v>
      </c>
      <c r="V308" s="20"/>
      <c r="W308" s="20"/>
      <c r="X308" s="20"/>
      <c r="Y308" s="21"/>
    </row>
    <row r="309" spans="1:29" s="29" customFormat="1" x14ac:dyDescent="0.2">
      <c r="A309" s="22" t="s">
        <v>142</v>
      </c>
      <c r="B309" s="23">
        <v>5</v>
      </c>
      <c r="C309" s="24">
        <f>SUM(C304:C308)</f>
        <v>18</v>
      </c>
      <c r="D309" s="25">
        <f>SUM(D304:D308)</f>
        <v>0</v>
      </c>
      <c r="E309" s="25">
        <f>SUM(E304:E308)</f>
        <v>18</v>
      </c>
      <c r="F309" s="26" t="s">
        <v>14</v>
      </c>
      <c r="G309" s="23" t="s">
        <v>14</v>
      </c>
      <c r="H309" s="23" t="s">
        <v>14</v>
      </c>
      <c r="I309" s="25">
        <f>SUM(I304:I308)</f>
        <v>480</v>
      </c>
      <c r="J309" s="26" t="s">
        <v>14</v>
      </c>
      <c r="K309" s="25">
        <f>SUM(K304:K308)</f>
        <v>0</v>
      </c>
      <c r="L309" s="25">
        <f>SUM(L304:L308)</f>
        <v>0</v>
      </c>
      <c r="M309" s="27">
        <f>SUM(M304:M308)</f>
        <v>0</v>
      </c>
      <c r="N309" s="24">
        <f>SUM(N304:N308)</f>
        <v>0</v>
      </c>
      <c r="O309" s="24">
        <f>SUM(O304:O308)</f>
        <v>0</v>
      </c>
      <c r="P309" s="26" t="s">
        <v>14</v>
      </c>
      <c r="Q309" s="30"/>
      <c r="R309" s="24">
        <f>SUM(R304:R308)</f>
        <v>0</v>
      </c>
      <c r="S309" s="35">
        <f>SUM(S304:S308)</f>
        <v>480</v>
      </c>
      <c r="T309" s="35">
        <f>SUM(T304:T308)</f>
        <v>0</v>
      </c>
      <c r="U309" s="26" t="s">
        <v>14</v>
      </c>
      <c r="V309" s="23" t="s">
        <v>14</v>
      </c>
      <c r="W309" s="23" t="s">
        <v>14</v>
      </c>
      <c r="X309" s="23" t="s">
        <v>14</v>
      </c>
      <c r="Y309" s="23" t="s">
        <v>14</v>
      </c>
      <c r="Z309" s="2"/>
      <c r="AA309" s="2"/>
      <c r="AB309" s="2"/>
      <c r="AC309" s="2"/>
    </row>
    <row r="310" spans="1:29" s="29" customFormat="1" x14ac:dyDescent="0.2">
      <c r="A310" s="22" t="s">
        <v>143</v>
      </c>
      <c r="B310" s="23">
        <v>5</v>
      </c>
      <c r="C310" s="30" t="s">
        <v>14</v>
      </c>
      <c r="D310" s="26" t="s">
        <v>14</v>
      </c>
      <c r="E310" s="26" t="s">
        <v>14</v>
      </c>
      <c r="F310" s="25">
        <f>SUM(F304:F308)</f>
        <v>17.7</v>
      </c>
      <c r="G310" s="23" t="s">
        <v>14</v>
      </c>
      <c r="H310" s="23" t="s">
        <v>14</v>
      </c>
      <c r="I310" s="23" t="s">
        <v>14</v>
      </c>
      <c r="J310" s="25">
        <f>SUM(J304:J308)</f>
        <v>480</v>
      </c>
      <c r="K310" s="23" t="s">
        <v>14</v>
      </c>
      <c r="L310" s="23" t="s">
        <v>14</v>
      </c>
      <c r="M310" s="28" t="s">
        <v>14</v>
      </c>
      <c r="N310" s="23" t="s">
        <v>14</v>
      </c>
      <c r="O310" s="23" t="s">
        <v>14</v>
      </c>
      <c r="P310" s="25">
        <f>SUM(P304:P308)</f>
        <v>0</v>
      </c>
      <c r="Q310" s="24"/>
      <c r="R310" s="31" t="s">
        <v>14</v>
      </c>
      <c r="S310" s="31" t="s">
        <v>14</v>
      </c>
      <c r="T310" s="31" t="s">
        <v>14</v>
      </c>
      <c r="U310" s="25">
        <f>SUM(U304:U308)</f>
        <v>480</v>
      </c>
      <c r="V310" s="36" t="s">
        <v>14</v>
      </c>
      <c r="W310" s="23" t="s">
        <v>14</v>
      </c>
      <c r="X310" s="23" t="s">
        <v>14</v>
      </c>
      <c r="Y310" s="23" t="s">
        <v>14</v>
      </c>
      <c r="Z310" s="2"/>
      <c r="AA310" s="2"/>
      <c r="AB310" s="2"/>
      <c r="AC310" s="2"/>
    </row>
    <row r="311" spans="1:29" s="29" customFormat="1" ht="16" thickBot="1" x14ac:dyDescent="0.25">
      <c r="A311" s="22" t="s">
        <v>144</v>
      </c>
      <c r="B311" s="23">
        <v>5</v>
      </c>
      <c r="C311" s="24">
        <f>SUMIF(H304:H308,"f",C304:C308)</f>
        <v>18</v>
      </c>
      <c r="D311" s="24">
        <f>SUMIF(H304:H308,"f",D304:D308)</f>
        <v>0</v>
      </c>
      <c r="E311" s="24">
        <f>SUMIF(H304:H308,"f",E304:E308)</f>
        <v>18</v>
      </c>
      <c r="F311" s="26" t="s">
        <v>14</v>
      </c>
      <c r="G311" s="23" t="s">
        <v>14</v>
      </c>
      <c r="H311" s="23" t="s">
        <v>14</v>
      </c>
      <c r="I311" s="24">
        <f>SUMIF(H304:H308,"f",I304:I308)</f>
        <v>480</v>
      </c>
      <c r="J311" s="23" t="s">
        <v>14</v>
      </c>
      <c r="K311" s="24">
        <f>SUMIF(H304:H308,"f",K304:K308)</f>
        <v>0</v>
      </c>
      <c r="L311" s="24">
        <f>SUMIF(H304:H308,"f",L304:L308)</f>
        <v>0</v>
      </c>
      <c r="M311" s="24">
        <f>SUMIF(H304:H308,"f",M304:M308)</f>
        <v>0</v>
      </c>
      <c r="N311" s="24">
        <f>SUMIF(H304:H308,"f",N304:N308)</f>
        <v>0</v>
      </c>
      <c r="O311" s="24">
        <f>SUMIF(H304:H308,"f",O304:O308)</f>
        <v>0</v>
      </c>
      <c r="P311" s="23" t="s">
        <v>14</v>
      </c>
      <c r="Q311" s="31"/>
      <c r="R311" s="24">
        <f>SUMIF(H304:H308,"f",R304:R308)</f>
        <v>0</v>
      </c>
      <c r="S311" s="24">
        <f>SUMIF(H304:H308,"f",S304:S308)</f>
        <v>480</v>
      </c>
      <c r="T311" s="24">
        <f>SUMIF(H304:H308,"f",T304:T308)</f>
        <v>0</v>
      </c>
      <c r="U311" s="23" t="s">
        <v>14</v>
      </c>
      <c r="V311" s="23" t="s">
        <v>14</v>
      </c>
      <c r="W311" s="23" t="s">
        <v>14</v>
      </c>
      <c r="X311" s="23" t="s">
        <v>14</v>
      </c>
      <c r="Y311" s="23" t="s">
        <v>14</v>
      </c>
      <c r="Z311" s="2"/>
      <c r="AA311" s="2"/>
      <c r="AB311" s="2"/>
      <c r="AC311" s="2"/>
    </row>
    <row r="312" spans="1:29" s="42" customFormat="1" ht="19" thickTop="1" thickBot="1" x14ac:dyDescent="0.25">
      <c r="A312" s="38" t="s">
        <v>84</v>
      </c>
      <c r="B312" s="39">
        <v>5</v>
      </c>
      <c r="C312" s="40">
        <f>SUM(C257,C266,C274,C282,C291,C300,C309)</f>
        <v>30</v>
      </c>
      <c r="D312" s="40">
        <f>SUM(D257,D266,D274,D282,D291,D300,D309)</f>
        <v>8.3600000000000012</v>
      </c>
      <c r="E312" s="40">
        <f>SUM(E257,E266,E274,E282,E291,E300,E309)</f>
        <v>21.64</v>
      </c>
      <c r="F312" s="40">
        <f>SUM(F258,F267,F275,F283,F292,F301,F310)</f>
        <v>24.2</v>
      </c>
      <c r="G312" s="41" t="s">
        <v>14</v>
      </c>
      <c r="H312" s="41" t="s">
        <v>14</v>
      </c>
      <c r="I312" s="40">
        <f>SUM(I257,I266,I274,I282,I291,I300,I309)</f>
        <v>780</v>
      </c>
      <c r="J312" s="40">
        <f>SUM(J258,J267,J275,J283,J292,J301,J310)</f>
        <v>644</v>
      </c>
      <c r="K312" s="40">
        <f>SUM(K257,K266,K274,K282,K291,K300,K309)</f>
        <v>209</v>
      </c>
      <c r="L312" s="40">
        <f>SUM(L257,L266,L274,L282,L291,L300,L309)</f>
        <v>203</v>
      </c>
      <c r="M312" s="40">
        <f>SUM(M257,M266,M274,M282,M291,M300,M309)</f>
        <v>68</v>
      </c>
      <c r="N312" s="40">
        <f>SUM(N257,N266,N274,N282,N291,N300,N309)</f>
        <v>135</v>
      </c>
      <c r="O312" s="40">
        <f>SUM(O257,O266,O274,O282,O291,O300,O309)</f>
        <v>45</v>
      </c>
      <c r="P312" s="40">
        <f>SUM(P258,P267,P275,P283,P292,P301,P310)</f>
        <v>90</v>
      </c>
      <c r="Q312" s="40"/>
      <c r="R312" s="40">
        <f>SUM(R257,R266,R274,R282,R291,R300,R309)</f>
        <v>6</v>
      </c>
      <c r="S312" s="40">
        <f>SUM(S257,S266,S274,S282,S291,S300,S309)</f>
        <v>571</v>
      </c>
      <c r="T312" s="40">
        <f>SUM(T257,T266,T274,T282,T291,T300,T309)</f>
        <v>17</v>
      </c>
      <c r="U312" s="40">
        <f>SUM(U258,U267,U275,U283,U292,U301,U310)</f>
        <v>554</v>
      </c>
      <c r="V312" s="41" t="s">
        <v>14</v>
      </c>
      <c r="W312" s="41" t="s">
        <v>14</v>
      </c>
      <c r="X312" s="41" t="s">
        <v>14</v>
      </c>
      <c r="Y312" s="41" t="s">
        <v>14</v>
      </c>
      <c r="Z312" s="37"/>
      <c r="AA312" s="2"/>
      <c r="AB312" s="2"/>
      <c r="AC312" s="2"/>
    </row>
    <row r="313" spans="1:29" ht="25.5" customHeight="1" x14ac:dyDescent="0.2">
      <c r="A313" s="237" t="s">
        <v>94</v>
      </c>
      <c r="B313" s="238"/>
      <c r="C313" s="238"/>
      <c r="D313" s="238"/>
      <c r="E313" s="238"/>
      <c r="F313" s="238"/>
      <c r="G313" s="238"/>
      <c r="H313" s="238"/>
      <c r="I313" s="238"/>
      <c r="J313" s="238"/>
      <c r="K313" s="238"/>
      <c r="L313" s="238"/>
      <c r="M313" s="238"/>
      <c r="N313" s="238"/>
      <c r="O313" s="238"/>
      <c r="P313" s="238"/>
      <c r="Q313" s="238"/>
      <c r="R313" s="238"/>
      <c r="S313" s="238"/>
      <c r="T313" s="238"/>
      <c r="U313" s="238"/>
      <c r="V313" s="238"/>
      <c r="W313" s="238"/>
      <c r="X313" s="238"/>
      <c r="Y313" s="239"/>
    </row>
    <row r="314" spans="1:29" x14ac:dyDescent="0.2">
      <c r="A314" s="234" t="s">
        <v>27</v>
      </c>
      <c r="B314" s="235"/>
      <c r="C314" s="235"/>
      <c r="D314" s="235"/>
      <c r="E314" s="235"/>
      <c r="F314" s="235"/>
      <c r="G314" s="235"/>
      <c r="H314" s="235"/>
      <c r="I314" s="235"/>
      <c r="J314" s="235"/>
      <c r="K314" s="235"/>
      <c r="L314" s="235"/>
      <c r="M314" s="235"/>
      <c r="N314" s="235"/>
      <c r="O314" s="235"/>
      <c r="P314" s="235"/>
      <c r="Q314" s="235"/>
      <c r="R314" s="235"/>
      <c r="S314" s="235"/>
      <c r="T314" s="235"/>
      <c r="U314" s="235"/>
      <c r="V314" s="235"/>
      <c r="W314" s="235"/>
      <c r="X314" s="235"/>
      <c r="Y314" s="236"/>
    </row>
    <row r="315" spans="1:29" x14ac:dyDescent="0.2">
      <c r="A315" s="7"/>
      <c r="B315" s="8">
        <v>6</v>
      </c>
      <c r="C315" s="9"/>
      <c r="D315" s="10">
        <f t="shared" ref="D315" si="543">IF(C315&gt;0,K315/(I315/C315),0)</f>
        <v>0</v>
      </c>
      <c r="E315" s="10">
        <f t="shared" ref="E315" si="544">IF(C315&gt;0,S315/(I315/C315),0)</f>
        <v>0</v>
      </c>
      <c r="F315" s="11">
        <f t="shared" ref="F315" si="545">IF(V315&gt;0,FLOOR((P315+U315)/V315,0.1),0)</f>
        <v>0</v>
      </c>
      <c r="G315" s="12"/>
      <c r="H315" s="12"/>
      <c r="I315" s="13">
        <f>K315+S315</f>
        <v>0</v>
      </c>
      <c r="J315" s="14">
        <f>P315+U315</f>
        <v>0</v>
      </c>
      <c r="K315" s="13">
        <f>L315+R315</f>
        <v>0</v>
      </c>
      <c r="L315" s="13">
        <f>M315+N315</f>
        <v>0</v>
      </c>
      <c r="M315" s="8"/>
      <c r="N315" s="15">
        <f t="shared" ref="N315:N318" si="546">O315+P315+Q315</f>
        <v>0</v>
      </c>
      <c r="O315" s="8"/>
      <c r="P315" s="8"/>
      <c r="Q315" s="8"/>
      <c r="R315" s="8"/>
      <c r="S315" s="16">
        <f t="shared" ref="S315" si="547">(C315*V315)-K315</f>
        <v>0</v>
      </c>
      <c r="T315" s="17"/>
      <c r="U315" s="18">
        <f t="shared" ref="U315" si="548">S315-T315</f>
        <v>0</v>
      </c>
      <c r="V315" s="19"/>
      <c r="W315" s="20"/>
      <c r="X315" s="20"/>
      <c r="Y315" s="21"/>
    </row>
    <row r="316" spans="1:29" x14ac:dyDescent="0.2">
      <c r="A316" s="7"/>
      <c r="B316" s="8">
        <v>6</v>
      </c>
      <c r="C316" s="9"/>
      <c r="D316" s="10">
        <f t="shared" ref="D316:D318" si="549">IF(C316&gt;0,K316/(I316/C316),0)</f>
        <v>0</v>
      </c>
      <c r="E316" s="10">
        <f t="shared" ref="E316:E318" si="550">IF(C316&gt;0,S316/(I316/C316),0)</f>
        <v>0</v>
      </c>
      <c r="F316" s="11">
        <f t="shared" ref="F316:F318" si="551">IF(V316&gt;0,FLOOR((P316+U316)/V316,0.1),0)</f>
        <v>0</v>
      </c>
      <c r="G316" s="12"/>
      <c r="H316" s="12"/>
      <c r="I316" s="13">
        <f t="shared" ref="I316:I318" si="552">K316+S316</f>
        <v>0</v>
      </c>
      <c r="J316" s="14">
        <f t="shared" ref="J316:J318" si="553">P316+U316</f>
        <v>0</v>
      </c>
      <c r="K316" s="13">
        <f t="shared" ref="K316:K318" si="554">L316+R316</f>
        <v>0</v>
      </c>
      <c r="L316" s="13">
        <f t="shared" ref="L316:L318" si="555">M316+N316</f>
        <v>0</v>
      </c>
      <c r="M316" s="8"/>
      <c r="N316" s="15">
        <f t="shared" si="546"/>
        <v>0</v>
      </c>
      <c r="O316" s="8"/>
      <c r="P316" s="8"/>
      <c r="Q316" s="8"/>
      <c r="R316" s="8"/>
      <c r="S316" s="16">
        <f t="shared" ref="S316:S318" si="556">(C316*V316)-K316</f>
        <v>0</v>
      </c>
      <c r="T316" s="17"/>
      <c r="U316" s="18">
        <f t="shared" ref="U316:U318" si="557">S316-T316</f>
        <v>0</v>
      </c>
      <c r="V316" s="19"/>
      <c r="W316" s="20"/>
      <c r="X316" s="20"/>
      <c r="Y316" s="21"/>
    </row>
    <row r="317" spans="1:29" x14ac:dyDescent="0.2">
      <c r="A317" s="7"/>
      <c r="B317" s="8">
        <v>6</v>
      </c>
      <c r="C317" s="9"/>
      <c r="D317" s="10">
        <f t="shared" si="549"/>
        <v>0</v>
      </c>
      <c r="E317" s="10">
        <f t="shared" si="550"/>
        <v>0</v>
      </c>
      <c r="F317" s="11">
        <f t="shared" si="551"/>
        <v>0</v>
      </c>
      <c r="G317" s="12"/>
      <c r="H317" s="12"/>
      <c r="I317" s="13">
        <f t="shared" si="552"/>
        <v>0</v>
      </c>
      <c r="J317" s="14">
        <f t="shared" si="553"/>
        <v>0</v>
      </c>
      <c r="K317" s="13">
        <f t="shared" si="554"/>
        <v>0</v>
      </c>
      <c r="L317" s="13">
        <f t="shared" si="555"/>
        <v>0</v>
      </c>
      <c r="M317" s="8"/>
      <c r="N317" s="15">
        <f t="shared" si="546"/>
        <v>0</v>
      </c>
      <c r="O317" s="8"/>
      <c r="P317" s="8"/>
      <c r="Q317" s="8"/>
      <c r="R317" s="8"/>
      <c r="S317" s="16">
        <f t="shared" si="556"/>
        <v>0</v>
      </c>
      <c r="T317" s="17"/>
      <c r="U317" s="18">
        <f t="shared" si="557"/>
        <v>0</v>
      </c>
      <c r="V317" s="19"/>
      <c r="W317" s="20"/>
      <c r="X317" s="20"/>
      <c r="Y317" s="21"/>
    </row>
    <row r="318" spans="1:29" x14ac:dyDescent="0.2">
      <c r="A318" s="7"/>
      <c r="B318" s="8">
        <v>6</v>
      </c>
      <c r="C318" s="9"/>
      <c r="D318" s="10">
        <f t="shared" si="549"/>
        <v>0</v>
      </c>
      <c r="E318" s="10">
        <f t="shared" si="550"/>
        <v>0</v>
      </c>
      <c r="F318" s="11">
        <f t="shared" si="551"/>
        <v>0</v>
      </c>
      <c r="G318" s="12"/>
      <c r="H318" s="12"/>
      <c r="I318" s="13">
        <f t="shared" si="552"/>
        <v>0</v>
      </c>
      <c r="J318" s="14">
        <f t="shared" si="553"/>
        <v>0</v>
      </c>
      <c r="K318" s="13">
        <f t="shared" si="554"/>
        <v>0</v>
      </c>
      <c r="L318" s="13">
        <f t="shared" si="555"/>
        <v>0</v>
      </c>
      <c r="M318" s="8"/>
      <c r="N318" s="15">
        <f t="shared" si="546"/>
        <v>0</v>
      </c>
      <c r="O318" s="8"/>
      <c r="P318" s="8"/>
      <c r="Q318" s="8"/>
      <c r="R318" s="8"/>
      <c r="S318" s="16">
        <f t="shared" si="556"/>
        <v>0</v>
      </c>
      <c r="T318" s="17"/>
      <c r="U318" s="18">
        <f t="shared" si="557"/>
        <v>0</v>
      </c>
      <c r="V318" s="19"/>
      <c r="W318" s="20"/>
      <c r="X318" s="20"/>
      <c r="Y318" s="21"/>
    </row>
    <row r="319" spans="1:29" x14ac:dyDescent="0.2">
      <c r="A319" s="22" t="s">
        <v>142</v>
      </c>
      <c r="B319" s="23">
        <v>6</v>
      </c>
      <c r="C319" s="24">
        <f>SUM(C315:C318)</f>
        <v>0</v>
      </c>
      <c r="D319" s="25">
        <f>SUM(D315:D318)</f>
        <v>0</v>
      </c>
      <c r="E319" s="25">
        <f>SUM(E315:E318)</f>
        <v>0</v>
      </c>
      <c r="F319" s="26" t="s">
        <v>14</v>
      </c>
      <c r="G319" s="23" t="s">
        <v>14</v>
      </c>
      <c r="H319" s="23" t="s">
        <v>14</v>
      </c>
      <c r="I319" s="25">
        <f>SUM(I315:I318)</f>
        <v>0</v>
      </c>
      <c r="J319" s="26" t="s">
        <v>14</v>
      </c>
      <c r="K319" s="25">
        <f>SUM(K315:K318)</f>
        <v>0</v>
      </c>
      <c r="L319" s="25">
        <f>SUM(L315:L318)</f>
        <v>0</v>
      </c>
      <c r="M319" s="27">
        <f>SUM(M315:M318)</f>
        <v>0</v>
      </c>
      <c r="N319" s="24">
        <f>SUM(N315:N318)</f>
        <v>0</v>
      </c>
      <c r="O319" s="24">
        <f>SUM(O315:O318)</f>
        <v>0</v>
      </c>
      <c r="P319" s="26" t="s">
        <v>14</v>
      </c>
      <c r="Q319" s="30"/>
      <c r="R319" s="24">
        <f>SUM(R315:R318)</f>
        <v>0</v>
      </c>
      <c r="S319" s="35">
        <f>SUM(S315:S318)</f>
        <v>0</v>
      </c>
      <c r="T319" s="35">
        <f>SUM(T315:T318)</f>
        <v>0</v>
      </c>
      <c r="U319" s="26" t="s">
        <v>14</v>
      </c>
      <c r="V319" s="23" t="s">
        <v>14</v>
      </c>
      <c r="W319" s="23" t="s">
        <v>14</v>
      </c>
      <c r="X319" s="23" t="s">
        <v>14</v>
      </c>
      <c r="Y319" s="23" t="s">
        <v>14</v>
      </c>
    </row>
    <row r="320" spans="1:29" x14ac:dyDescent="0.2">
      <c r="A320" s="22" t="s">
        <v>143</v>
      </c>
      <c r="B320" s="23">
        <v>6</v>
      </c>
      <c r="C320" s="30" t="s">
        <v>14</v>
      </c>
      <c r="D320" s="26" t="s">
        <v>14</v>
      </c>
      <c r="E320" s="26" t="s">
        <v>14</v>
      </c>
      <c r="F320" s="25">
        <f>SUM(F315:F318)</f>
        <v>0</v>
      </c>
      <c r="G320" s="23" t="s">
        <v>14</v>
      </c>
      <c r="H320" s="23" t="s">
        <v>14</v>
      </c>
      <c r="I320" s="23" t="s">
        <v>14</v>
      </c>
      <c r="J320" s="25">
        <f>SUM(J315:J318)</f>
        <v>0</v>
      </c>
      <c r="K320" s="23" t="s">
        <v>14</v>
      </c>
      <c r="L320" s="23" t="s">
        <v>14</v>
      </c>
      <c r="M320" s="28" t="s">
        <v>14</v>
      </c>
      <c r="N320" s="23" t="s">
        <v>14</v>
      </c>
      <c r="O320" s="23" t="s">
        <v>14</v>
      </c>
      <c r="P320" s="25">
        <f>SUM(P315:P318)</f>
        <v>0</v>
      </c>
      <c r="Q320" s="24"/>
      <c r="R320" s="31" t="s">
        <v>14</v>
      </c>
      <c r="S320" s="31" t="s">
        <v>14</v>
      </c>
      <c r="T320" s="31" t="s">
        <v>14</v>
      </c>
      <c r="U320" s="25">
        <f>SUM(U315:U318)</f>
        <v>0</v>
      </c>
      <c r="V320" s="36" t="s">
        <v>14</v>
      </c>
      <c r="W320" s="23" t="s">
        <v>14</v>
      </c>
      <c r="X320" s="23" t="s">
        <v>14</v>
      </c>
      <c r="Y320" s="23" t="s">
        <v>14</v>
      </c>
    </row>
    <row r="321" spans="1:25" x14ac:dyDescent="0.2">
      <c r="A321" s="22" t="s">
        <v>144</v>
      </c>
      <c r="B321" s="23">
        <v>6</v>
      </c>
      <c r="C321" s="24">
        <f>SUMIF(H315:H318,"f",C315:C318)</f>
        <v>0</v>
      </c>
      <c r="D321" s="24">
        <f>SUMIF(H315:H318,"f",D315:D318)</f>
        <v>0</v>
      </c>
      <c r="E321" s="24">
        <f>SUMIF(H315:H318,"f",E315:E318)</f>
        <v>0</v>
      </c>
      <c r="F321" s="26" t="s">
        <v>14</v>
      </c>
      <c r="G321" s="23" t="s">
        <v>14</v>
      </c>
      <c r="H321" s="23" t="s">
        <v>14</v>
      </c>
      <c r="I321" s="24">
        <f>SUMIF(H315:H318,"f",I315:I318)</f>
        <v>0</v>
      </c>
      <c r="J321" s="23" t="s">
        <v>14</v>
      </c>
      <c r="K321" s="24">
        <f>SUMIF(H315:H318,"f",K315:K318)</f>
        <v>0</v>
      </c>
      <c r="L321" s="24">
        <f>SUMIF(H315:H318,"f",L315:L318)</f>
        <v>0</v>
      </c>
      <c r="M321" s="24">
        <f>SUMIF(H315:H318,"f",M315:M318)</f>
        <v>0</v>
      </c>
      <c r="N321" s="24">
        <f>SUMIF(H315:H318,"f",N315:N318)</f>
        <v>0</v>
      </c>
      <c r="O321" s="24">
        <f>SUMIF(H315:H318,"f",O315:O318)</f>
        <v>0</v>
      </c>
      <c r="P321" s="23" t="s">
        <v>14</v>
      </c>
      <c r="Q321" s="31"/>
      <c r="R321" s="24">
        <f>SUMIF(H315:H318,"f",R315:R318)</f>
        <v>0</v>
      </c>
      <c r="S321" s="24">
        <f>SUMIF(H315:H318,"f",S315:S318)</f>
        <v>0</v>
      </c>
      <c r="T321" s="24">
        <f>SUMIF(H315:H318,"f",T315:T318)</f>
        <v>0</v>
      </c>
      <c r="U321" s="23" t="s">
        <v>14</v>
      </c>
      <c r="V321" s="23" t="s">
        <v>14</v>
      </c>
      <c r="W321" s="23" t="s">
        <v>14</v>
      </c>
      <c r="X321" s="23" t="s">
        <v>14</v>
      </c>
      <c r="Y321" s="23" t="s">
        <v>14</v>
      </c>
    </row>
    <row r="322" spans="1:25" x14ac:dyDescent="0.2">
      <c r="A322" s="234" t="s">
        <v>28</v>
      </c>
      <c r="B322" s="235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6"/>
    </row>
    <row r="323" spans="1:25" x14ac:dyDescent="0.2">
      <c r="B323" s="8">
        <v>6</v>
      </c>
      <c r="C323" s="9"/>
      <c r="D323" s="10">
        <f t="shared" ref="D323" si="558">IF(C323&gt;0,K323/(I323/C323),0)</f>
        <v>0</v>
      </c>
      <c r="E323" s="10">
        <f t="shared" ref="E323" si="559">IF(C323&gt;0,S323/(I323/C323),0)</f>
        <v>0</v>
      </c>
      <c r="F323" s="11">
        <f t="shared" ref="F323" si="560">IF(V323&gt;0,FLOOR((P323+U323)/V323,0.1),0)</f>
        <v>0</v>
      </c>
      <c r="G323" s="12"/>
      <c r="H323" s="12"/>
      <c r="I323" s="13">
        <f>K323+S323</f>
        <v>0</v>
      </c>
      <c r="J323" s="14">
        <f>P323+U323</f>
        <v>0</v>
      </c>
      <c r="K323" s="13">
        <f>L323+R323</f>
        <v>0</v>
      </c>
      <c r="L323" s="13">
        <f>M323+N323</f>
        <v>0</v>
      </c>
      <c r="M323" s="8"/>
      <c r="N323" s="15">
        <f t="shared" ref="N323:N326" si="561">O323+P323+Q323</f>
        <v>0</v>
      </c>
      <c r="O323" s="8"/>
      <c r="P323" s="8"/>
      <c r="Q323" s="8"/>
      <c r="R323" s="8"/>
      <c r="S323" s="16">
        <f t="shared" ref="S323" si="562">(C323*V323)-K323</f>
        <v>0</v>
      </c>
      <c r="T323" s="17"/>
      <c r="U323" s="18">
        <f t="shared" ref="U323" si="563">S323-T323</f>
        <v>0</v>
      </c>
      <c r="V323" s="19"/>
      <c r="W323" s="20"/>
      <c r="X323" s="20"/>
      <c r="Y323" s="21"/>
    </row>
    <row r="324" spans="1:25" x14ac:dyDescent="0.2">
      <c r="A324" s="7"/>
      <c r="B324" s="8">
        <v>6</v>
      </c>
      <c r="C324" s="9"/>
      <c r="D324" s="10">
        <f t="shared" ref="D324:D326" si="564">IF(C324&gt;0,K324/(I324/C324),0)</f>
        <v>0</v>
      </c>
      <c r="E324" s="10">
        <f t="shared" ref="E324:E326" si="565">IF(C324&gt;0,S324/(I324/C324),0)</f>
        <v>0</v>
      </c>
      <c r="F324" s="11">
        <f t="shared" ref="F324:F326" si="566">IF(V324&gt;0,FLOOR((P324+U324)/V324,0.1),0)</f>
        <v>0</v>
      </c>
      <c r="G324" s="12"/>
      <c r="H324" s="12"/>
      <c r="I324" s="13">
        <f t="shared" ref="I324:I326" si="567">K324+S324</f>
        <v>0</v>
      </c>
      <c r="J324" s="14">
        <f t="shared" ref="J324:J326" si="568">P324+U324</f>
        <v>0</v>
      </c>
      <c r="K324" s="13">
        <f t="shared" ref="K324:K326" si="569">L324+R324</f>
        <v>0</v>
      </c>
      <c r="L324" s="13">
        <f t="shared" ref="L324:L326" si="570">M324+N324</f>
        <v>0</v>
      </c>
      <c r="M324" s="8"/>
      <c r="N324" s="15">
        <f t="shared" si="561"/>
        <v>0</v>
      </c>
      <c r="O324" s="8"/>
      <c r="P324" s="8"/>
      <c r="Q324" s="8"/>
      <c r="R324" s="8"/>
      <c r="S324" s="16">
        <f t="shared" ref="S324:S326" si="571">(C324*V324)-K324</f>
        <v>0</v>
      </c>
      <c r="T324" s="17"/>
      <c r="U324" s="18">
        <f t="shared" ref="U324:U326" si="572">S324-T324</f>
        <v>0</v>
      </c>
      <c r="V324" s="19"/>
      <c r="W324" s="20"/>
      <c r="X324" s="20"/>
      <c r="Y324" s="21"/>
    </row>
    <row r="325" spans="1:25" x14ac:dyDescent="0.2">
      <c r="A325" s="7"/>
      <c r="B325" s="8">
        <v>6</v>
      </c>
      <c r="C325" s="9"/>
      <c r="D325" s="10">
        <f t="shared" si="564"/>
        <v>0</v>
      </c>
      <c r="E325" s="10">
        <f t="shared" si="565"/>
        <v>0</v>
      </c>
      <c r="F325" s="11">
        <f t="shared" si="566"/>
        <v>0</v>
      </c>
      <c r="G325" s="12"/>
      <c r="H325" s="12"/>
      <c r="I325" s="13">
        <f t="shared" si="567"/>
        <v>0</v>
      </c>
      <c r="J325" s="14">
        <f t="shared" si="568"/>
        <v>0</v>
      </c>
      <c r="K325" s="13">
        <f t="shared" si="569"/>
        <v>0</v>
      </c>
      <c r="L325" s="13">
        <f t="shared" si="570"/>
        <v>0</v>
      </c>
      <c r="M325" s="8"/>
      <c r="N325" s="15">
        <f t="shared" si="561"/>
        <v>0</v>
      </c>
      <c r="O325" s="8"/>
      <c r="P325" s="8"/>
      <c r="Q325" s="8"/>
      <c r="R325" s="8"/>
      <c r="S325" s="16">
        <f t="shared" si="571"/>
        <v>0</v>
      </c>
      <c r="T325" s="17"/>
      <c r="U325" s="18">
        <f t="shared" si="572"/>
        <v>0</v>
      </c>
      <c r="V325" s="19"/>
      <c r="W325" s="20"/>
      <c r="X325" s="20"/>
      <c r="Y325" s="21"/>
    </row>
    <row r="326" spans="1:25" x14ac:dyDescent="0.2">
      <c r="A326" s="7"/>
      <c r="B326" s="8">
        <v>6</v>
      </c>
      <c r="C326" s="9"/>
      <c r="D326" s="10">
        <f t="shared" si="564"/>
        <v>0</v>
      </c>
      <c r="E326" s="10">
        <f t="shared" si="565"/>
        <v>0</v>
      </c>
      <c r="F326" s="11">
        <f t="shared" si="566"/>
        <v>0</v>
      </c>
      <c r="G326" s="12"/>
      <c r="H326" s="12"/>
      <c r="I326" s="13">
        <f t="shared" si="567"/>
        <v>0</v>
      </c>
      <c r="J326" s="14">
        <f t="shared" si="568"/>
        <v>0</v>
      </c>
      <c r="K326" s="13">
        <f t="shared" si="569"/>
        <v>0</v>
      </c>
      <c r="L326" s="13">
        <f t="shared" si="570"/>
        <v>0</v>
      </c>
      <c r="M326" s="8"/>
      <c r="N326" s="15">
        <f t="shared" si="561"/>
        <v>0</v>
      </c>
      <c r="O326" s="8"/>
      <c r="P326" s="8"/>
      <c r="Q326" s="8"/>
      <c r="R326" s="8"/>
      <c r="S326" s="16">
        <f t="shared" si="571"/>
        <v>0</v>
      </c>
      <c r="T326" s="17"/>
      <c r="U326" s="18">
        <f t="shared" si="572"/>
        <v>0</v>
      </c>
      <c r="V326" s="19"/>
      <c r="W326" s="20"/>
      <c r="X326" s="20"/>
      <c r="Y326" s="21"/>
    </row>
    <row r="327" spans="1:25" x14ac:dyDescent="0.2">
      <c r="A327" s="22" t="s">
        <v>142</v>
      </c>
      <c r="B327" s="23">
        <v>6</v>
      </c>
      <c r="C327" s="24">
        <f>SUM(C323:C326)</f>
        <v>0</v>
      </c>
      <c r="D327" s="25">
        <f>SUM(D323:D326)</f>
        <v>0</v>
      </c>
      <c r="E327" s="25">
        <f>SUM(E323:E326)</f>
        <v>0</v>
      </c>
      <c r="F327" s="26" t="s">
        <v>14</v>
      </c>
      <c r="G327" s="23" t="s">
        <v>14</v>
      </c>
      <c r="H327" s="23" t="s">
        <v>14</v>
      </c>
      <c r="I327" s="25">
        <f>SUM(I323:I326)</f>
        <v>0</v>
      </c>
      <c r="J327" s="26" t="s">
        <v>14</v>
      </c>
      <c r="K327" s="25">
        <f>SUM(K323:K326)</f>
        <v>0</v>
      </c>
      <c r="L327" s="25">
        <f>SUM(L323:L326)</f>
        <v>0</v>
      </c>
      <c r="M327" s="27">
        <f>SUM(M323:M326)</f>
        <v>0</v>
      </c>
      <c r="N327" s="24">
        <f>SUM(N323:N326)</f>
        <v>0</v>
      </c>
      <c r="O327" s="24">
        <f>SUM(O323:O326)</f>
        <v>0</v>
      </c>
      <c r="P327" s="26" t="s">
        <v>14</v>
      </c>
      <c r="Q327" s="30"/>
      <c r="R327" s="24">
        <f>SUM(R323:R326)</f>
        <v>0</v>
      </c>
      <c r="S327" s="35">
        <f>SUM(S323:S326)</f>
        <v>0</v>
      </c>
      <c r="T327" s="35">
        <f>SUM(T323:T326)</f>
        <v>0</v>
      </c>
      <c r="U327" s="26" t="s">
        <v>14</v>
      </c>
      <c r="V327" s="23" t="s">
        <v>14</v>
      </c>
      <c r="W327" s="23" t="s">
        <v>14</v>
      </c>
      <c r="X327" s="23" t="s">
        <v>14</v>
      </c>
      <c r="Y327" s="23" t="s">
        <v>14</v>
      </c>
    </row>
    <row r="328" spans="1:25" x14ac:dyDescent="0.2">
      <c r="A328" s="22" t="s">
        <v>143</v>
      </c>
      <c r="B328" s="23">
        <v>6</v>
      </c>
      <c r="C328" s="30" t="s">
        <v>14</v>
      </c>
      <c r="D328" s="26" t="s">
        <v>14</v>
      </c>
      <c r="E328" s="26" t="s">
        <v>14</v>
      </c>
      <c r="F328" s="25">
        <f>SUM(F323:F326)</f>
        <v>0</v>
      </c>
      <c r="G328" s="23" t="s">
        <v>14</v>
      </c>
      <c r="H328" s="23" t="s">
        <v>14</v>
      </c>
      <c r="I328" s="23" t="s">
        <v>14</v>
      </c>
      <c r="J328" s="25">
        <f>SUM(J323:J326)</f>
        <v>0</v>
      </c>
      <c r="K328" s="23" t="s">
        <v>14</v>
      </c>
      <c r="L328" s="23" t="s">
        <v>14</v>
      </c>
      <c r="M328" s="28" t="s">
        <v>14</v>
      </c>
      <c r="N328" s="23" t="s">
        <v>14</v>
      </c>
      <c r="O328" s="23" t="s">
        <v>14</v>
      </c>
      <c r="P328" s="25">
        <f>SUM(P323:P326)</f>
        <v>0</v>
      </c>
      <c r="Q328" s="24"/>
      <c r="R328" s="31" t="s">
        <v>14</v>
      </c>
      <c r="S328" s="31" t="s">
        <v>14</v>
      </c>
      <c r="T328" s="31" t="s">
        <v>14</v>
      </c>
      <c r="U328" s="25">
        <f>SUM(U323:U326)</f>
        <v>0</v>
      </c>
      <c r="V328" s="36" t="s">
        <v>14</v>
      </c>
      <c r="W328" s="23" t="s">
        <v>14</v>
      </c>
      <c r="X328" s="23" t="s">
        <v>14</v>
      </c>
      <c r="Y328" s="23" t="s">
        <v>14</v>
      </c>
    </row>
    <row r="329" spans="1:25" x14ac:dyDescent="0.2">
      <c r="A329" s="22" t="s">
        <v>144</v>
      </c>
      <c r="B329" s="23">
        <v>6</v>
      </c>
      <c r="C329" s="24">
        <f>SUMIF(H323:H326,"f",C323:C326)</f>
        <v>0</v>
      </c>
      <c r="D329" s="24">
        <f>SUMIF(H323:H326,"f",D323:D326)</f>
        <v>0</v>
      </c>
      <c r="E329" s="24">
        <f>SUMIF(H323:H326,"f",E323:E326)</f>
        <v>0</v>
      </c>
      <c r="F329" s="26" t="s">
        <v>14</v>
      </c>
      <c r="G329" s="23" t="s">
        <v>14</v>
      </c>
      <c r="H329" s="23" t="s">
        <v>14</v>
      </c>
      <c r="I329" s="24">
        <f>SUMIF(H323:H326,"f",I323:I326)</f>
        <v>0</v>
      </c>
      <c r="J329" s="23" t="s">
        <v>14</v>
      </c>
      <c r="K329" s="24">
        <f>SUMIF(H323:H326,"f",K323:K326)</f>
        <v>0</v>
      </c>
      <c r="L329" s="24">
        <f>SUMIF(H323:H326,"f",L323:L326)</f>
        <v>0</v>
      </c>
      <c r="M329" s="24">
        <f>SUMIF(H323:H326,"f",M323:M326)</f>
        <v>0</v>
      </c>
      <c r="N329" s="24">
        <f>SUMIF(H323:H326,"f",N323:N326)</f>
        <v>0</v>
      </c>
      <c r="O329" s="24">
        <f>SUMIF(H323:H326,"f",O323:O326)</f>
        <v>0</v>
      </c>
      <c r="P329" s="23" t="s">
        <v>14</v>
      </c>
      <c r="Q329" s="31"/>
      <c r="R329" s="24">
        <f>SUMIF(H323:H326,"f",R323:R326)</f>
        <v>0</v>
      </c>
      <c r="S329" s="24">
        <f>SUMIF(H323:H326,"f",S323:S326)</f>
        <v>0</v>
      </c>
      <c r="T329" s="24">
        <f>SUMIF(H323:H326,"f",T323:T326)</f>
        <v>0</v>
      </c>
      <c r="U329" s="23" t="s">
        <v>14</v>
      </c>
      <c r="V329" s="23" t="s">
        <v>14</v>
      </c>
      <c r="W329" s="23" t="s">
        <v>14</v>
      </c>
      <c r="X329" s="23" t="s">
        <v>14</v>
      </c>
      <c r="Y329" s="23" t="s">
        <v>14</v>
      </c>
    </row>
    <row r="330" spans="1:25" x14ac:dyDescent="0.2">
      <c r="A330" s="234" t="s">
        <v>29</v>
      </c>
      <c r="B330" s="235"/>
      <c r="C330" s="235"/>
      <c r="D330" s="235"/>
      <c r="E330" s="235"/>
      <c r="F330" s="235"/>
      <c r="G330" s="235"/>
      <c r="H330" s="235"/>
      <c r="I330" s="235"/>
      <c r="J330" s="235"/>
      <c r="K330" s="235"/>
      <c r="L330" s="235"/>
      <c r="M330" s="235"/>
      <c r="N330" s="235"/>
      <c r="O330" s="235"/>
      <c r="P330" s="235"/>
      <c r="Q330" s="235"/>
      <c r="R330" s="235"/>
      <c r="S330" s="235"/>
      <c r="T330" s="235"/>
      <c r="U330" s="235"/>
      <c r="V330" s="235"/>
      <c r="W330" s="235"/>
      <c r="X330" s="235"/>
      <c r="Y330" s="236"/>
    </row>
    <row r="331" spans="1:25" x14ac:dyDescent="0.2">
      <c r="A331" s="7" t="s">
        <v>199</v>
      </c>
      <c r="B331" s="8">
        <v>6</v>
      </c>
      <c r="C331" s="9">
        <v>3</v>
      </c>
      <c r="D331" s="10">
        <f t="shared" ref="D331:D334" si="573">IF(C331&gt;0,K331/(I331/C331),0)</f>
        <v>1.88</v>
      </c>
      <c r="E331" s="10">
        <f t="shared" ref="E331:E334" si="574">IF(C331&gt;0,S331/(I331/C331),0)</f>
        <v>1.1200000000000001</v>
      </c>
      <c r="F331" s="11">
        <f t="shared" ref="F331:F334" si="575">IF(V331&gt;0,FLOOR((P331+U331)/V331,0.1),0)</f>
        <v>2.9000000000000004</v>
      </c>
      <c r="G331" s="12" t="s">
        <v>21</v>
      </c>
      <c r="H331" s="12" t="s">
        <v>19</v>
      </c>
      <c r="I331" s="13">
        <f>K331+S331</f>
        <v>75</v>
      </c>
      <c r="J331" s="14">
        <f>P331+U331</f>
        <v>73</v>
      </c>
      <c r="K331" s="13">
        <f>L331+R331</f>
        <v>47</v>
      </c>
      <c r="L331" s="13">
        <f>M331+N331</f>
        <v>45</v>
      </c>
      <c r="M331" s="8"/>
      <c r="N331" s="15">
        <f t="shared" ref="N331:N334" si="576">O331+P331+Q331</f>
        <v>45</v>
      </c>
      <c r="O331" s="8"/>
      <c r="P331" s="167">
        <v>45</v>
      </c>
      <c r="Q331" s="8"/>
      <c r="R331" s="8">
        <v>2</v>
      </c>
      <c r="S331" s="16">
        <f t="shared" ref="S331:S334" si="577">(C331*V331)-K331</f>
        <v>28</v>
      </c>
      <c r="T331" s="17"/>
      <c r="U331" s="18">
        <f t="shared" ref="U331:U334" si="578">S331-T331</f>
        <v>28</v>
      </c>
      <c r="V331" s="19">
        <v>25</v>
      </c>
      <c r="W331" s="20">
        <v>100</v>
      </c>
      <c r="X331" s="20"/>
      <c r="Y331" s="21"/>
    </row>
    <row r="332" spans="1:25" x14ac:dyDescent="0.2">
      <c r="A332" s="7"/>
      <c r="B332" s="8">
        <v>6</v>
      </c>
      <c r="C332" s="9"/>
      <c r="D332" s="10">
        <f t="shared" si="573"/>
        <v>0</v>
      </c>
      <c r="E332" s="10">
        <f t="shared" si="574"/>
        <v>0</v>
      </c>
      <c r="F332" s="11">
        <f t="shared" si="575"/>
        <v>0</v>
      </c>
      <c r="G332" s="12"/>
      <c r="H332" s="12"/>
      <c r="I332" s="13">
        <f t="shared" ref="I332:I334" si="579">K332+S332</f>
        <v>0</v>
      </c>
      <c r="J332" s="14">
        <f t="shared" ref="J332:J334" si="580">P332+U332</f>
        <v>0</v>
      </c>
      <c r="K332" s="13">
        <f t="shared" ref="K332:K334" si="581">L332+R332</f>
        <v>0</v>
      </c>
      <c r="L332" s="13">
        <f t="shared" ref="L332:L334" si="582">M332+N332</f>
        <v>0</v>
      </c>
      <c r="M332" s="8"/>
      <c r="N332" s="15">
        <f t="shared" si="576"/>
        <v>0</v>
      </c>
      <c r="O332" s="8"/>
      <c r="P332" s="8"/>
      <c r="Q332" s="8"/>
      <c r="R332" s="8"/>
      <c r="S332" s="16">
        <f t="shared" si="577"/>
        <v>0</v>
      </c>
      <c r="T332" s="17"/>
      <c r="U332" s="18">
        <f t="shared" si="578"/>
        <v>0</v>
      </c>
      <c r="V332" s="19"/>
      <c r="W332" s="20"/>
      <c r="X332" s="20"/>
      <c r="Y332" s="21"/>
    </row>
    <row r="333" spans="1:25" x14ac:dyDescent="0.2">
      <c r="B333" s="8">
        <v>6</v>
      </c>
      <c r="C333" s="9"/>
      <c r="D333" s="10">
        <f t="shared" si="573"/>
        <v>0</v>
      </c>
      <c r="E333" s="10">
        <f t="shared" si="574"/>
        <v>0</v>
      </c>
      <c r="F333" s="11">
        <f t="shared" si="575"/>
        <v>0</v>
      </c>
      <c r="G333" s="12"/>
      <c r="H333" s="12"/>
      <c r="I333" s="13">
        <f t="shared" si="579"/>
        <v>0</v>
      </c>
      <c r="J333" s="14">
        <f t="shared" si="580"/>
        <v>0</v>
      </c>
      <c r="K333" s="13">
        <f t="shared" si="581"/>
        <v>0</v>
      </c>
      <c r="L333" s="13">
        <f t="shared" si="582"/>
        <v>0</v>
      </c>
      <c r="M333" s="8"/>
      <c r="N333" s="15">
        <f t="shared" si="576"/>
        <v>0</v>
      </c>
      <c r="O333" s="8"/>
      <c r="P333" s="122"/>
      <c r="Q333" s="122"/>
      <c r="R333" s="8"/>
      <c r="S333" s="16">
        <f t="shared" si="577"/>
        <v>0</v>
      </c>
      <c r="T333" s="17"/>
      <c r="U333" s="18">
        <f t="shared" si="578"/>
        <v>0</v>
      </c>
      <c r="V333" s="19"/>
      <c r="W333" s="20"/>
      <c r="X333" s="20"/>
      <c r="Y333" s="21"/>
    </row>
    <row r="334" spans="1:25" x14ac:dyDescent="0.2">
      <c r="B334" s="8">
        <v>6</v>
      </c>
      <c r="C334" s="9"/>
      <c r="D334" s="10">
        <f t="shared" si="573"/>
        <v>0</v>
      </c>
      <c r="E334" s="10">
        <f t="shared" si="574"/>
        <v>0</v>
      </c>
      <c r="F334" s="11">
        <f t="shared" si="575"/>
        <v>0</v>
      </c>
      <c r="G334" s="12"/>
      <c r="H334" s="12"/>
      <c r="I334" s="13">
        <f t="shared" si="579"/>
        <v>0</v>
      </c>
      <c r="J334" s="14">
        <f t="shared" si="580"/>
        <v>0</v>
      </c>
      <c r="K334" s="13">
        <f t="shared" si="581"/>
        <v>0</v>
      </c>
      <c r="L334" s="13">
        <f t="shared" si="582"/>
        <v>0</v>
      </c>
      <c r="M334" s="8"/>
      <c r="N334" s="15">
        <f t="shared" si="576"/>
        <v>0</v>
      </c>
      <c r="O334" s="8"/>
      <c r="P334" s="122"/>
      <c r="Q334" s="122"/>
      <c r="R334" s="8"/>
      <c r="S334" s="16">
        <f t="shared" si="577"/>
        <v>0</v>
      </c>
      <c r="T334" s="17"/>
      <c r="U334" s="18">
        <f t="shared" si="578"/>
        <v>0</v>
      </c>
      <c r="V334" s="19"/>
      <c r="W334" s="20"/>
      <c r="X334" s="20"/>
      <c r="Y334" s="21"/>
    </row>
    <row r="335" spans="1:25" x14ac:dyDescent="0.2">
      <c r="A335" s="22" t="s">
        <v>142</v>
      </c>
      <c r="B335" s="23">
        <v>6</v>
      </c>
      <c r="C335" s="24">
        <f>SUM(C331:C334)</f>
        <v>3</v>
      </c>
      <c r="D335" s="25">
        <f>SUM(D331:D334)</f>
        <v>1.88</v>
      </c>
      <c r="E335" s="25">
        <f>SUM(E331:E334)</f>
        <v>1.1200000000000001</v>
      </c>
      <c r="F335" s="26" t="s">
        <v>14</v>
      </c>
      <c r="G335" s="23" t="s">
        <v>14</v>
      </c>
      <c r="H335" s="23" t="s">
        <v>14</v>
      </c>
      <c r="I335" s="25">
        <f>SUM(I331:I334)</f>
        <v>75</v>
      </c>
      <c r="J335" s="26" t="s">
        <v>14</v>
      </c>
      <c r="K335" s="25">
        <f>SUM(K331:K334)</f>
        <v>47</v>
      </c>
      <c r="L335" s="25">
        <f>SUM(L331:L334)</f>
        <v>45</v>
      </c>
      <c r="M335" s="27">
        <f>SUM(M331:M334)</f>
        <v>0</v>
      </c>
      <c r="N335" s="24">
        <f>SUM(N331:N334)</f>
        <v>45</v>
      </c>
      <c r="O335" s="24">
        <f>SUM(O331:O334)</f>
        <v>0</v>
      </c>
      <c r="P335" s="26" t="s">
        <v>14</v>
      </c>
      <c r="Q335" s="30"/>
      <c r="R335" s="24">
        <f>SUM(R331:R334)</f>
        <v>2</v>
      </c>
      <c r="S335" s="35">
        <f>SUM(S331:S334)</f>
        <v>28</v>
      </c>
      <c r="T335" s="35">
        <f>SUM(T331:T334)</f>
        <v>0</v>
      </c>
      <c r="U335" s="26" t="s">
        <v>14</v>
      </c>
      <c r="V335" s="23" t="s">
        <v>14</v>
      </c>
      <c r="W335" s="23" t="s">
        <v>14</v>
      </c>
      <c r="X335" s="23" t="s">
        <v>14</v>
      </c>
      <c r="Y335" s="23" t="s">
        <v>14</v>
      </c>
    </row>
    <row r="336" spans="1:25" x14ac:dyDescent="0.2">
      <c r="A336" s="22" t="s">
        <v>143</v>
      </c>
      <c r="B336" s="23">
        <v>6</v>
      </c>
      <c r="C336" s="30" t="s">
        <v>14</v>
      </c>
      <c r="D336" s="26" t="s">
        <v>14</v>
      </c>
      <c r="E336" s="26" t="s">
        <v>14</v>
      </c>
      <c r="F336" s="25">
        <f>SUM(F331:F334)</f>
        <v>2.9000000000000004</v>
      </c>
      <c r="G336" s="23" t="s">
        <v>14</v>
      </c>
      <c r="H336" s="23" t="s">
        <v>14</v>
      </c>
      <c r="I336" s="23" t="s">
        <v>14</v>
      </c>
      <c r="J336" s="25">
        <f>SUM(J331:J334)</f>
        <v>73</v>
      </c>
      <c r="K336" s="23" t="s">
        <v>14</v>
      </c>
      <c r="L336" s="23" t="s">
        <v>14</v>
      </c>
      <c r="M336" s="28" t="s">
        <v>14</v>
      </c>
      <c r="N336" s="23" t="s">
        <v>14</v>
      </c>
      <c r="O336" s="23" t="s">
        <v>14</v>
      </c>
      <c r="P336" s="25">
        <f>SUM(P331:P334)</f>
        <v>45</v>
      </c>
      <c r="Q336" s="24"/>
      <c r="R336" s="31" t="s">
        <v>14</v>
      </c>
      <c r="S336" s="31" t="s">
        <v>14</v>
      </c>
      <c r="T336" s="31" t="s">
        <v>14</v>
      </c>
      <c r="U336" s="25">
        <f>SUM(U331:U334)</f>
        <v>28</v>
      </c>
      <c r="V336" s="36" t="s">
        <v>14</v>
      </c>
      <c r="W336" s="23" t="s">
        <v>14</v>
      </c>
      <c r="X336" s="23" t="s">
        <v>14</v>
      </c>
      <c r="Y336" s="23" t="s">
        <v>14</v>
      </c>
    </row>
    <row r="337" spans="1:25" x14ac:dyDescent="0.2">
      <c r="A337" s="22" t="s">
        <v>144</v>
      </c>
      <c r="B337" s="23">
        <v>6</v>
      </c>
      <c r="C337" s="24">
        <f>SUMIF(H331:H334,"f",C331:C334)</f>
        <v>0</v>
      </c>
      <c r="D337" s="24">
        <f>SUMIF(H331:H334,"f",D331:D334)</f>
        <v>0</v>
      </c>
      <c r="E337" s="24">
        <f>SUMIF(H331:H334,"f",E331:E334)</f>
        <v>0</v>
      </c>
      <c r="F337" s="26" t="s">
        <v>14</v>
      </c>
      <c r="G337" s="23" t="s">
        <v>14</v>
      </c>
      <c r="H337" s="23" t="s">
        <v>14</v>
      </c>
      <c r="I337" s="24">
        <f>SUMIF(H331:H334,"f",I331:I334)</f>
        <v>0</v>
      </c>
      <c r="J337" s="23" t="s">
        <v>14</v>
      </c>
      <c r="K337" s="24">
        <f>SUMIF(H331:H334,"f",K331:K334)</f>
        <v>0</v>
      </c>
      <c r="L337" s="24">
        <f>SUMIF(H331:H334,"f",L331:L334)</f>
        <v>0</v>
      </c>
      <c r="M337" s="24">
        <f>SUMIF(H331:H334,"f",M331:M334)</f>
        <v>0</v>
      </c>
      <c r="N337" s="24">
        <f>SUMIF(H331:H334,"f",N331:N334)</f>
        <v>0</v>
      </c>
      <c r="O337" s="24">
        <f>SUMIF(H331:H334,"f",O331:O334)</f>
        <v>0</v>
      </c>
      <c r="P337" s="23" t="s">
        <v>14</v>
      </c>
      <c r="Q337" s="31"/>
      <c r="R337" s="24">
        <f>SUMIF(H331:H334,"f",R331:R334)</f>
        <v>0</v>
      </c>
      <c r="S337" s="24">
        <f>SUMIF(H331:H334,"f",S331:S334)</f>
        <v>0</v>
      </c>
      <c r="T337" s="24">
        <f>SUMIF(H331:H334,"f",T331:T334)</f>
        <v>0</v>
      </c>
      <c r="U337" s="23" t="s">
        <v>14</v>
      </c>
      <c r="V337" s="23" t="s">
        <v>14</v>
      </c>
      <c r="W337" s="23" t="s">
        <v>14</v>
      </c>
      <c r="X337" s="23" t="s">
        <v>14</v>
      </c>
      <c r="Y337" s="23" t="s">
        <v>14</v>
      </c>
    </row>
    <row r="338" spans="1:25" x14ac:dyDescent="0.2">
      <c r="A338" s="234" t="s">
        <v>30</v>
      </c>
      <c r="B338" s="235"/>
      <c r="C338" s="235"/>
      <c r="D338" s="235"/>
      <c r="E338" s="235"/>
      <c r="F338" s="235"/>
      <c r="G338" s="235"/>
      <c r="H338" s="235"/>
      <c r="I338" s="235"/>
      <c r="J338" s="235"/>
      <c r="K338" s="235"/>
      <c r="L338" s="235"/>
      <c r="M338" s="235"/>
      <c r="N338" s="235"/>
      <c r="O338" s="235"/>
      <c r="P338" s="235"/>
      <c r="Q338" s="235"/>
      <c r="R338" s="235"/>
      <c r="S338" s="235"/>
      <c r="T338" s="235"/>
      <c r="U338" s="235"/>
      <c r="V338" s="235"/>
      <c r="W338" s="235"/>
      <c r="X338" s="235"/>
      <c r="Y338" s="236"/>
    </row>
    <row r="339" spans="1:25" x14ac:dyDescent="0.2">
      <c r="A339" s="7" t="s">
        <v>200</v>
      </c>
      <c r="B339" s="8">
        <v>6</v>
      </c>
      <c r="C339" s="9">
        <v>10</v>
      </c>
      <c r="D339" s="10">
        <f t="shared" ref="D339:D346" si="583">IF(C339&gt;0,K339/(I339/C339),0)</f>
        <v>10</v>
      </c>
      <c r="E339" s="10">
        <f t="shared" ref="E339:E346" si="584">IF(C339&gt;0,S339/(I339/C339),0)</f>
        <v>0</v>
      </c>
      <c r="F339" s="11">
        <f t="shared" ref="F339:F346" si="585">IF(V339&gt;0,FLOOR((P339+U339)/V339,0.1),0)</f>
        <v>0</v>
      </c>
      <c r="G339" s="12" t="s">
        <v>16</v>
      </c>
      <c r="H339" s="12" t="s">
        <v>20</v>
      </c>
      <c r="I339" s="13">
        <f>K339+S339</f>
        <v>250</v>
      </c>
      <c r="J339" s="14">
        <f>P339+U339</f>
        <v>0</v>
      </c>
      <c r="K339" s="13">
        <f>L339+R339</f>
        <v>250</v>
      </c>
      <c r="L339" s="13">
        <f>M339+N339</f>
        <v>0</v>
      </c>
      <c r="M339" s="8"/>
      <c r="N339" s="15">
        <f t="shared" ref="N339:N346" si="586">O339+P339+Q339</f>
        <v>0</v>
      </c>
      <c r="O339" s="8"/>
      <c r="P339" s="167"/>
      <c r="Q339" s="167"/>
      <c r="R339" s="167">
        <v>250</v>
      </c>
      <c r="S339" s="16">
        <f t="shared" ref="S339:S346" si="587">(C339*V339)-K339</f>
        <v>0</v>
      </c>
      <c r="T339" s="17"/>
      <c r="U339" s="18">
        <f t="shared" ref="U339:U346" si="588">S339-T339</f>
        <v>0</v>
      </c>
      <c r="V339" s="19">
        <v>25</v>
      </c>
      <c r="W339" s="20">
        <v>100</v>
      </c>
      <c r="X339" s="20"/>
      <c r="Y339" s="21"/>
    </row>
    <row r="340" spans="1:25" x14ac:dyDescent="0.2">
      <c r="A340" s="113" t="s">
        <v>196</v>
      </c>
      <c r="B340" s="8">
        <v>6</v>
      </c>
      <c r="C340" s="9">
        <v>3</v>
      </c>
      <c r="D340" s="10">
        <f t="shared" si="583"/>
        <v>1.88</v>
      </c>
      <c r="E340" s="10">
        <f t="shared" si="584"/>
        <v>1.1200000000000001</v>
      </c>
      <c r="F340" s="11">
        <f t="shared" si="585"/>
        <v>2.3000000000000003</v>
      </c>
      <c r="G340" s="12" t="s">
        <v>21</v>
      </c>
      <c r="H340" s="12" t="s">
        <v>20</v>
      </c>
      <c r="I340" s="13">
        <f t="shared" ref="I340:I346" si="589">K340+S340</f>
        <v>75</v>
      </c>
      <c r="J340" s="14">
        <f t="shared" ref="J340:J346" si="590">P340+U340</f>
        <v>58</v>
      </c>
      <c r="K340" s="13">
        <f t="shared" ref="K340:K346" si="591">L340+R340</f>
        <v>47</v>
      </c>
      <c r="L340" s="13">
        <f t="shared" ref="L340:L346" si="592">M340+N340</f>
        <v>45</v>
      </c>
      <c r="M340" s="8">
        <v>15</v>
      </c>
      <c r="N340" s="15">
        <f t="shared" si="586"/>
        <v>30</v>
      </c>
      <c r="O340" s="8"/>
      <c r="P340" s="167">
        <v>30</v>
      </c>
      <c r="Q340" s="167"/>
      <c r="R340" s="167">
        <v>2</v>
      </c>
      <c r="S340" s="16">
        <f t="shared" si="587"/>
        <v>28</v>
      </c>
      <c r="T340" s="17"/>
      <c r="U340" s="18">
        <f t="shared" si="588"/>
        <v>28</v>
      </c>
      <c r="V340" s="19">
        <v>25</v>
      </c>
      <c r="W340" s="20">
        <v>100</v>
      </c>
      <c r="X340" s="20"/>
      <c r="Y340" s="21"/>
    </row>
    <row r="341" spans="1:25" x14ac:dyDescent="0.2">
      <c r="A341" s="7" t="s">
        <v>197</v>
      </c>
      <c r="B341" s="8">
        <v>6</v>
      </c>
      <c r="C341" s="9">
        <v>3</v>
      </c>
      <c r="D341" s="10">
        <f t="shared" ref="D341:D343" si="593">IF(C341&gt;0,K341/(I341/C341),0)</f>
        <v>1.88</v>
      </c>
      <c r="E341" s="10">
        <f t="shared" ref="E341:E343" si="594">IF(C341&gt;0,S341/(I341/C341),0)</f>
        <v>1.1200000000000001</v>
      </c>
      <c r="F341" s="11">
        <f t="shared" ref="F341:F343" si="595">IF(V341&gt;0,FLOOR((P341+U341)/V341,0.1),0)</f>
        <v>2.3000000000000003</v>
      </c>
      <c r="G341" s="12" t="s">
        <v>21</v>
      </c>
      <c r="H341" s="12" t="s">
        <v>20</v>
      </c>
      <c r="I341" s="13">
        <f t="shared" ref="I341:I343" si="596">K341+S341</f>
        <v>75</v>
      </c>
      <c r="J341" s="14">
        <f t="shared" ref="J341:J343" si="597">P341+U341</f>
        <v>58</v>
      </c>
      <c r="K341" s="13">
        <f t="shared" ref="K341:K343" si="598">L341+R341</f>
        <v>47</v>
      </c>
      <c r="L341" s="13">
        <f t="shared" ref="L341:L343" si="599">M341+N341</f>
        <v>45</v>
      </c>
      <c r="M341" s="8">
        <v>15</v>
      </c>
      <c r="N341" s="15">
        <f t="shared" si="586"/>
        <v>30</v>
      </c>
      <c r="O341" s="8"/>
      <c r="P341" s="167">
        <v>30</v>
      </c>
      <c r="Q341" s="167"/>
      <c r="R341" s="167">
        <v>2</v>
      </c>
      <c r="S341" s="16">
        <f t="shared" ref="S341:S343" si="600">(C341*V341)-K341</f>
        <v>28</v>
      </c>
      <c r="T341" s="17"/>
      <c r="U341" s="18">
        <f t="shared" ref="U341:U343" si="601">S341-T341</f>
        <v>28</v>
      </c>
      <c r="V341" s="19">
        <v>25</v>
      </c>
      <c r="W341" s="20">
        <v>100</v>
      </c>
      <c r="X341" s="20"/>
      <c r="Y341" s="21"/>
    </row>
    <row r="342" spans="1:25" x14ac:dyDescent="0.2">
      <c r="A342" s="7" t="s">
        <v>201</v>
      </c>
      <c r="B342" s="8">
        <v>6</v>
      </c>
      <c r="C342" s="9">
        <v>3</v>
      </c>
      <c r="D342" s="10">
        <f t="shared" si="593"/>
        <v>1.88</v>
      </c>
      <c r="E342" s="10">
        <f t="shared" si="594"/>
        <v>1.1200000000000001</v>
      </c>
      <c r="F342" s="11">
        <f t="shared" si="595"/>
        <v>2.3000000000000003</v>
      </c>
      <c r="G342" s="12" t="s">
        <v>21</v>
      </c>
      <c r="H342" s="12" t="s">
        <v>20</v>
      </c>
      <c r="I342" s="13">
        <f t="shared" si="596"/>
        <v>75</v>
      </c>
      <c r="J342" s="14">
        <f t="shared" si="597"/>
        <v>58</v>
      </c>
      <c r="K342" s="13">
        <f t="shared" si="598"/>
        <v>47</v>
      </c>
      <c r="L342" s="13">
        <f t="shared" si="599"/>
        <v>45</v>
      </c>
      <c r="M342" s="8">
        <v>15</v>
      </c>
      <c r="N342" s="15">
        <f t="shared" si="586"/>
        <v>30</v>
      </c>
      <c r="O342" s="8"/>
      <c r="P342" s="167">
        <v>30</v>
      </c>
      <c r="Q342" s="167"/>
      <c r="R342" s="167">
        <v>2</v>
      </c>
      <c r="S342" s="16">
        <f t="shared" si="600"/>
        <v>28</v>
      </c>
      <c r="T342" s="17"/>
      <c r="U342" s="18">
        <f t="shared" si="601"/>
        <v>28</v>
      </c>
      <c r="V342" s="19">
        <v>25</v>
      </c>
      <c r="W342" s="20">
        <v>100</v>
      </c>
      <c r="X342" s="20"/>
      <c r="Y342" s="21"/>
    </row>
    <row r="343" spans="1:25" x14ac:dyDescent="0.2">
      <c r="A343" s="7" t="s">
        <v>202</v>
      </c>
      <c r="B343" s="8">
        <v>6</v>
      </c>
      <c r="C343" s="9">
        <v>3</v>
      </c>
      <c r="D343" s="10">
        <f t="shared" si="593"/>
        <v>1.88</v>
      </c>
      <c r="E343" s="10">
        <f t="shared" si="594"/>
        <v>1.1200000000000001</v>
      </c>
      <c r="F343" s="11">
        <f t="shared" si="595"/>
        <v>1.1000000000000001</v>
      </c>
      <c r="G343" s="12" t="s">
        <v>16</v>
      </c>
      <c r="H343" s="12" t="s">
        <v>20</v>
      </c>
      <c r="I343" s="13">
        <f t="shared" si="596"/>
        <v>75</v>
      </c>
      <c r="J343" s="14">
        <f t="shared" si="597"/>
        <v>28</v>
      </c>
      <c r="K343" s="13">
        <f t="shared" si="598"/>
        <v>47</v>
      </c>
      <c r="L343" s="13">
        <f t="shared" si="599"/>
        <v>45</v>
      </c>
      <c r="M343" s="8">
        <v>15</v>
      </c>
      <c r="N343" s="15">
        <f t="shared" si="586"/>
        <v>30</v>
      </c>
      <c r="O343" s="167">
        <v>30</v>
      </c>
      <c r="P343" s="167"/>
      <c r="Q343" s="167"/>
      <c r="R343" s="167">
        <v>2</v>
      </c>
      <c r="S343" s="16">
        <f t="shared" si="600"/>
        <v>28</v>
      </c>
      <c r="T343" s="17"/>
      <c r="U343" s="18">
        <f t="shared" si="601"/>
        <v>28</v>
      </c>
      <c r="V343" s="19">
        <v>25</v>
      </c>
      <c r="W343" s="20">
        <v>100</v>
      </c>
      <c r="X343" s="20"/>
      <c r="Y343" s="21"/>
    </row>
    <row r="344" spans="1:25" x14ac:dyDescent="0.2">
      <c r="A344" s="7" t="s">
        <v>203</v>
      </c>
      <c r="B344" s="8">
        <v>6</v>
      </c>
      <c r="C344" s="9">
        <v>3</v>
      </c>
      <c r="D344" s="10">
        <f t="shared" si="583"/>
        <v>1.88</v>
      </c>
      <c r="E344" s="10">
        <f t="shared" si="584"/>
        <v>1.1200000000000001</v>
      </c>
      <c r="F344" s="11">
        <f t="shared" si="585"/>
        <v>2.3000000000000003</v>
      </c>
      <c r="G344" s="12" t="s">
        <v>16</v>
      </c>
      <c r="H344" s="12" t="s">
        <v>20</v>
      </c>
      <c r="I344" s="13">
        <f t="shared" si="589"/>
        <v>75</v>
      </c>
      <c r="J344" s="14">
        <f t="shared" si="590"/>
        <v>58</v>
      </c>
      <c r="K344" s="13">
        <f t="shared" si="591"/>
        <v>47</v>
      </c>
      <c r="L344" s="13">
        <f t="shared" si="592"/>
        <v>45</v>
      </c>
      <c r="M344" s="8">
        <v>15</v>
      </c>
      <c r="N344" s="15">
        <f t="shared" si="586"/>
        <v>30</v>
      </c>
      <c r="O344" s="8"/>
      <c r="P344" s="167">
        <v>30</v>
      </c>
      <c r="Q344" s="167"/>
      <c r="R344" s="167">
        <v>2</v>
      </c>
      <c r="S344" s="16">
        <f t="shared" si="587"/>
        <v>28</v>
      </c>
      <c r="T344" s="17"/>
      <c r="U344" s="18">
        <f t="shared" si="588"/>
        <v>28</v>
      </c>
      <c r="V344" s="19">
        <v>25</v>
      </c>
      <c r="W344" s="20">
        <v>100</v>
      </c>
      <c r="X344" s="20"/>
      <c r="Y344" s="21"/>
    </row>
    <row r="345" spans="1:25" x14ac:dyDescent="0.2">
      <c r="B345" s="8">
        <v>6</v>
      </c>
      <c r="C345" s="9"/>
      <c r="D345" s="10">
        <f t="shared" si="583"/>
        <v>0</v>
      </c>
      <c r="E345" s="10">
        <f t="shared" si="584"/>
        <v>0</v>
      </c>
      <c r="F345" s="11">
        <f t="shared" si="585"/>
        <v>0</v>
      </c>
      <c r="G345" s="12"/>
      <c r="H345" s="12"/>
      <c r="I345" s="13">
        <f t="shared" si="589"/>
        <v>0</v>
      </c>
      <c r="J345" s="14">
        <f t="shared" si="590"/>
        <v>0</v>
      </c>
      <c r="K345" s="13">
        <f t="shared" si="591"/>
        <v>0</v>
      </c>
      <c r="L345" s="13">
        <f t="shared" si="592"/>
        <v>0</v>
      </c>
      <c r="M345" s="8"/>
      <c r="N345" s="15">
        <f t="shared" si="586"/>
        <v>0</v>
      </c>
      <c r="O345" s="8"/>
      <c r="P345" s="8"/>
      <c r="Q345" s="8"/>
      <c r="R345" s="8"/>
      <c r="S345" s="16">
        <f t="shared" si="587"/>
        <v>0</v>
      </c>
      <c r="T345" s="17"/>
      <c r="U345" s="18">
        <f t="shared" si="588"/>
        <v>0</v>
      </c>
      <c r="V345" s="19"/>
      <c r="W345" s="20"/>
      <c r="X345" s="20"/>
      <c r="Y345" s="21"/>
    </row>
    <row r="346" spans="1:25" x14ac:dyDescent="0.2">
      <c r="A346" s="7"/>
      <c r="B346" s="8">
        <v>6</v>
      </c>
      <c r="C346" s="9"/>
      <c r="D346" s="10">
        <f t="shared" si="583"/>
        <v>0</v>
      </c>
      <c r="E346" s="10">
        <f t="shared" si="584"/>
        <v>0</v>
      </c>
      <c r="F346" s="11">
        <f t="shared" si="585"/>
        <v>0</v>
      </c>
      <c r="G346" s="12"/>
      <c r="H346" s="12"/>
      <c r="I346" s="13">
        <f t="shared" si="589"/>
        <v>0</v>
      </c>
      <c r="J346" s="14">
        <f t="shared" si="590"/>
        <v>0</v>
      </c>
      <c r="K346" s="13">
        <f t="shared" si="591"/>
        <v>0</v>
      </c>
      <c r="L346" s="13">
        <f t="shared" si="592"/>
        <v>0</v>
      </c>
      <c r="M346" s="8"/>
      <c r="N346" s="15">
        <f t="shared" si="586"/>
        <v>0</v>
      </c>
      <c r="O346" s="8"/>
      <c r="P346" s="8"/>
      <c r="Q346" s="8"/>
      <c r="R346" s="8"/>
      <c r="S346" s="16">
        <f t="shared" si="587"/>
        <v>0</v>
      </c>
      <c r="T346" s="17"/>
      <c r="U346" s="18">
        <f t="shared" si="588"/>
        <v>0</v>
      </c>
      <c r="V346" s="19"/>
      <c r="W346" s="20"/>
      <c r="X346" s="20"/>
      <c r="Y346" s="21"/>
    </row>
    <row r="347" spans="1:25" x14ac:dyDescent="0.2">
      <c r="A347" s="22" t="s">
        <v>142</v>
      </c>
      <c r="B347" s="23">
        <v>6</v>
      </c>
      <c r="C347" s="24">
        <f>SUM(C339:C346)</f>
        <v>25</v>
      </c>
      <c r="D347" s="25">
        <f>SUM(D339:D346)</f>
        <v>19.399999999999995</v>
      </c>
      <c r="E347" s="25">
        <f>SUM(E339:E346)</f>
        <v>5.6000000000000005</v>
      </c>
      <c r="F347" s="26" t="s">
        <v>14</v>
      </c>
      <c r="G347" s="23" t="s">
        <v>14</v>
      </c>
      <c r="H347" s="23" t="s">
        <v>14</v>
      </c>
      <c r="I347" s="25">
        <f>SUM(I339:I346)</f>
        <v>625</v>
      </c>
      <c r="J347" s="26" t="s">
        <v>14</v>
      </c>
      <c r="K347" s="25">
        <f>SUM(K339:K346)</f>
        <v>485</v>
      </c>
      <c r="L347" s="25">
        <f>SUM(L339:L346)</f>
        <v>225</v>
      </c>
      <c r="M347" s="27">
        <f>SUM(M339:M346)</f>
        <v>75</v>
      </c>
      <c r="N347" s="24">
        <f>SUM(N339:N346)</f>
        <v>150</v>
      </c>
      <c r="O347" s="24">
        <f>SUM(O339:O346)</f>
        <v>30</v>
      </c>
      <c r="P347" s="26" t="s">
        <v>14</v>
      </c>
      <c r="Q347" s="30"/>
      <c r="R347" s="24">
        <f>SUM(R339:R346)</f>
        <v>260</v>
      </c>
      <c r="S347" s="35">
        <f>SUM(S339:S346)</f>
        <v>140</v>
      </c>
      <c r="T347" s="35">
        <f>SUM(T339:T346)</f>
        <v>0</v>
      </c>
      <c r="U347" s="26" t="s">
        <v>14</v>
      </c>
      <c r="V347" s="23" t="s">
        <v>14</v>
      </c>
      <c r="W347" s="23" t="s">
        <v>14</v>
      </c>
      <c r="X347" s="23" t="s">
        <v>14</v>
      </c>
      <c r="Y347" s="23" t="s">
        <v>14</v>
      </c>
    </row>
    <row r="348" spans="1:25" x14ac:dyDescent="0.2">
      <c r="A348" s="22" t="s">
        <v>143</v>
      </c>
      <c r="B348" s="23">
        <v>6</v>
      </c>
      <c r="C348" s="30" t="s">
        <v>14</v>
      </c>
      <c r="D348" s="26" t="s">
        <v>14</v>
      </c>
      <c r="E348" s="26" t="s">
        <v>14</v>
      </c>
      <c r="F348" s="25">
        <f>SUM(F339:F346)</f>
        <v>10.3</v>
      </c>
      <c r="G348" s="23" t="s">
        <v>14</v>
      </c>
      <c r="H348" s="23" t="s">
        <v>14</v>
      </c>
      <c r="I348" s="23" t="s">
        <v>14</v>
      </c>
      <c r="J348" s="25">
        <f>SUM(J339:J346)</f>
        <v>260</v>
      </c>
      <c r="K348" s="23" t="s">
        <v>14</v>
      </c>
      <c r="L348" s="23" t="s">
        <v>14</v>
      </c>
      <c r="M348" s="28" t="s">
        <v>14</v>
      </c>
      <c r="N348" s="23" t="s">
        <v>14</v>
      </c>
      <c r="O348" s="23" t="s">
        <v>14</v>
      </c>
      <c r="P348" s="25">
        <f>SUM(P339:P346)</f>
        <v>120</v>
      </c>
      <c r="Q348" s="24"/>
      <c r="R348" s="31" t="s">
        <v>14</v>
      </c>
      <c r="S348" s="31" t="s">
        <v>14</v>
      </c>
      <c r="T348" s="31" t="s">
        <v>14</v>
      </c>
      <c r="U348" s="25">
        <f>SUM(U339:U346)</f>
        <v>140</v>
      </c>
      <c r="V348" s="36" t="s">
        <v>14</v>
      </c>
      <c r="W348" s="23" t="s">
        <v>14</v>
      </c>
      <c r="X348" s="23" t="s">
        <v>14</v>
      </c>
      <c r="Y348" s="23" t="s">
        <v>14</v>
      </c>
    </row>
    <row r="349" spans="1:25" x14ac:dyDescent="0.2">
      <c r="A349" s="22" t="s">
        <v>144</v>
      </c>
      <c r="B349" s="23">
        <v>6</v>
      </c>
      <c r="C349" s="24">
        <f>SUMIF(H339:H346,"f",C339:C346)</f>
        <v>25</v>
      </c>
      <c r="D349" s="24">
        <f>SUMIF(H339:H346,"f",D339:D346)</f>
        <v>19.399999999999995</v>
      </c>
      <c r="E349" s="24">
        <f>SUMIF(H339:H346,"f",E339:E346)</f>
        <v>5.6000000000000005</v>
      </c>
      <c r="F349" s="26" t="s">
        <v>14</v>
      </c>
      <c r="G349" s="23" t="s">
        <v>14</v>
      </c>
      <c r="H349" s="23" t="s">
        <v>14</v>
      </c>
      <c r="I349" s="24">
        <f>SUMIF(H339:H346,"f",I339:I346)</f>
        <v>625</v>
      </c>
      <c r="J349" s="23" t="s">
        <v>14</v>
      </c>
      <c r="K349" s="24">
        <f>SUMIF(H339:H346,"f",K339:K346)</f>
        <v>485</v>
      </c>
      <c r="L349" s="24">
        <f>SUMIF(H339:H346,"f",L339:L346)</f>
        <v>225</v>
      </c>
      <c r="M349" s="24">
        <f>SUMIF(H339:H346,"f",M339:M346)</f>
        <v>75</v>
      </c>
      <c r="N349" s="24">
        <f>SUMIF(H339:H346,"f",N339:N346)</f>
        <v>150</v>
      </c>
      <c r="O349" s="24">
        <f>SUMIF(H339:H346,"f",O339:O346)</f>
        <v>30</v>
      </c>
      <c r="P349" s="23" t="s">
        <v>14</v>
      </c>
      <c r="Q349" s="31"/>
      <c r="R349" s="24">
        <f>SUMIF(H339:H346,"f",R339:R346)</f>
        <v>260</v>
      </c>
      <c r="S349" s="24">
        <f>SUMIF(H339:H346,"f",S339:S346)</f>
        <v>140</v>
      </c>
      <c r="T349" s="24">
        <f>SUMIF(H339:H346,"f",T339:T346)</f>
        <v>0</v>
      </c>
      <c r="U349" s="23" t="s">
        <v>14</v>
      </c>
      <c r="V349" s="23" t="s">
        <v>14</v>
      </c>
      <c r="W349" s="23" t="s">
        <v>14</v>
      </c>
      <c r="X349" s="23" t="s">
        <v>14</v>
      </c>
      <c r="Y349" s="23" t="s">
        <v>14</v>
      </c>
    </row>
    <row r="350" spans="1:25" x14ac:dyDescent="0.2">
      <c r="A350" s="234" t="s">
        <v>33</v>
      </c>
      <c r="B350" s="235"/>
      <c r="C350" s="235"/>
      <c r="D350" s="235"/>
      <c r="E350" s="235"/>
      <c r="F350" s="235"/>
      <c r="G350" s="235"/>
      <c r="H350" s="235"/>
      <c r="I350" s="235"/>
      <c r="J350" s="235"/>
      <c r="K350" s="235"/>
      <c r="L350" s="235"/>
      <c r="M350" s="235"/>
      <c r="N350" s="235"/>
      <c r="O350" s="235"/>
      <c r="P350" s="235"/>
      <c r="Q350" s="235"/>
      <c r="R350" s="235"/>
      <c r="S350" s="235"/>
      <c r="T350" s="235"/>
      <c r="U350" s="235"/>
      <c r="V350" s="235"/>
      <c r="W350" s="235"/>
      <c r="X350" s="235"/>
      <c r="Y350" s="236"/>
    </row>
    <row r="351" spans="1:25" x14ac:dyDescent="0.2">
      <c r="A351" s="7" t="s">
        <v>198</v>
      </c>
      <c r="B351" s="8">
        <v>6</v>
      </c>
      <c r="C351" s="9">
        <v>2</v>
      </c>
      <c r="D351" s="10">
        <f t="shared" ref="D351" si="602">IF(C351&gt;0,K351/(I351/C351),0)</f>
        <v>1.8</v>
      </c>
      <c r="E351" s="10">
        <f t="shared" ref="E351" si="603">IF(C351&gt;0,S351/(I351/C351),0)</f>
        <v>0.2</v>
      </c>
      <c r="F351" s="11">
        <f t="shared" ref="F351" si="604">IF(V351&gt;0,FLOOR((P351+U351)/V351,0.1),0)</f>
        <v>0.2</v>
      </c>
      <c r="G351" s="12" t="s">
        <v>21</v>
      </c>
      <c r="H351" s="12" t="s">
        <v>20</v>
      </c>
      <c r="I351" s="13">
        <f>K351+S351</f>
        <v>50</v>
      </c>
      <c r="J351" s="14">
        <f>P351+U351</f>
        <v>5</v>
      </c>
      <c r="K351" s="13">
        <f>L351+R351</f>
        <v>45</v>
      </c>
      <c r="L351" s="13">
        <f>M351+N351</f>
        <v>45</v>
      </c>
      <c r="M351" s="8"/>
      <c r="N351" s="15">
        <f t="shared" ref="N351:N355" si="605">O351+P351+Q351</f>
        <v>45</v>
      </c>
      <c r="O351" s="167">
        <v>45</v>
      </c>
      <c r="P351" s="8"/>
      <c r="Q351" s="8"/>
      <c r="R351" s="8"/>
      <c r="S351" s="16">
        <f t="shared" ref="S351" si="606">(C351*V351)-K351</f>
        <v>5</v>
      </c>
      <c r="T351" s="17"/>
      <c r="U351" s="18">
        <f t="shared" ref="U351" si="607">S351-T351</f>
        <v>5</v>
      </c>
      <c r="V351" s="19">
        <v>25</v>
      </c>
      <c r="W351" s="20">
        <v>100</v>
      </c>
      <c r="X351" s="20"/>
      <c r="Y351" s="21"/>
    </row>
    <row r="352" spans="1:25" x14ac:dyDescent="0.2">
      <c r="A352" s="7"/>
      <c r="B352" s="8">
        <v>6</v>
      </c>
      <c r="C352" s="9"/>
      <c r="D352" s="10">
        <f t="shared" ref="D352:D355" si="608">IF(C352&gt;0,K352/(I352/C352),0)</f>
        <v>0</v>
      </c>
      <c r="E352" s="10">
        <f t="shared" ref="E352:E355" si="609">IF(C352&gt;0,S352/(I352/C352),0)</f>
        <v>0</v>
      </c>
      <c r="F352" s="11">
        <f t="shared" ref="F352:F355" si="610">IF(V352&gt;0,FLOOR((P352+U352)/V352,0.1),0)</f>
        <v>0</v>
      </c>
      <c r="G352" s="12"/>
      <c r="H352" s="12"/>
      <c r="I352" s="13">
        <f t="shared" ref="I352:I355" si="611">K352+S352</f>
        <v>0</v>
      </c>
      <c r="J352" s="14">
        <f t="shared" ref="J352:J355" si="612">P352+U352</f>
        <v>0</v>
      </c>
      <c r="K352" s="13">
        <f t="shared" ref="K352:K355" si="613">L352+R352</f>
        <v>0</v>
      </c>
      <c r="L352" s="13">
        <f t="shared" ref="L352:L355" si="614">M352+N352</f>
        <v>0</v>
      </c>
      <c r="M352" s="8"/>
      <c r="N352" s="15">
        <f t="shared" si="605"/>
        <v>0</v>
      </c>
      <c r="O352" s="8"/>
      <c r="P352" s="8"/>
      <c r="Q352" s="8"/>
      <c r="R352" s="8"/>
      <c r="S352" s="16">
        <f t="shared" ref="S352:S355" si="615">(C352*V352)-K352</f>
        <v>0</v>
      </c>
      <c r="T352" s="17"/>
      <c r="U352" s="18">
        <f t="shared" ref="U352:U355" si="616">S352-T352</f>
        <v>0</v>
      </c>
      <c r="V352" s="19"/>
      <c r="W352" s="20"/>
      <c r="X352" s="20"/>
      <c r="Y352" s="21"/>
    </row>
    <row r="353" spans="1:25" x14ac:dyDescent="0.2">
      <c r="A353" s="7"/>
      <c r="B353" s="8">
        <v>6</v>
      </c>
      <c r="C353" s="9"/>
      <c r="D353" s="10">
        <f t="shared" si="608"/>
        <v>0</v>
      </c>
      <c r="E353" s="10">
        <f t="shared" si="609"/>
        <v>0</v>
      </c>
      <c r="F353" s="11">
        <f t="shared" si="610"/>
        <v>0</v>
      </c>
      <c r="G353" s="12"/>
      <c r="H353" s="12"/>
      <c r="I353" s="13">
        <f t="shared" si="611"/>
        <v>0</v>
      </c>
      <c r="J353" s="14">
        <f t="shared" si="612"/>
        <v>0</v>
      </c>
      <c r="K353" s="13">
        <f t="shared" si="613"/>
        <v>0</v>
      </c>
      <c r="L353" s="13">
        <f t="shared" si="614"/>
        <v>0</v>
      </c>
      <c r="M353" s="8"/>
      <c r="N353" s="15">
        <f t="shared" si="605"/>
        <v>0</v>
      </c>
      <c r="O353" s="8"/>
      <c r="P353" s="8"/>
      <c r="Q353" s="8"/>
      <c r="R353" s="8"/>
      <c r="S353" s="16">
        <f t="shared" si="615"/>
        <v>0</v>
      </c>
      <c r="T353" s="17"/>
      <c r="U353" s="18">
        <f t="shared" si="616"/>
        <v>0</v>
      </c>
      <c r="V353" s="19"/>
      <c r="W353" s="20"/>
      <c r="X353" s="20"/>
      <c r="Y353" s="21"/>
    </row>
    <row r="354" spans="1:25" x14ac:dyDescent="0.2">
      <c r="A354" s="7"/>
      <c r="B354" s="8">
        <v>6</v>
      </c>
      <c r="C354" s="9"/>
      <c r="D354" s="10">
        <f t="shared" si="608"/>
        <v>0</v>
      </c>
      <c r="E354" s="10">
        <f t="shared" si="609"/>
        <v>0</v>
      </c>
      <c r="F354" s="11">
        <f t="shared" si="610"/>
        <v>0</v>
      </c>
      <c r="G354" s="12"/>
      <c r="H354" s="12"/>
      <c r="I354" s="13">
        <f t="shared" si="611"/>
        <v>0</v>
      </c>
      <c r="J354" s="14">
        <f t="shared" si="612"/>
        <v>0</v>
      </c>
      <c r="K354" s="13">
        <f t="shared" si="613"/>
        <v>0</v>
      </c>
      <c r="L354" s="13">
        <f t="shared" si="614"/>
        <v>0</v>
      </c>
      <c r="M354" s="8"/>
      <c r="N354" s="15">
        <f t="shared" si="605"/>
        <v>0</v>
      </c>
      <c r="O354" s="8"/>
      <c r="P354" s="8"/>
      <c r="Q354" s="8"/>
      <c r="R354" s="8"/>
      <c r="S354" s="16">
        <f t="shared" si="615"/>
        <v>0</v>
      </c>
      <c r="T354" s="17"/>
      <c r="U354" s="18">
        <f t="shared" si="616"/>
        <v>0</v>
      </c>
      <c r="V354" s="19"/>
      <c r="W354" s="20"/>
      <c r="X354" s="20"/>
      <c r="Y354" s="21"/>
    </row>
    <row r="355" spans="1:25" x14ac:dyDescent="0.2">
      <c r="A355" s="7"/>
      <c r="B355" s="8">
        <v>6</v>
      </c>
      <c r="C355" s="9"/>
      <c r="D355" s="10">
        <f t="shared" si="608"/>
        <v>0</v>
      </c>
      <c r="E355" s="10">
        <f t="shared" si="609"/>
        <v>0</v>
      </c>
      <c r="F355" s="11">
        <f t="shared" si="610"/>
        <v>0</v>
      </c>
      <c r="G355" s="12"/>
      <c r="H355" s="12"/>
      <c r="I355" s="13">
        <f t="shared" si="611"/>
        <v>0</v>
      </c>
      <c r="J355" s="14">
        <f t="shared" si="612"/>
        <v>0</v>
      </c>
      <c r="K355" s="13">
        <f t="shared" si="613"/>
        <v>0</v>
      </c>
      <c r="L355" s="13">
        <f t="shared" si="614"/>
        <v>0</v>
      </c>
      <c r="M355" s="8"/>
      <c r="N355" s="15">
        <f t="shared" si="605"/>
        <v>0</v>
      </c>
      <c r="O355" s="8"/>
      <c r="P355" s="8"/>
      <c r="Q355" s="8"/>
      <c r="R355" s="8"/>
      <c r="S355" s="16">
        <f t="shared" si="615"/>
        <v>0</v>
      </c>
      <c r="T355" s="17"/>
      <c r="U355" s="18">
        <f t="shared" si="616"/>
        <v>0</v>
      </c>
      <c r="V355" s="19"/>
      <c r="W355" s="20"/>
      <c r="X355" s="20"/>
      <c r="Y355" s="21"/>
    </row>
    <row r="356" spans="1:25" x14ac:dyDescent="0.2">
      <c r="A356" s="22" t="s">
        <v>142</v>
      </c>
      <c r="B356" s="23">
        <v>6</v>
      </c>
      <c r="C356" s="24">
        <f>SUM(C351:C355)</f>
        <v>2</v>
      </c>
      <c r="D356" s="25">
        <f>SUM(D351:D355)</f>
        <v>1.8</v>
      </c>
      <c r="E356" s="25">
        <f>SUM(E351:E355)</f>
        <v>0.2</v>
      </c>
      <c r="F356" s="26" t="s">
        <v>14</v>
      </c>
      <c r="G356" s="23" t="s">
        <v>14</v>
      </c>
      <c r="H356" s="23" t="s">
        <v>14</v>
      </c>
      <c r="I356" s="25">
        <f>SUM(I351:I355)</f>
        <v>50</v>
      </c>
      <c r="J356" s="26" t="s">
        <v>14</v>
      </c>
      <c r="K356" s="25">
        <f>SUM(K351:K355)</f>
        <v>45</v>
      </c>
      <c r="L356" s="25">
        <f>SUM(L351:L355)</f>
        <v>45</v>
      </c>
      <c r="M356" s="27">
        <f>SUM(M351:M355)</f>
        <v>0</v>
      </c>
      <c r="N356" s="24">
        <f>SUM(N351:N355)</f>
        <v>45</v>
      </c>
      <c r="O356" s="24">
        <f>SUM(O351:O355)</f>
        <v>45</v>
      </c>
      <c r="P356" s="26" t="s">
        <v>14</v>
      </c>
      <c r="Q356" s="30"/>
      <c r="R356" s="24">
        <f>SUM(R351:R355)</f>
        <v>0</v>
      </c>
      <c r="S356" s="35">
        <f>SUM(S351:S355)</f>
        <v>5</v>
      </c>
      <c r="T356" s="35">
        <f>SUM(T351:T355)</f>
        <v>0</v>
      </c>
      <c r="U356" s="26" t="s">
        <v>14</v>
      </c>
      <c r="V356" s="23" t="s">
        <v>14</v>
      </c>
      <c r="W356" s="23" t="s">
        <v>14</v>
      </c>
      <c r="X356" s="23" t="s">
        <v>14</v>
      </c>
      <c r="Y356" s="23" t="s">
        <v>14</v>
      </c>
    </row>
    <row r="357" spans="1:25" x14ac:dyDescent="0.2">
      <c r="A357" s="22" t="s">
        <v>143</v>
      </c>
      <c r="B357" s="23">
        <v>6</v>
      </c>
      <c r="C357" s="30" t="s">
        <v>14</v>
      </c>
      <c r="D357" s="26" t="s">
        <v>14</v>
      </c>
      <c r="E357" s="26" t="s">
        <v>14</v>
      </c>
      <c r="F357" s="25">
        <f>SUM(F351:F355)</f>
        <v>0.2</v>
      </c>
      <c r="G357" s="23" t="s">
        <v>14</v>
      </c>
      <c r="H357" s="23" t="s">
        <v>14</v>
      </c>
      <c r="I357" s="23" t="s">
        <v>14</v>
      </c>
      <c r="J357" s="25">
        <f>SUM(J351:J355)</f>
        <v>5</v>
      </c>
      <c r="K357" s="23" t="s">
        <v>14</v>
      </c>
      <c r="L357" s="23" t="s">
        <v>14</v>
      </c>
      <c r="M357" s="28" t="s">
        <v>14</v>
      </c>
      <c r="N357" s="23" t="s">
        <v>14</v>
      </c>
      <c r="O357" s="23" t="s">
        <v>14</v>
      </c>
      <c r="P357" s="25">
        <f>SUM(P351:P355)</f>
        <v>0</v>
      </c>
      <c r="Q357" s="24"/>
      <c r="R357" s="31" t="s">
        <v>14</v>
      </c>
      <c r="S357" s="31" t="s">
        <v>14</v>
      </c>
      <c r="T357" s="31" t="s">
        <v>14</v>
      </c>
      <c r="U357" s="25">
        <f>SUM(U351:U355)</f>
        <v>5</v>
      </c>
      <c r="V357" s="36" t="s">
        <v>14</v>
      </c>
      <c r="W357" s="23" t="s">
        <v>14</v>
      </c>
      <c r="X357" s="23" t="s">
        <v>14</v>
      </c>
      <c r="Y357" s="23" t="s">
        <v>14</v>
      </c>
    </row>
    <row r="358" spans="1:25" x14ac:dyDescent="0.2">
      <c r="A358" s="22" t="s">
        <v>144</v>
      </c>
      <c r="B358" s="23">
        <v>6</v>
      </c>
      <c r="C358" s="24">
        <f>SUMIF(H351:H355,"f",C351:C355)</f>
        <v>2</v>
      </c>
      <c r="D358" s="24">
        <f>SUMIF(H351:H355,"f",D351:D355)</f>
        <v>1.8</v>
      </c>
      <c r="E358" s="24">
        <f>SUMIF(H351:H355,"f",E351:E355)</f>
        <v>0.2</v>
      </c>
      <c r="F358" s="26" t="s">
        <v>14</v>
      </c>
      <c r="G358" s="23" t="s">
        <v>14</v>
      </c>
      <c r="H358" s="23" t="s">
        <v>14</v>
      </c>
      <c r="I358" s="24">
        <f>SUMIF(H351:H355,"f",I351:I355)</f>
        <v>50</v>
      </c>
      <c r="J358" s="23" t="s">
        <v>14</v>
      </c>
      <c r="K358" s="24">
        <f>SUMIF(H351:H355,"f",K351:K355)</f>
        <v>45</v>
      </c>
      <c r="L358" s="24">
        <f>SUMIF(H351:H355,"f",L351:L355)</f>
        <v>45</v>
      </c>
      <c r="M358" s="24">
        <f>SUMIF(H351:H355,"f",M351:M355)</f>
        <v>0</v>
      </c>
      <c r="N358" s="24">
        <f>SUMIF(H351:H355,"f",N351:N355)</f>
        <v>45</v>
      </c>
      <c r="O358" s="24">
        <f>SUMIF(H351:H355,"f",O351:O355)</f>
        <v>45</v>
      </c>
      <c r="P358" s="23" t="s">
        <v>14</v>
      </c>
      <c r="Q358" s="31"/>
      <c r="R358" s="24">
        <f>SUMIF(H351:H355,"f",R351:R355)</f>
        <v>0</v>
      </c>
      <c r="S358" s="24">
        <f>SUMIF(H351:H355,"f",S351:S355)</f>
        <v>5</v>
      </c>
      <c r="T358" s="24">
        <f>SUMIF(H351:H355,"f",T351:T355)</f>
        <v>0</v>
      </c>
      <c r="U358" s="23" t="s">
        <v>14</v>
      </c>
      <c r="V358" s="23" t="s">
        <v>14</v>
      </c>
      <c r="W358" s="23" t="s">
        <v>14</v>
      </c>
      <c r="X358" s="23" t="s">
        <v>14</v>
      </c>
      <c r="Y358" s="23" t="s">
        <v>14</v>
      </c>
    </row>
    <row r="359" spans="1:25" x14ac:dyDescent="0.2">
      <c r="A359" s="234" t="s">
        <v>31</v>
      </c>
      <c r="B359" s="235"/>
      <c r="C359" s="235"/>
      <c r="D359" s="235"/>
      <c r="E359" s="235"/>
      <c r="F359" s="235"/>
      <c r="G359" s="235"/>
      <c r="H359" s="235"/>
      <c r="I359" s="235"/>
      <c r="J359" s="235"/>
      <c r="K359" s="235"/>
      <c r="L359" s="235"/>
      <c r="M359" s="235"/>
      <c r="N359" s="235"/>
      <c r="O359" s="235"/>
      <c r="P359" s="235"/>
      <c r="Q359" s="235"/>
      <c r="R359" s="235"/>
      <c r="S359" s="235"/>
      <c r="T359" s="235"/>
      <c r="U359" s="235"/>
      <c r="V359" s="235"/>
      <c r="W359" s="235"/>
      <c r="X359" s="235"/>
      <c r="Y359" s="236"/>
    </row>
    <row r="360" spans="1:25" x14ac:dyDescent="0.2">
      <c r="B360" s="8">
        <v>6</v>
      </c>
      <c r="C360" s="9"/>
      <c r="D360" s="10">
        <f t="shared" ref="D360" si="617">IF(C360&gt;0,K360/(I360/C360),0)</f>
        <v>0</v>
      </c>
      <c r="E360" s="10">
        <f t="shared" ref="E360" si="618">IF(C360&gt;0,S360/(I360/C360),0)</f>
        <v>0</v>
      </c>
      <c r="F360" s="11">
        <f t="shared" ref="F360" si="619">IF(V360&gt;0,FLOOR((P360+U360)/V360,0.1),0)</f>
        <v>0</v>
      </c>
      <c r="G360" s="12"/>
      <c r="H360" s="12"/>
      <c r="I360" s="13">
        <f>K360+S360</f>
        <v>0</v>
      </c>
      <c r="J360" s="14">
        <f>P360+U360</f>
        <v>0</v>
      </c>
      <c r="K360" s="13">
        <f>L360+R360</f>
        <v>0</v>
      </c>
      <c r="L360" s="13">
        <f>M360+N360</f>
        <v>0</v>
      </c>
      <c r="M360" s="8"/>
      <c r="N360" s="15">
        <f t="shared" ref="N360:N363" si="620">O360+P360+Q360</f>
        <v>0</v>
      </c>
      <c r="O360" s="8"/>
      <c r="P360" s="8"/>
      <c r="Q360" s="8"/>
      <c r="R360" s="8"/>
      <c r="S360" s="16">
        <f t="shared" ref="S360" si="621">(C360*V360)-K360</f>
        <v>0</v>
      </c>
      <c r="T360" s="17"/>
      <c r="U360" s="18">
        <f t="shared" ref="U360" si="622">S360-T360</f>
        <v>0</v>
      </c>
      <c r="V360" s="19"/>
      <c r="W360" s="20"/>
      <c r="X360" s="20"/>
      <c r="Y360" s="21"/>
    </row>
    <row r="361" spans="1:25" x14ac:dyDescent="0.2">
      <c r="B361" s="8">
        <v>6</v>
      </c>
      <c r="C361" s="9"/>
      <c r="D361" s="10">
        <f t="shared" ref="D361:D363" si="623">IF(C361&gt;0,K361/(I361/C361),0)</f>
        <v>0</v>
      </c>
      <c r="E361" s="10">
        <f t="shared" ref="E361:E363" si="624">IF(C361&gt;0,S361/(I361/C361),0)</f>
        <v>0</v>
      </c>
      <c r="F361" s="11">
        <f t="shared" ref="F361:F363" si="625">IF(V361&gt;0,FLOOR((P361+U361)/V361,0.1),0)</f>
        <v>0</v>
      </c>
      <c r="G361" s="12"/>
      <c r="H361" s="12"/>
      <c r="I361" s="13">
        <f t="shared" ref="I361:I363" si="626">K361+S361</f>
        <v>0</v>
      </c>
      <c r="J361" s="14">
        <f t="shared" ref="J361:J363" si="627">P361+U361</f>
        <v>0</v>
      </c>
      <c r="K361" s="13">
        <f t="shared" ref="K361:K363" si="628">L361+R361</f>
        <v>0</v>
      </c>
      <c r="L361" s="13">
        <f t="shared" ref="L361:L363" si="629">M361+N361</f>
        <v>0</v>
      </c>
      <c r="M361" s="8"/>
      <c r="N361" s="15">
        <f t="shared" si="620"/>
        <v>0</v>
      </c>
      <c r="O361" s="8"/>
      <c r="P361" s="8"/>
      <c r="Q361" s="8"/>
      <c r="R361" s="8"/>
      <c r="S361" s="16">
        <f t="shared" ref="S361:S363" si="630">(C361*V361)-K361</f>
        <v>0</v>
      </c>
      <c r="T361" s="17"/>
      <c r="U361" s="18">
        <f t="shared" ref="U361:U363" si="631">S361-T361</f>
        <v>0</v>
      </c>
      <c r="V361" s="19"/>
      <c r="W361" s="20"/>
      <c r="X361" s="20"/>
      <c r="Y361" s="21"/>
    </row>
    <row r="362" spans="1:25" x14ac:dyDescent="0.2">
      <c r="A362" s="7"/>
      <c r="B362" s="8">
        <v>6</v>
      </c>
      <c r="C362" s="114"/>
      <c r="D362" s="10">
        <f t="shared" si="623"/>
        <v>0</v>
      </c>
      <c r="E362" s="10">
        <f t="shared" si="624"/>
        <v>0</v>
      </c>
      <c r="F362" s="11">
        <f t="shared" si="625"/>
        <v>0</v>
      </c>
      <c r="G362" s="12"/>
      <c r="H362" s="12"/>
      <c r="I362" s="13">
        <f t="shared" si="626"/>
        <v>0</v>
      </c>
      <c r="J362" s="14">
        <f t="shared" si="627"/>
        <v>0</v>
      </c>
      <c r="K362" s="13">
        <f t="shared" si="628"/>
        <v>0</v>
      </c>
      <c r="L362" s="13">
        <f t="shared" si="629"/>
        <v>0</v>
      </c>
      <c r="M362" s="8"/>
      <c r="N362" s="15">
        <f t="shared" si="620"/>
        <v>0</v>
      </c>
      <c r="O362" s="8"/>
      <c r="P362" s="8"/>
      <c r="Q362" s="8"/>
      <c r="R362" s="8"/>
      <c r="S362" s="16">
        <f t="shared" si="630"/>
        <v>0</v>
      </c>
      <c r="T362" s="17"/>
      <c r="U362" s="18">
        <f t="shared" si="631"/>
        <v>0</v>
      </c>
      <c r="V362" s="19"/>
      <c r="W362" s="20"/>
      <c r="X362" s="20"/>
      <c r="Y362" s="21"/>
    </row>
    <row r="363" spans="1:25" x14ac:dyDescent="0.2">
      <c r="A363" s="7"/>
      <c r="B363" s="8">
        <v>6</v>
      </c>
      <c r="C363" s="114"/>
      <c r="D363" s="10">
        <f t="shared" si="623"/>
        <v>0</v>
      </c>
      <c r="E363" s="10">
        <f t="shared" si="624"/>
        <v>0</v>
      </c>
      <c r="F363" s="11">
        <f t="shared" si="625"/>
        <v>0</v>
      </c>
      <c r="G363" s="12"/>
      <c r="H363" s="12"/>
      <c r="I363" s="13">
        <f t="shared" si="626"/>
        <v>0</v>
      </c>
      <c r="J363" s="14">
        <f t="shared" si="627"/>
        <v>0</v>
      </c>
      <c r="K363" s="13">
        <f t="shared" si="628"/>
        <v>0</v>
      </c>
      <c r="L363" s="13">
        <f t="shared" si="629"/>
        <v>0</v>
      </c>
      <c r="M363" s="8"/>
      <c r="N363" s="15">
        <f t="shared" si="620"/>
        <v>0</v>
      </c>
      <c r="O363" s="8"/>
      <c r="P363" s="8"/>
      <c r="Q363" s="8"/>
      <c r="R363" s="8"/>
      <c r="S363" s="16">
        <f t="shared" si="630"/>
        <v>0</v>
      </c>
      <c r="T363" s="17"/>
      <c r="U363" s="18">
        <f t="shared" si="631"/>
        <v>0</v>
      </c>
      <c r="V363" s="19"/>
      <c r="W363" s="20"/>
      <c r="X363" s="20"/>
      <c r="Y363" s="21"/>
    </row>
    <row r="364" spans="1:25" x14ac:dyDescent="0.2">
      <c r="A364" s="22" t="s">
        <v>142</v>
      </c>
      <c r="B364" s="23">
        <v>6</v>
      </c>
      <c r="C364" s="24">
        <f>SUM(C360:C363)</f>
        <v>0</v>
      </c>
      <c r="D364" s="25">
        <f>SUM(D360:D363)</f>
        <v>0</v>
      </c>
      <c r="E364" s="25">
        <f>SUM(E360:E363)</f>
        <v>0</v>
      </c>
      <c r="F364" s="26" t="s">
        <v>14</v>
      </c>
      <c r="G364" s="23" t="s">
        <v>14</v>
      </c>
      <c r="H364" s="23" t="s">
        <v>14</v>
      </c>
      <c r="I364" s="25">
        <f>SUM(I360:I363)</f>
        <v>0</v>
      </c>
      <c r="J364" s="26" t="s">
        <v>14</v>
      </c>
      <c r="K364" s="25">
        <f>SUM(K360:K363)</f>
        <v>0</v>
      </c>
      <c r="L364" s="25">
        <f>SUM(L360:L363)</f>
        <v>0</v>
      </c>
      <c r="M364" s="27">
        <f>SUM(M360:M363)</f>
        <v>0</v>
      </c>
      <c r="N364" s="24">
        <f>SUM(N360:N363)</f>
        <v>0</v>
      </c>
      <c r="O364" s="24">
        <f>SUM(O360:O363)</f>
        <v>0</v>
      </c>
      <c r="P364" s="26" t="s">
        <v>14</v>
      </c>
      <c r="Q364" s="30"/>
      <c r="R364" s="24">
        <f>SUM(R360:R363)</f>
        <v>0</v>
      </c>
      <c r="S364" s="35">
        <f>SUM(S360:S363)</f>
        <v>0</v>
      </c>
      <c r="T364" s="35">
        <f>SUM(T360:T363)</f>
        <v>0</v>
      </c>
      <c r="U364" s="26" t="s">
        <v>14</v>
      </c>
      <c r="V364" s="23" t="s">
        <v>14</v>
      </c>
      <c r="W364" s="23" t="s">
        <v>14</v>
      </c>
      <c r="X364" s="23" t="s">
        <v>14</v>
      </c>
      <c r="Y364" s="23" t="s">
        <v>14</v>
      </c>
    </row>
    <row r="365" spans="1:25" x14ac:dyDescent="0.2">
      <c r="A365" s="22" t="s">
        <v>143</v>
      </c>
      <c r="B365" s="23">
        <v>6</v>
      </c>
      <c r="C365" s="30" t="s">
        <v>14</v>
      </c>
      <c r="D365" s="26" t="s">
        <v>14</v>
      </c>
      <c r="E365" s="26" t="s">
        <v>14</v>
      </c>
      <c r="F365" s="25">
        <f>SUM(F360:F363)</f>
        <v>0</v>
      </c>
      <c r="G365" s="23" t="s">
        <v>14</v>
      </c>
      <c r="H365" s="23" t="s">
        <v>14</v>
      </c>
      <c r="I365" s="23" t="s">
        <v>14</v>
      </c>
      <c r="J365" s="25">
        <f>SUM(J360:J363)</f>
        <v>0</v>
      </c>
      <c r="K365" s="23" t="s">
        <v>14</v>
      </c>
      <c r="L365" s="23" t="s">
        <v>14</v>
      </c>
      <c r="M365" s="28" t="s">
        <v>14</v>
      </c>
      <c r="N365" s="23" t="s">
        <v>14</v>
      </c>
      <c r="O365" s="23" t="s">
        <v>14</v>
      </c>
      <c r="P365" s="25">
        <f>SUM(P360:P363)</f>
        <v>0</v>
      </c>
      <c r="Q365" s="24"/>
      <c r="R365" s="31" t="s">
        <v>14</v>
      </c>
      <c r="S365" s="31" t="s">
        <v>14</v>
      </c>
      <c r="T365" s="31" t="s">
        <v>14</v>
      </c>
      <c r="U365" s="25">
        <f>SUM(U360:U363)</f>
        <v>0</v>
      </c>
      <c r="V365" s="36" t="s">
        <v>14</v>
      </c>
      <c r="W365" s="23" t="s">
        <v>14</v>
      </c>
      <c r="X365" s="23" t="s">
        <v>14</v>
      </c>
      <c r="Y365" s="23" t="s">
        <v>14</v>
      </c>
    </row>
    <row r="366" spans="1:25" x14ac:dyDescent="0.2">
      <c r="A366" s="22" t="s">
        <v>144</v>
      </c>
      <c r="B366" s="23">
        <v>6</v>
      </c>
      <c r="C366" s="24">
        <f>SUMIF(H360:H363,"f",C360:C363)</f>
        <v>0</v>
      </c>
      <c r="D366" s="24">
        <f>SUMIF(H360:H363,"f",D360:D363)</f>
        <v>0</v>
      </c>
      <c r="E366" s="24">
        <f>SUMIF(H360:H363,"f",E360:E363)</f>
        <v>0</v>
      </c>
      <c r="F366" s="26" t="s">
        <v>14</v>
      </c>
      <c r="G366" s="23" t="s">
        <v>14</v>
      </c>
      <c r="H366" s="23" t="s">
        <v>14</v>
      </c>
      <c r="I366" s="24">
        <f>SUMIF(H360:H363,"f",I360:I363)</f>
        <v>0</v>
      </c>
      <c r="J366" s="23" t="s">
        <v>14</v>
      </c>
      <c r="K366" s="24">
        <f>SUMIF(H360:H363,"f",K360:K363)</f>
        <v>0</v>
      </c>
      <c r="L366" s="24">
        <f>SUMIF(H360:H363,"f",L360:L363)</f>
        <v>0</v>
      </c>
      <c r="M366" s="24">
        <f>SUMIF(H360:H363,"f",M360:M363)</f>
        <v>0</v>
      </c>
      <c r="N366" s="24">
        <f>SUMIF(H360:H363,"f",N360:N363)</f>
        <v>0</v>
      </c>
      <c r="O366" s="24">
        <f>SUMIF(H360:H363,"f",O360:O363)</f>
        <v>0</v>
      </c>
      <c r="P366" s="23" t="s">
        <v>14</v>
      </c>
      <c r="Q366" s="31"/>
      <c r="R366" s="24">
        <f>SUMIF(H360:H363,"f",R360:R363)</f>
        <v>0</v>
      </c>
      <c r="S366" s="24">
        <f>SUMIF(H360:H363,"f",S360:S363)</f>
        <v>0</v>
      </c>
      <c r="T366" s="24">
        <f>SUMIF(H360:H363,"f",T360:T363)</f>
        <v>0</v>
      </c>
      <c r="U366" s="23" t="s">
        <v>14</v>
      </c>
      <c r="V366" s="23" t="s">
        <v>14</v>
      </c>
      <c r="W366" s="23" t="s">
        <v>14</v>
      </c>
      <c r="X366" s="23" t="s">
        <v>14</v>
      </c>
      <c r="Y366" s="23" t="s">
        <v>14</v>
      </c>
    </row>
    <row r="367" spans="1:25" x14ac:dyDescent="0.2">
      <c r="A367" s="234" t="s">
        <v>32</v>
      </c>
      <c r="B367" s="235"/>
      <c r="C367" s="235"/>
      <c r="D367" s="235"/>
      <c r="E367" s="235"/>
      <c r="F367" s="235"/>
      <c r="G367" s="235"/>
      <c r="H367" s="235"/>
      <c r="I367" s="235"/>
      <c r="J367" s="235"/>
      <c r="K367" s="235"/>
      <c r="L367" s="235"/>
      <c r="M367" s="235"/>
      <c r="N367" s="235"/>
      <c r="O367" s="235"/>
      <c r="P367" s="235"/>
      <c r="Q367" s="235"/>
      <c r="R367" s="235"/>
      <c r="S367" s="235"/>
      <c r="T367" s="235"/>
      <c r="U367" s="235"/>
      <c r="V367" s="235"/>
      <c r="W367" s="235"/>
      <c r="X367" s="235"/>
      <c r="Y367" s="236"/>
    </row>
    <row r="368" spans="1:25" x14ac:dyDescent="0.2">
      <c r="B368" s="8">
        <v>6</v>
      </c>
      <c r="C368" s="9"/>
      <c r="D368" s="10">
        <f t="shared" ref="D368" si="632">IF(C368&gt;0,K368/(I368/C368),0)</f>
        <v>0</v>
      </c>
      <c r="E368" s="10">
        <f t="shared" ref="E368" si="633">IF(C368&gt;0,S368/(I368/C368),0)</f>
        <v>0</v>
      </c>
      <c r="F368" s="11">
        <f t="shared" ref="F368" si="634">IF(V368&gt;0,FLOOR((P368+U368)/V368,0.1),0)</f>
        <v>0</v>
      </c>
      <c r="G368" s="12"/>
      <c r="H368" s="12"/>
      <c r="I368" s="13">
        <f>K368+S368</f>
        <v>0</v>
      </c>
      <c r="J368" s="14">
        <f>P368+U368</f>
        <v>0</v>
      </c>
      <c r="K368" s="13">
        <f>L368+R368</f>
        <v>0</v>
      </c>
      <c r="L368" s="13">
        <f>M368+N368</f>
        <v>0</v>
      </c>
      <c r="M368" s="8"/>
      <c r="N368" s="15">
        <f t="shared" ref="N368" si="635">O368+P368</f>
        <v>0</v>
      </c>
      <c r="O368" s="8"/>
      <c r="P368" s="8"/>
      <c r="Q368" s="8"/>
      <c r="R368" s="8"/>
      <c r="S368" s="16">
        <f t="shared" ref="S368" si="636">(C368*V368)-K368</f>
        <v>0</v>
      </c>
      <c r="T368" s="17"/>
      <c r="U368" s="18">
        <f t="shared" ref="U368" si="637">S368-T368</f>
        <v>0</v>
      </c>
      <c r="V368" s="20"/>
      <c r="W368" s="20"/>
      <c r="X368" s="20"/>
      <c r="Y368" s="21"/>
    </row>
    <row r="369" spans="1:29" x14ac:dyDescent="0.2">
      <c r="A369" s="7"/>
      <c r="B369" s="8">
        <v>6</v>
      </c>
      <c r="C369" s="9"/>
      <c r="D369" s="10">
        <f t="shared" ref="D369:D371" si="638">IF(C369&gt;0,K369/(I369/C369),0)</f>
        <v>0</v>
      </c>
      <c r="E369" s="10">
        <f t="shared" ref="E369:E371" si="639">IF(C369&gt;0,S369/(I369/C369),0)</f>
        <v>0</v>
      </c>
      <c r="F369" s="11">
        <f t="shared" ref="F369:F371" si="640">IF(V369&gt;0,FLOOR((P369+U369)/V369,0.1),0)</f>
        <v>0</v>
      </c>
      <c r="G369" s="12"/>
      <c r="H369" s="12"/>
      <c r="I369" s="13">
        <f t="shared" ref="I369:I371" si="641">K369+S369</f>
        <v>0</v>
      </c>
      <c r="J369" s="14">
        <f t="shared" ref="J369:J371" si="642">P369+U369</f>
        <v>0</v>
      </c>
      <c r="K369" s="13">
        <f t="shared" ref="K369:K371" si="643">L369+R369</f>
        <v>0</v>
      </c>
      <c r="L369" s="13">
        <f t="shared" ref="L369:L371" si="644">M369+N369</f>
        <v>0</v>
      </c>
      <c r="M369" s="8"/>
      <c r="N369" s="15">
        <f t="shared" ref="N369:N371" si="645">O369+P369</f>
        <v>0</v>
      </c>
      <c r="O369" s="8"/>
      <c r="P369" s="8"/>
      <c r="Q369" s="8"/>
      <c r="R369" s="8"/>
      <c r="S369" s="16">
        <f t="shared" ref="S369:S371" si="646">(C369*V369)-K369</f>
        <v>0</v>
      </c>
      <c r="T369" s="17"/>
      <c r="U369" s="18">
        <f t="shared" ref="U369:U371" si="647">S369-T369</f>
        <v>0</v>
      </c>
      <c r="V369" s="20"/>
      <c r="W369" s="20"/>
      <c r="X369" s="20"/>
      <c r="Y369" s="21"/>
    </row>
    <row r="370" spans="1:29" x14ac:dyDescent="0.2">
      <c r="A370" s="7"/>
      <c r="B370" s="8">
        <v>6</v>
      </c>
      <c r="C370" s="9"/>
      <c r="D370" s="10">
        <f t="shared" si="638"/>
        <v>0</v>
      </c>
      <c r="E370" s="10">
        <f t="shared" si="639"/>
        <v>0</v>
      </c>
      <c r="F370" s="11">
        <f t="shared" si="640"/>
        <v>0</v>
      </c>
      <c r="G370" s="12"/>
      <c r="H370" s="12"/>
      <c r="I370" s="13">
        <f t="shared" si="641"/>
        <v>0</v>
      </c>
      <c r="J370" s="14">
        <f t="shared" si="642"/>
        <v>0</v>
      </c>
      <c r="K370" s="13">
        <f t="shared" si="643"/>
        <v>0</v>
      </c>
      <c r="L370" s="13">
        <f t="shared" si="644"/>
        <v>0</v>
      </c>
      <c r="M370" s="8"/>
      <c r="N370" s="15">
        <f t="shared" si="645"/>
        <v>0</v>
      </c>
      <c r="O370" s="8"/>
      <c r="P370" s="8"/>
      <c r="Q370" s="8"/>
      <c r="R370" s="8"/>
      <c r="S370" s="16">
        <f t="shared" si="646"/>
        <v>0</v>
      </c>
      <c r="T370" s="17"/>
      <c r="U370" s="18">
        <f t="shared" si="647"/>
        <v>0</v>
      </c>
      <c r="V370" s="20"/>
      <c r="W370" s="20"/>
      <c r="X370" s="20"/>
      <c r="Y370" s="21"/>
    </row>
    <row r="371" spans="1:29" x14ac:dyDescent="0.2">
      <c r="A371" s="7"/>
      <c r="B371" s="8">
        <v>6</v>
      </c>
      <c r="C371" s="9"/>
      <c r="D371" s="10">
        <f t="shared" si="638"/>
        <v>0</v>
      </c>
      <c r="E371" s="10">
        <f t="shared" si="639"/>
        <v>0</v>
      </c>
      <c r="F371" s="11">
        <f t="shared" si="640"/>
        <v>0</v>
      </c>
      <c r="G371" s="12"/>
      <c r="H371" s="12"/>
      <c r="I371" s="13">
        <f t="shared" si="641"/>
        <v>0</v>
      </c>
      <c r="J371" s="14">
        <f t="shared" si="642"/>
        <v>0</v>
      </c>
      <c r="K371" s="13">
        <f t="shared" si="643"/>
        <v>0</v>
      </c>
      <c r="L371" s="13">
        <f t="shared" si="644"/>
        <v>0</v>
      </c>
      <c r="M371" s="8"/>
      <c r="N371" s="15">
        <f t="shared" si="645"/>
        <v>0</v>
      </c>
      <c r="O371" s="8"/>
      <c r="P371" s="8"/>
      <c r="Q371" s="8"/>
      <c r="R371" s="8"/>
      <c r="S371" s="16">
        <f t="shared" si="646"/>
        <v>0</v>
      </c>
      <c r="T371" s="17"/>
      <c r="U371" s="18">
        <f t="shared" si="647"/>
        <v>0</v>
      </c>
      <c r="V371" s="20"/>
      <c r="W371" s="20"/>
      <c r="X371" s="20"/>
      <c r="Y371" s="21"/>
    </row>
    <row r="372" spans="1:29" x14ac:dyDescent="0.2">
      <c r="A372" s="22" t="s">
        <v>142</v>
      </c>
      <c r="B372" s="23">
        <v>6</v>
      </c>
      <c r="C372" s="24">
        <f>SUM(C368:C371)</f>
        <v>0</v>
      </c>
      <c r="D372" s="25">
        <f>SUM(D368:D371)</f>
        <v>0</v>
      </c>
      <c r="E372" s="25">
        <f>SUM(E368:E371)</f>
        <v>0</v>
      </c>
      <c r="F372" s="26" t="s">
        <v>14</v>
      </c>
      <c r="G372" s="23" t="s">
        <v>14</v>
      </c>
      <c r="H372" s="23" t="s">
        <v>14</v>
      </c>
      <c r="I372" s="25">
        <f>SUM(I368:I371)</f>
        <v>0</v>
      </c>
      <c r="J372" s="26" t="s">
        <v>14</v>
      </c>
      <c r="K372" s="25">
        <f>SUM(K368:K371)</f>
        <v>0</v>
      </c>
      <c r="L372" s="25">
        <f>SUM(L368:L371)</f>
        <v>0</v>
      </c>
      <c r="M372" s="27">
        <f>SUM(M368:M371)</f>
        <v>0</v>
      </c>
      <c r="N372" s="24">
        <f>SUM(N368:N371)</f>
        <v>0</v>
      </c>
      <c r="O372" s="24">
        <f>SUM(O368:O371)</f>
        <v>0</v>
      </c>
      <c r="P372" s="26" t="s">
        <v>14</v>
      </c>
      <c r="Q372" s="30"/>
      <c r="R372" s="24">
        <f>SUM(R368:R371)</f>
        <v>0</v>
      </c>
      <c r="S372" s="35">
        <f>SUM(S368:S371)</f>
        <v>0</v>
      </c>
      <c r="T372" s="35">
        <f>SUM(T368:T371)</f>
        <v>0</v>
      </c>
      <c r="U372" s="26" t="s">
        <v>14</v>
      </c>
      <c r="V372" s="23" t="s">
        <v>14</v>
      </c>
      <c r="W372" s="23" t="s">
        <v>14</v>
      </c>
      <c r="X372" s="23" t="s">
        <v>14</v>
      </c>
      <c r="Y372" s="23" t="s">
        <v>14</v>
      </c>
    </row>
    <row r="373" spans="1:29" x14ac:dyDescent="0.2">
      <c r="A373" s="22" t="s">
        <v>143</v>
      </c>
      <c r="B373" s="23">
        <v>6</v>
      </c>
      <c r="C373" s="30" t="s">
        <v>14</v>
      </c>
      <c r="D373" s="26" t="s">
        <v>14</v>
      </c>
      <c r="E373" s="26" t="s">
        <v>14</v>
      </c>
      <c r="F373" s="25">
        <f>SUM(F368:F371)</f>
        <v>0</v>
      </c>
      <c r="G373" s="23" t="s">
        <v>14</v>
      </c>
      <c r="H373" s="23" t="s">
        <v>14</v>
      </c>
      <c r="I373" s="23" t="s">
        <v>14</v>
      </c>
      <c r="J373" s="25">
        <f>SUM(J368:J371)</f>
        <v>0</v>
      </c>
      <c r="K373" s="23" t="s">
        <v>14</v>
      </c>
      <c r="L373" s="23" t="s">
        <v>14</v>
      </c>
      <c r="M373" s="28" t="s">
        <v>14</v>
      </c>
      <c r="N373" s="23" t="s">
        <v>14</v>
      </c>
      <c r="O373" s="23" t="s">
        <v>14</v>
      </c>
      <c r="P373" s="25">
        <f>SUM(P368:P371)</f>
        <v>0</v>
      </c>
      <c r="Q373" s="24"/>
      <c r="R373" s="31" t="s">
        <v>14</v>
      </c>
      <c r="S373" s="31" t="s">
        <v>14</v>
      </c>
      <c r="T373" s="31" t="s">
        <v>14</v>
      </c>
      <c r="U373" s="25">
        <f>SUM(U368:U371)</f>
        <v>0</v>
      </c>
      <c r="V373" s="36" t="s">
        <v>14</v>
      </c>
      <c r="W373" s="23" t="s">
        <v>14</v>
      </c>
      <c r="X373" s="23" t="s">
        <v>14</v>
      </c>
      <c r="Y373" s="23" t="s">
        <v>14</v>
      </c>
    </row>
    <row r="374" spans="1:29" ht="16" thickBot="1" x14ac:dyDescent="0.25">
      <c r="A374" s="22" t="s">
        <v>144</v>
      </c>
      <c r="B374" s="23">
        <v>6</v>
      </c>
      <c r="C374" s="24">
        <f>SUMIF(H368:H371,"f",C368:C371)</f>
        <v>0</v>
      </c>
      <c r="D374" s="24">
        <f>SUMIF(H368:H371,"f",D368:D371)</f>
        <v>0</v>
      </c>
      <c r="E374" s="24">
        <f>SUMIF(H368:H371,"f",E368:E371)</f>
        <v>0</v>
      </c>
      <c r="F374" s="26" t="s">
        <v>14</v>
      </c>
      <c r="G374" s="23" t="s">
        <v>14</v>
      </c>
      <c r="H374" s="23" t="s">
        <v>14</v>
      </c>
      <c r="I374" s="24">
        <f>SUMIF(H368:H371,"f",I368:I371)</f>
        <v>0</v>
      </c>
      <c r="J374" s="23" t="s">
        <v>14</v>
      </c>
      <c r="K374" s="24">
        <f>SUMIF(H368:H371,"f",K368:K371)</f>
        <v>0</v>
      </c>
      <c r="L374" s="24">
        <f>SUMIF(H368:H371,"f",L368:L371)</f>
        <v>0</v>
      </c>
      <c r="M374" s="24">
        <f>SUMIF(H368:H371,"f",M368:M371)</f>
        <v>0</v>
      </c>
      <c r="N374" s="24">
        <f>SUMIF(H368:H371,"f",N368:N371)</f>
        <v>0</v>
      </c>
      <c r="O374" s="24">
        <f>SUMIF(H368:H371,"f",O368:O371)</f>
        <v>0</v>
      </c>
      <c r="P374" s="23" t="s">
        <v>14</v>
      </c>
      <c r="Q374" s="31"/>
      <c r="R374" s="24">
        <f>SUMIF(H368:H371,"f",R368:R371)</f>
        <v>0</v>
      </c>
      <c r="S374" s="24">
        <f>SUMIF(H368:H371,"f",S368:S371)</f>
        <v>0</v>
      </c>
      <c r="T374" s="24">
        <f>SUMIF(H368:H371,"f",T368:T371)</f>
        <v>0</v>
      </c>
      <c r="U374" s="23" t="s">
        <v>14</v>
      </c>
      <c r="V374" s="23" t="s">
        <v>14</v>
      </c>
      <c r="W374" s="23" t="s">
        <v>14</v>
      </c>
      <c r="X374" s="23" t="s">
        <v>14</v>
      </c>
      <c r="Y374" s="23" t="s">
        <v>14</v>
      </c>
    </row>
    <row r="375" spans="1:29" s="37" customFormat="1" ht="19" thickTop="1" thickBot="1" x14ac:dyDescent="0.25">
      <c r="A375" s="43" t="s">
        <v>84</v>
      </c>
      <c r="B375" s="44">
        <v>6</v>
      </c>
      <c r="C375" s="45">
        <f>SUM(C319,C327,C335,C347,C356,C364,C372)</f>
        <v>30</v>
      </c>
      <c r="D375" s="45">
        <f>SUM(D319,D327,D335,D347,D356,D364,D372)</f>
        <v>23.079999999999995</v>
      </c>
      <c r="E375" s="45">
        <f>SUM(E319,E327,E335,E347,E356,E364,E372)</f>
        <v>6.9200000000000008</v>
      </c>
      <c r="F375" s="45">
        <f>SUM(F320,F328,F336,F348,F357,F365,F373)</f>
        <v>13.4</v>
      </c>
      <c r="G375" s="46" t="s">
        <v>14</v>
      </c>
      <c r="H375" s="46" t="s">
        <v>14</v>
      </c>
      <c r="I375" s="45">
        <f>SUM(I319,I327,I335,I347,I356,I364,I372)</f>
        <v>750</v>
      </c>
      <c r="J375" s="45">
        <f>SUM(J320,J328,J336,J348,J357,J365,J373)</f>
        <v>338</v>
      </c>
      <c r="K375" s="45">
        <f>SUM(K319,K327,K335,K347,K356,K364,K372)</f>
        <v>577</v>
      </c>
      <c r="L375" s="45">
        <f>SUM(L319,L327,L335,L347,L356,L364,L372)</f>
        <v>315</v>
      </c>
      <c r="M375" s="45">
        <f>SUM(M319,M327,M335,M347,M356,M364,M372)</f>
        <v>75</v>
      </c>
      <c r="N375" s="45">
        <f>SUM(N319,N327,N335,N347,N356,N364,N372)</f>
        <v>240</v>
      </c>
      <c r="O375" s="45">
        <f>SUM(O319,O327,O335,O347,O356,O364,O372)</f>
        <v>75</v>
      </c>
      <c r="P375" s="45">
        <f>SUM(P320,P328,P336,P348,P357,P365,P373)</f>
        <v>165</v>
      </c>
      <c r="Q375" s="45"/>
      <c r="R375" s="45">
        <f>SUM(R319,R327,R335,R347,R356,R364,R372)</f>
        <v>262</v>
      </c>
      <c r="S375" s="45">
        <f>SUM(S319,S327,S335,S347,S356,S364,S372)</f>
        <v>173</v>
      </c>
      <c r="T375" s="45">
        <f>SUM(T319,T327,T335,T347,T356,T364,T372)</f>
        <v>0</v>
      </c>
      <c r="U375" s="45">
        <f>SUM(U320,U328,U336,U348,U357,U365,U373)</f>
        <v>173</v>
      </c>
      <c r="V375" s="46" t="s">
        <v>14</v>
      </c>
      <c r="W375" s="46" t="s">
        <v>14</v>
      </c>
      <c r="X375" s="46" t="s">
        <v>14</v>
      </c>
      <c r="Y375" s="46" t="s">
        <v>14</v>
      </c>
      <c r="AA375" s="2"/>
      <c r="AB375" s="2"/>
      <c r="AC375" s="2"/>
    </row>
    <row r="376" spans="1:29" s="37" customFormat="1" ht="19" thickTop="1" thickBot="1" x14ac:dyDescent="0.25">
      <c r="A376" s="47" t="s">
        <v>95</v>
      </c>
      <c r="B376" s="48" t="s">
        <v>14</v>
      </c>
      <c r="C376" s="49">
        <f>C375+C312</f>
        <v>60</v>
      </c>
      <c r="D376" s="49">
        <f>D375+D312</f>
        <v>31.439999999999998</v>
      </c>
      <c r="E376" s="49">
        <f>E375+E312</f>
        <v>28.560000000000002</v>
      </c>
      <c r="F376" s="49">
        <f>F375+F312</f>
        <v>37.6</v>
      </c>
      <c r="G376" s="50" t="s">
        <v>14</v>
      </c>
      <c r="H376" s="50" t="s">
        <v>14</v>
      </c>
      <c r="I376" s="49">
        <f t="shared" ref="I376:P376" si="648">I375+I312</f>
        <v>1530</v>
      </c>
      <c r="J376" s="49">
        <f t="shared" si="648"/>
        <v>982</v>
      </c>
      <c r="K376" s="49">
        <f t="shared" si="648"/>
        <v>786</v>
      </c>
      <c r="L376" s="49">
        <f t="shared" si="648"/>
        <v>518</v>
      </c>
      <c r="M376" s="49">
        <f t="shared" si="648"/>
        <v>143</v>
      </c>
      <c r="N376" s="49">
        <f>N375+N312</f>
        <v>375</v>
      </c>
      <c r="O376" s="49">
        <f t="shared" si="648"/>
        <v>120</v>
      </c>
      <c r="P376" s="49">
        <f t="shared" si="648"/>
        <v>255</v>
      </c>
      <c r="Q376" s="49"/>
      <c r="R376" s="49">
        <f>R375+R312</f>
        <v>268</v>
      </c>
      <c r="S376" s="49">
        <f>S375+S312</f>
        <v>744</v>
      </c>
      <c r="T376" s="49">
        <f>T375+T312</f>
        <v>17</v>
      </c>
      <c r="U376" s="49">
        <f>U375+U312</f>
        <v>727</v>
      </c>
      <c r="V376" s="50" t="s">
        <v>14</v>
      </c>
      <c r="W376" s="50" t="s">
        <v>14</v>
      </c>
      <c r="X376" s="50" t="s">
        <v>14</v>
      </c>
      <c r="Y376" s="50" t="s">
        <v>14</v>
      </c>
      <c r="AA376" s="2"/>
      <c r="AB376" s="2"/>
      <c r="AC376" s="2"/>
    </row>
    <row r="377" spans="1:29" ht="25.5" hidden="1" customHeight="1" x14ac:dyDescent="0.2">
      <c r="A377" s="256" t="s">
        <v>96</v>
      </c>
      <c r="B377" s="257"/>
      <c r="C377" s="257"/>
      <c r="D377" s="257"/>
      <c r="E377" s="257"/>
      <c r="F377" s="257"/>
      <c r="G377" s="257"/>
      <c r="H377" s="257"/>
      <c r="I377" s="257"/>
      <c r="J377" s="257"/>
      <c r="K377" s="257"/>
      <c r="L377" s="257"/>
      <c r="M377" s="257"/>
      <c r="N377" s="257"/>
      <c r="O377" s="257"/>
      <c r="P377" s="257"/>
      <c r="Q377" s="257"/>
      <c r="R377" s="257"/>
      <c r="S377" s="257"/>
      <c r="T377" s="257"/>
      <c r="U377" s="257"/>
      <c r="V377" s="257"/>
      <c r="W377" s="257"/>
      <c r="X377" s="257"/>
      <c r="Y377" s="258"/>
    </row>
    <row r="378" spans="1:29" ht="25.5" hidden="1" customHeight="1" x14ac:dyDescent="0.2">
      <c r="A378" s="237" t="s">
        <v>97</v>
      </c>
      <c r="B378" s="238"/>
      <c r="C378" s="238"/>
      <c r="D378" s="238"/>
      <c r="E378" s="238"/>
      <c r="F378" s="238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9"/>
    </row>
    <row r="379" spans="1:29" hidden="1" x14ac:dyDescent="0.2">
      <c r="A379" s="234" t="s">
        <v>27</v>
      </c>
      <c r="B379" s="235"/>
      <c r="C379" s="235"/>
      <c r="D379" s="235"/>
      <c r="E379" s="235"/>
      <c r="F379" s="235"/>
      <c r="G379" s="235"/>
      <c r="H379" s="235"/>
      <c r="I379" s="235"/>
      <c r="J379" s="235"/>
      <c r="K379" s="235"/>
      <c r="L379" s="235"/>
      <c r="M379" s="235"/>
      <c r="N379" s="235"/>
      <c r="O379" s="235"/>
      <c r="P379" s="235"/>
      <c r="Q379" s="235"/>
      <c r="R379" s="235"/>
      <c r="S379" s="235"/>
      <c r="T379" s="235"/>
      <c r="U379" s="235"/>
      <c r="V379" s="235"/>
      <c r="W379" s="235"/>
      <c r="X379" s="235"/>
      <c r="Y379" s="236"/>
    </row>
    <row r="380" spans="1:29" hidden="1" x14ac:dyDescent="0.2">
      <c r="A380" s="7"/>
      <c r="B380" s="8">
        <v>7</v>
      </c>
      <c r="C380" s="9"/>
      <c r="D380" s="10">
        <f t="shared" ref="D380:D389" si="649">IF(C380&gt;0,K380/(I380/C380),0)</f>
        <v>0</v>
      </c>
      <c r="E380" s="10">
        <f t="shared" ref="E380:E389" si="650">IF(C380&gt;0,S380/(I380/C380),0)</f>
        <v>0</v>
      </c>
      <c r="F380" s="11">
        <f t="shared" ref="F380:F389" si="651">IF(V380&gt;0,FLOOR((P380+U380)/V380,0.1),0)</f>
        <v>0</v>
      </c>
      <c r="G380" s="12"/>
      <c r="H380" s="12"/>
      <c r="I380" s="13">
        <f>K380+S380</f>
        <v>0</v>
      </c>
      <c r="J380" s="14">
        <f>P380+U380</f>
        <v>0</v>
      </c>
      <c r="K380" s="13">
        <f>L380+R380</f>
        <v>0</v>
      </c>
      <c r="L380" s="13">
        <f>M380+N380</f>
        <v>0</v>
      </c>
      <c r="M380" s="8"/>
      <c r="N380" s="15">
        <f t="shared" ref="N380:N389" si="652">O380+P380</f>
        <v>0</v>
      </c>
      <c r="O380" s="8"/>
      <c r="P380" s="8"/>
      <c r="Q380" s="8"/>
      <c r="R380" s="8"/>
      <c r="S380" s="16">
        <f t="shared" ref="S380:S389" si="653">(C380*V380)-K380</f>
        <v>0</v>
      </c>
      <c r="T380" s="17"/>
      <c r="U380" s="18">
        <f t="shared" ref="U380:U389" si="654">S380-T380</f>
        <v>0</v>
      </c>
      <c r="V380" s="19"/>
      <c r="W380" s="20"/>
      <c r="X380" s="20"/>
      <c r="Y380" s="21"/>
    </row>
    <row r="381" spans="1:29" hidden="1" x14ac:dyDescent="0.2">
      <c r="A381" s="7"/>
      <c r="B381" s="8">
        <v>7</v>
      </c>
      <c r="C381" s="9"/>
      <c r="D381" s="10">
        <f t="shared" ref="D381:D388" si="655">IF(C381&gt;0,K381/(I381/C381),0)</f>
        <v>0</v>
      </c>
      <c r="E381" s="10">
        <f t="shared" ref="E381:E388" si="656">IF(C381&gt;0,S381/(I381/C381),0)</f>
        <v>0</v>
      </c>
      <c r="F381" s="11">
        <f t="shared" ref="F381:F388" si="657">IF(V381&gt;0,FLOOR((P381+U381)/V381,0.1),0)</f>
        <v>0</v>
      </c>
      <c r="G381" s="12"/>
      <c r="H381" s="12"/>
      <c r="I381" s="13">
        <f t="shared" ref="I381:I388" si="658">K381+S381</f>
        <v>0</v>
      </c>
      <c r="J381" s="14">
        <f t="shared" ref="J381:J388" si="659">P381+U381</f>
        <v>0</v>
      </c>
      <c r="K381" s="13">
        <f t="shared" ref="K381:K388" si="660">L381+R381</f>
        <v>0</v>
      </c>
      <c r="L381" s="13">
        <f t="shared" ref="L381:L388" si="661">M381+N381</f>
        <v>0</v>
      </c>
      <c r="M381" s="8"/>
      <c r="N381" s="15">
        <f t="shared" ref="N381:N388" si="662">O381+P381</f>
        <v>0</v>
      </c>
      <c r="O381" s="8"/>
      <c r="P381" s="8"/>
      <c r="Q381" s="8"/>
      <c r="R381" s="8"/>
      <c r="S381" s="16">
        <f t="shared" ref="S381:S388" si="663">(C381*V381)-K381</f>
        <v>0</v>
      </c>
      <c r="T381" s="17"/>
      <c r="U381" s="18">
        <f t="shared" ref="U381:U388" si="664">S381-T381</f>
        <v>0</v>
      </c>
      <c r="V381" s="19"/>
      <c r="W381" s="20"/>
      <c r="X381" s="20"/>
      <c r="Y381" s="21"/>
    </row>
    <row r="382" spans="1:29" hidden="1" x14ac:dyDescent="0.2">
      <c r="A382" s="7"/>
      <c r="B382" s="8">
        <v>7</v>
      </c>
      <c r="C382" s="9"/>
      <c r="D382" s="10">
        <f t="shared" si="655"/>
        <v>0</v>
      </c>
      <c r="E382" s="10">
        <f t="shared" si="656"/>
        <v>0</v>
      </c>
      <c r="F382" s="11">
        <f t="shared" si="657"/>
        <v>0</v>
      </c>
      <c r="G382" s="12"/>
      <c r="H382" s="12"/>
      <c r="I382" s="13">
        <f t="shared" si="658"/>
        <v>0</v>
      </c>
      <c r="J382" s="14">
        <f t="shared" si="659"/>
        <v>0</v>
      </c>
      <c r="K382" s="13">
        <f t="shared" si="660"/>
        <v>0</v>
      </c>
      <c r="L382" s="13">
        <f t="shared" si="661"/>
        <v>0</v>
      </c>
      <c r="M382" s="8"/>
      <c r="N382" s="15">
        <f t="shared" si="662"/>
        <v>0</v>
      </c>
      <c r="O382" s="8"/>
      <c r="P382" s="8"/>
      <c r="Q382" s="8"/>
      <c r="R382" s="8"/>
      <c r="S382" s="16">
        <f t="shared" si="663"/>
        <v>0</v>
      </c>
      <c r="T382" s="17"/>
      <c r="U382" s="18">
        <f t="shared" si="664"/>
        <v>0</v>
      </c>
      <c r="V382" s="19"/>
      <c r="W382" s="20"/>
      <c r="X382" s="20"/>
      <c r="Y382" s="21"/>
    </row>
    <row r="383" spans="1:29" hidden="1" x14ac:dyDescent="0.2">
      <c r="A383" s="7"/>
      <c r="B383" s="8">
        <v>7</v>
      </c>
      <c r="C383" s="9"/>
      <c r="D383" s="10">
        <f t="shared" si="655"/>
        <v>0</v>
      </c>
      <c r="E383" s="10">
        <f t="shared" si="656"/>
        <v>0</v>
      </c>
      <c r="F383" s="11">
        <f t="shared" si="657"/>
        <v>0</v>
      </c>
      <c r="G383" s="12"/>
      <c r="H383" s="12"/>
      <c r="I383" s="13">
        <f t="shared" si="658"/>
        <v>0</v>
      </c>
      <c r="J383" s="14">
        <f t="shared" si="659"/>
        <v>0</v>
      </c>
      <c r="K383" s="13">
        <f t="shared" si="660"/>
        <v>0</v>
      </c>
      <c r="L383" s="13">
        <f t="shared" si="661"/>
        <v>0</v>
      </c>
      <c r="M383" s="8"/>
      <c r="N383" s="15">
        <f t="shared" si="662"/>
        <v>0</v>
      </c>
      <c r="O383" s="8"/>
      <c r="P383" s="8"/>
      <c r="Q383" s="8"/>
      <c r="R383" s="8"/>
      <c r="S383" s="16">
        <f t="shared" si="663"/>
        <v>0</v>
      </c>
      <c r="T383" s="17"/>
      <c r="U383" s="18">
        <f t="shared" si="664"/>
        <v>0</v>
      </c>
      <c r="V383" s="19"/>
      <c r="W383" s="20"/>
      <c r="X383" s="20"/>
      <c r="Y383" s="21"/>
    </row>
    <row r="384" spans="1:29" hidden="1" x14ac:dyDescent="0.2">
      <c r="A384" s="7"/>
      <c r="B384" s="8">
        <v>7</v>
      </c>
      <c r="C384" s="9"/>
      <c r="D384" s="10">
        <f t="shared" si="655"/>
        <v>0</v>
      </c>
      <c r="E384" s="10">
        <f t="shared" si="656"/>
        <v>0</v>
      </c>
      <c r="F384" s="11">
        <f t="shared" si="657"/>
        <v>0</v>
      </c>
      <c r="G384" s="12"/>
      <c r="H384" s="12"/>
      <c r="I384" s="13">
        <f t="shared" si="658"/>
        <v>0</v>
      </c>
      <c r="J384" s="14">
        <f t="shared" si="659"/>
        <v>0</v>
      </c>
      <c r="K384" s="13">
        <f t="shared" si="660"/>
        <v>0</v>
      </c>
      <c r="L384" s="13">
        <f t="shared" si="661"/>
        <v>0</v>
      </c>
      <c r="M384" s="8"/>
      <c r="N384" s="15">
        <f t="shared" si="662"/>
        <v>0</v>
      </c>
      <c r="O384" s="8"/>
      <c r="P384" s="8"/>
      <c r="Q384" s="8"/>
      <c r="R384" s="8"/>
      <c r="S384" s="16">
        <f t="shared" si="663"/>
        <v>0</v>
      </c>
      <c r="T384" s="17"/>
      <c r="U384" s="18">
        <f t="shared" si="664"/>
        <v>0</v>
      </c>
      <c r="V384" s="19"/>
      <c r="W384" s="20"/>
      <c r="X384" s="20"/>
      <c r="Y384" s="21"/>
    </row>
    <row r="385" spans="1:25" hidden="1" x14ac:dyDescent="0.2">
      <c r="A385" s="7"/>
      <c r="B385" s="8">
        <v>7</v>
      </c>
      <c r="C385" s="9"/>
      <c r="D385" s="10">
        <f t="shared" si="655"/>
        <v>0</v>
      </c>
      <c r="E385" s="10">
        <f t="shared" si="656"/>
        <v>0</v>
      </c>
      <c r="F385" s="11">
        <f t="shared" si="657"/>
        <v>0</v>
      </c>
      <c r="G385" s="12"/>
      <c r="H385" s="12"/>
      <c r="I385" s="13">
        <f t="shared" si="658"/>
        <v>0</v>
      </c>
      <c r="J385" s="14">
        <f t="shared" si="659"/>
        <v>0</v>
      </c>
      <c r="K385" s="13">
        <f t="shared" si="660"/>
        <v>0</v>
      </c>
      <c r="L385" s="13">
        <f t="shared" si="661"/>
        <v>0</v>
      </c>
      <c r="M385" s="8"/>
      <c r="N385" s="15">
        <f t="shared" si="662"/>
        <v>0</v>
      </c>
      <c r="O385" s="8"/>
      <c r="P385" s="8"/>
      <c r="Q385" s="8"/>
      <c r="R385" s="8"/>
      <c r="S385" s="16">
        <f t="shared" si="663"/>
        <v>0</v>
      </c>
      <c r="T385" s="17"/>
      <c r="U385" s="18">
        <f t="shared" si="664"/>
        <v>0</v>
      </c>
      <c r="V385" s="19"/>
      <c r="W385" s="20"/>
      <c r="X385" s="20"/>
      <c r="Y385" s="21"/>
    </row>
    <row r="386" spans="1:25" hidden="1" x14ac:dyDescent="0.2">
      <c r="A386" s="7"/>
      <c r="B386" s="8">
        <v>7</v>
      </c>
      <c r="C386" s="9"/>
      <c r="D386" s="10">
        <f t="shared" si="655"/>
        <v>0</v>
      </c>
      <c r="E386" s="10">
        <f t="shared" si="656"/>
        <v>0</v>
      </c>
      <c r="F386" s="11">
        <f t="shared" si="657"/>
        <v>0</v>
      </c>
      <c r="G386" s="12"/>
      <c r="H386" s="12"/>
      <c r="I386" s="13">
        <f t="shared" si="658"/>
        <v>0</v>
      </c>
      <c r="J386" s="14">
        <f t="shared" si="659"/>
        <v>0</v>
      </c>
      <c r="K386" s="13">
        <f t="shared" si="660"/>
        <v>0</v>
      </c>
      <c r="L386" s="13">
        <f t="shared" si="661"/>
        <v>0</v>
      </c>
      <c r="M386" s="8"/>
      <c r="N386" s="15">
        <f t="shared" si="662"/>
        <v>0</v>
      </c>
      <c r="O386" s="8"/>
      <c r="P386" s="8"/>
      <c r="Q386" s="8"/>
      <c r="R386" s="8"/>
      <c r="S386" s="16">
        <f t="shared" si="663"/>
        <v>0</v>
      </c>
      <c r="T386" s="17"/>
      <c r="U386" s="18">
        <f t="shared" si="664"/>
        <v>0</v>
      </c>
      <c r="V386" s="19"/>
      <c r="W386" s="20"/>
      <c r="X386" s="20"/>
      <c r="Y386" s="21"/>
    </row>
    <row r="387" spans="1:25" hidden="1" x14ac:dyDescent="0.2">
      <c r="A387" s="7"/>
      <c r="B387" s="8">
        <v>7</v>
      </c>
      <c r="C387" s="9"/>
      <c r="D387" s="10">
        <f t="shared" si="655"/>
        <v>0</v>
      </c>
      <c r="E387" s="10">
        <f t="shared" si="656"/>
        <v>0</v>
      </c>
      <c r="F387" s="11">
        <f t="shared" si="657"/>
        <v>0</v>
      </c>
      <c r="G387" s="12"/>
      <c r="H387" s="12"/>
      <c r="I387" s="13">
        <f t="shared" si="658"/>
        <v>0</v>
      </c>
      <c r="J387" s="14">
        <f t="shared" si="659"/>
        <v>0</v>
      </c>
      <c r="K387" s="13">
        <f t="shared" si="660"/>
        <v>0</v>
      </c>
      <c r="L387" s="13">
        <f t="shared" si="661"/>
        <v>0</v>
      </c>
      <c r="M387" s="8"/>
      <c r="N387" s="15">
        <f t="shared" si="662"/>
        <v>0</v>
      </c>
      <c r="O387" s="8"/>
      <c r="P387" s="8"/>
      <c r="Q387" s="8"/>
      <c r="R387" s="8"/>
      <c r="S387" s="16">
        <f t="shared" si="663"/>
        <v>0</v>
      </c>
      <c r="T387" s="17"/>
      <c r="U387" s="18">
        <f t="shared" si="664"/>
        <v>0</v>
      </c>
      <c r="V387" s="19"/>
      <c r="W387" s="20"/>
      <c r="X387" s="20"/>
      <c r="Y387" s="21"/>
    </row>
    <row r="388" spans="1:25" hidden="1" x14ac:dyDescent="0.2">
      <c r="A388" s="7"/>
      <c r="B388" s="8">
        <v>7</v>
      </c>
      <c r="C388" s="9"/>
      <c r="D388" s="10">
        <f t="shared" si="655"/>
        <v>0</v>
      </c>
      <c r="E388" s="10">
        <f t="shared" si="656"/>
        <v>0</v>
      </c>
      <c r="F388" s="11">
        <f t="shared" si="657"/>
        <v>0</v>
      </c>
      <c r="G388" s="12"/>
      <c r="H388" s="12"/>
      <c r="I388" s="13">
        <f t="shared" si="658"/>
        <v>0</v>
      </c>
      <c r="J388" s="14">
        <f t="shared" si="659"/>
        <v>0</v>
      </c>
      <c r="K388" s="13">
        <f t="shared" si="660"/>
        <v>0</v>
      </c>
      <c r="L388" s="13">
        <f t="shared" si="661"/>
        <v>0</v>
      </c>
      <c r="M388" s="8"/>
      <c r="N388" s="15">
        <f t="shared" si="662"/>
        <v>0</v>
      </c>
      <c r="O388" s="8"/>
      <c r="P388" s="8"/>
      <c r="Q388" s="8"/>
      <c r="R388" s="8"/>
      <c r="S388" s="16">
        <f t="shared" si="663"/>
        <v>0</v>
      </c>
      <c r="T388" s="17"/>
      <c r="U388" s="18">
        <f t="shared" si="664"/>
        <v>0</v>
      </c>
      <c r="V388" s="19"/>
      <c r="W388" s="20"/>
      <c r="X388" s="20"/>
      <c r="Y388" s="21"/>
    </row>
    <row r="389" spans="1:25" hidden="1" x14ac:dyDescent="0.2">
      <c r="A389" s="7"/>
      <c r="B389" s="8">
        <v>7</v>
      </c>
      <c r="C389" s="9"/>
      <c r="D389" s="10">
        <f t="shared" si="649"/>
        <v>0</v>
      </c>
      <c r="E389" s="10">
        <f t="shared" si="650"/>
        <v>0</v>
      </c>
      <c r="F389" s="11">
        <f t="shared" si="651"/>
        <v>0</v>
      </c>
      <c r="G389" s="12"/>
      <c r="H389" s="12"/>
      <c r="I389" s="13">
        <f t="shared" ref="I389" si="665">K389+S389</f>
        <v>0</v>
      </c>
      <c r="J389" s="14">
        <f t="shared" ref="J389" si="666">P389+U389</f>
        <v>0</v>
      </c>
      <c r="K389" s="13">
        <f t="shared" ref="K389" si="667">L389+R389</f>
        <v>0</v>
      </c>
      <c r="L389" s="13">
        <f t="shared" ref="L389" si="668">M389+N389</f>
        <v>0</v>
      </c>
      <c r="M389" s="8"/>
      <c r="N389" s="15">
        <f t="shared" si="652"/>
        <v>0</v>
      </c>
      <c r="O389" s="8"/>
      <c r="P389" s="8"/>
      <c r="Q389" s="8"/>
      <c r="R389" s="8"/>
      <c r="S389" s="16">
        <f t="shared" si="653"/>
        <v>0</v>
      </c>
      <c r="T389" s="17"/>
      <c r="U389" s="18">
        <f t="shared" si="654"/>
        <v>0</v>
      </c>
      <c r="V389" s="19"/>
      <c r="W389" s="20"/>
      <c r="X389" s="20"/>
      <c r="Y389" s="21"/>
    </row>
    <row r="390" spans="1:25" hidden="1" x14ac:dyDescent="0.2">
      <c r="A390" s="22" t="s">
        <v>142</v>
      </c>
      <c r="B390" s="23">
        <v>7</v>
      </c>
      <c r="C390" s="24">
        <f>SUM(C380:C389)</f>
        <v>0</v>
      </c>
      <c r="D390" s="25">
        <f>SUM(D380:D389)</f>
        <v>0</v>
      </c>
      <c r="E390" s="25">
        <f>SUM(E380:E389)</f>
        <v>0</v>
      </c>
      <c r="F390" s="26" t="s">
        <v>14</v>
      </c>
      <c r="G390" s="23" t="s">
        <v>14</v>
      </c>
      <c r="H390" s="23" t="s">
        <v>14</v>
      </c>
      <c r="I390" s="25">
        <f>SUM(I380:I389)</f>
        <v>0</v>
      </c>
      <c r="J390" s="26" t="s">
        <v>14</v>
      </c>
      <c r="K390" s="25">
        <f>SUM(K380:K389)</f>
        <v>0</v>
      </c>
      <c r="L390" s="25">
        <f>SUM(L380:L389)</f>
        <v>0</v>
      </c>
      <c r="M390" s="27">
        <f>SUM(M380:M389)</f>
        <v>0</v>
      </c>
      <c r="N390" s="24">
        <f>SUM(N380:N389)</f>
        <v>0</v>
      </c>
      <c r="O390" s="24">
        <f>SUM(O380:O389)</f>
        <v>0</v>
      </c>
      <c r="P390" s="26" t="s">
        <v>14</v>
      </c>
      <c r="Q390" s="30"/>
      <c r="R390" s="24">
        <f>SUM(R380:R389)</f>
        <v>0</v>
      </c>
      <c r="S390" s="35">
        <f>SUM(S380:S389)</f>
        <v>0</v>
      </c>
      <c r="T390" s="35">
        <f>SUM(T380:T389)</f>
        <v>0</v>
      </c>
      <c r="U390" s="26" t="s">
        <v>14</v>
      </c>
      <c r="V390" s="23" t="s">
        <v>14</v>
      </c>
      <c r="W390" s="23" t="s">
        <v>14</v>
      </c>
      <c r="X390" s="23" t="s">
        <v>14</v>
      </c>
      <c r="Y390" s="23" t="s">
        <v>14</v>
      </c>
    </row>
    <row r="391" spans="1:25" hidden="1" x14ac:dyDescent="0.2">
      <c r="A391" s="22" t="s">
        <v>143</v>
      </c>
      <c r="B391" s="23">
        <v>7</v>
      </c>
      <c r="C391" s="30" t="s">
        <v>14</v>
      </c>
      <c r="D391" s="26" t="s">
        <v>14</v>
      </c>
      <c r="E391" s="26" t="s">
        <v>14</v>
      </c>
      <c r="F391" s="25">
        <f>SUM(F380:F389)</f>
        <v>0</v>
      </c>
      <c r="G391" s="23" t="s">
        <v>14</v>
      </c>
      <c r="H391" s="23" t="s">
        <v>14</v>
      </c>
      <c r="I391" s="23" t="s">
        <v>14</v>
      </c>
      <c r="J391" s="25">
        <f>SUM(J380:J389)</f>
        <v>0</v>
      </c>
      <c r="K391" s="23" t="s">
        <v>14</v>
      </c>
      <c r="L391" s="23" t="s">
        <v>14</v>
      </c>
      <c r="M391" s="28" t="s">
        <v>14</v>
      </c>
      <c r="N391" s="23" t="s">
        <v>14</v>
      </c>
      <c r="O391" s="23" t="s">
        <v>14</v>
      </c>
      <c r="P391" s="25">
        <f>SUM(P380:P389)</f>
        <v>0</v>
      </c>
      <c r="Q391" s="24"/>
      <c r="R391" s="31" t="s">
        <v>14</v>
      </c>
      <c r="S391" s="31" t="s">
        <v>14</v>
      </c>
      <c r="T391" s="31" t="s">
        <v>14</v>
      </c>
      <c r="U391" s="25">
        <f>SUM(U380:U389)</f>
        <v>0</v>
      </c>
      <c r="V391" s="36" t="s">
        <v>14</v>
      </c>
      <c r="W391" s="23" t="s">
        <v>14</v>
      </c>
      <c r="X391" s="23" t="s">
        <v>14</v>
      </c>
      <c r="Y391" s="23" t="s">
        <v>14</v>
      </c>
    </row>
    <row r="392" spans="1:25" hidden="1" x14ac:dyDescent="0.2">
      <c r="A392" s="22" t="s">
        <v>144</v>
      </c>
      <c r="B392" s="23">
        <v>7</v>
      </c>
      <c r="C392" s="24">
        <f>SUMIF(H380:H389,"f",C380:C389)</f>
        <v>0</v>
      </c>
      <c r="D392" s="24">
        <f>SUMIF(H380:H389,"f",D380:D389)</f>
        <v>0</v>
      </c>
      <c r="E392" s="24">
        <f>SUMIF(H380:H389,"f",E380:E389)</f>
        <v>0</v>
      </c>
      <c r="F392" s="26" t="s">
        <v>14</v>
      </c>
      <c r="G392" s="23" t="s">
        <v>14</v>
      </c>
      <c r="H392" s="23" t="s">
        <v>14</v>
      </c>
      <c r="I392" s="24">
        <f>SUMIF(H380:H389,"f",I380:I389)</f>
        <v>0</v>
      </c>
      <c r="J392" s="23" t="s">
        <v>14</v>
      </c>
      <c r="K392" s="24">
        <f>SUMIF(H380:H389,"f",K380:K389)</f>
        <v>0</v>
      </c>
      <c r="L392" s="24">
        <f>SUMIF(H380:H389,"f",L380:L389)</f>
        <v>0</v>
      </c>
      <c r="M392" s="24">
        <f>SUMIF(H380:H389,"f",M380:M389)</f>
        <v>0</v>
      </c>
      <c r="N392" s="24">
        <f>SUMIF(H380:H389,"f",N380:N389)</f>
        <v>0</v>
      </c>
      <c r="O392" s="24">
        <f>SUMIF(H380:H389,"f",O380:O389)</f>
        <v>0</v>
      </c>
      <c r="P392" s="23" t="s">
        <v>14</v>
      </c>
      <c r="Q392" s="31"/>
      <c r="R392" s="24">
        <f>SUMIF(H380:H389,"f",R380:R389)</f>
        <v>0</v>
      </c>
      <c r="S392" s="24">
        <f>SUMIF(H380:H389,"f",S380:S389)</f>
        <v>0</v>
      </c>
      <c r="T392" s="24">
        <f>SUMIF(H380:H389,"f",T380:T389)</f>
        <v>0</v>
      </c>
      <c r="U392" s="23" t="s">
        <v>14</v>
      </c>
      <c r="V392" s="23" t="s">
        <v>14</v>
      </c>
      <c r="W392" s="23" t="s">
        <v>14</v>
      </c>
      <c r="X392" s="23" t="s">
        <v>14</v>
      </c>
      <c r="Y392" s="23" t="s">
        <v>14</v>
      </c>
    </row>
    <row r="393" spans="1:25" hidden="1" x14ac:dyDescent="0.2">
      <c r="A393" s="234" t="s">
        <v>28</v>
      </c>
      <c r="B393" s="235"/>
      <c r="C393" s="235"/>
      <c r="D393" s="235"/>
      <c r="E393" s="235"/>
      <c r="F393" s="235"/>
      <c r="G393" s="235"/>
      <c r="H393" s="235"/>
      <c r="I393" s="235"/>
      <c r="J393" s="235"/>
      <c r="K393" s="235"/>
      <c r="L393" s="235"/>
      <c r="M393" s="235"/>
      <c r="N393" s="235"/>
      <c r="O393" s="235"/>
      <c r="P393" s="235"/>
      <c r="Q393" s="235"/>
      <c r="R393" s="235"/>
      <c r="S393" s="235"/>
      <c r="T393" s="235"/>
      <c r="U393" s="235"/>
      <c r="V393" s="235"/>
      <c r="W393" s="235"/>
      <c r="X393" s="235"/>
      <c r="Y393" s="236"/>
    </row>
    <row r="394" spans="1:25" hidden="1" x14ac:dyDescent="0.2">
      <c r="A394" s="7"/>
      <c r="B394" s="8">
        <v>7</v>
      </c>
      <c r="C394" s="9"/>
      <c r="D394" s="10">
        <f t="shared" ref="D394:D403" si="669">IF(C394&gt;0,K394/(I394/C394),0)</f>
        <v>0</v>
      </c>
      <c r="E394" s="10">
        <f t="shared" ref="E394:E403" si="670">IF(C394&gt;0,S394/(I394/C394),0)</f>
        <v>0</v>
      </c>
      <c r="F394" s="11">
        <f t="shared" ref="F394:F403" si="671">IF(V394&gt;0,FLOOR((P394+U394)/V394,0.1),0)</f>
        <v>0</v>
      </c>
      <c r="G394" s="12"/>
      <c r="H394" s="12"/>
      <c r="I394" s="13">
        <f>K394+S394</f>
        <v>0</v>
      </c>
      <c r="J394" s="14">
        <f>P394+U394</f>
        <v>0</v>
      </c>
      <c r="K394" s="13">
        <f>L394+R394</f>
        <v>0</v>
      </c>
      <c r="L394" s="13">
        <f>M394+N394</f>
        <v>0</v>
      </c>
      <c r="M394" s="8"/>
      <c r="N394" s="15">
        <f t="shared" ref="N394:N403" si="672">O394+P394</f>
        <v>0</v>
      </c>
      <c r="O394" s="8"/>
      <c r="P394" s="8"/>
      <c r="Q394" s="8"/>
      <c r="R394" s="8"/>
      <c r="S394" s="16">
        <f t="shared" ref="S394:S403" si="673">(C394*V394)-K394</f>
        <v>0</v>
      </c>
      <c r="T394" s="17"/>
      <c r="U394" s="18">
        <f t="shared" ref="U394:U403" si="674">S394-T394</f>
        <v>0</v>
      </c>
      <c r="V394" s="19"/>
      <c r="W394" s="20"/>
      <c r="X394" s="20"/>
      <c r="Y394" s="21"/>
    </row>
    <row r="395" spans="1:25" hidden="1" x14ac:dyDescent="0.2">
      <c r="A395" s="7"/>
      <c r="B395" s="8">
        <v>7</v>
      </c>
      <c r="C395" s="9"/>
      <c r="D395" s="10">
        <f t="shared" ref="D395:D402" si="675">IF(C395&gt;0,K395/(I395/C395),0)</f>
        <v>0</v>
      </c>
      <c r="E395" s="10">
        <f t="shared" ref="E395:E402" si="676">IF(C395&gt;0,S395/(I395/C395),0)</f>
        <v>0</v>
      </c>
      <c r="F395" s="11">
        <f t="shared" ref="F395:F402" si="677">IF(V395&gt;0,FLOOR((P395+U395)/V395,0.1),0)</f>
        <v>0</v>
      </c>
      <c r="G395" s="12"/>
      <c r="H395" s="12"/>
      <c r="I395" s="13">
        <f t="shared" ref="I395:I402" si="678">K395+S395</f>
        <v>0</v>
      </c>
      <c r="J395" s="14">
        <f t="shared" ref="J395:J402" si="679">P395+U395</f>
        <v>0</v>
      </c>
      <c r="K395" s="13">
        <f t="shared" ref="K395:K402" si="680">L395+R395</f>
        <v>0</v>
      </c>
      <c r="L395" s="13">
        <f t="shared" ref="L395:L402" si="681">M395+N395</f>
        <v>0</v>
      </c>
      <c r="M395" s="8"/>
      <c r="N395" s="15">
        <f t="shared" ref="N395:N402" si="682">O395+P395</f>
        <v>0</v>
      </c>
      <c r="O395" s="8"/>
      <c r="P395" s="8"/>
      <c r="Q395" s="8"/>
      <c r="R395" s="8"/>
      <c r="S395" s="16">
        <f t="shared" ref="S395:S402" si="683">(C395*V395)-K395</f>
        <v>0</v>
      </c>
      <c r="T395" s="17"/>
      <c r="U395" s="18">
        <f t="shared" ref="U395:U402" si="684">S395-T395</f>
        <v>0</v>
      </c>
      <c r="V395" s="19"/>
      <c r="W395" s="20"/>
      <c r="X395" s="20"/>
      <c r="Y395" s="21"/>
    </row>
    <row r="396" spans="1:25" hidden="1" x14ac:dyDescent="0.2">
      <c r="A396" s="7"/>
      <c r="B396" s="8">
        <v>7</v>
      </c>
      <c r="C396" s="9"/>
      <c r="D396" s="10">
        <f t="shared" si="675"/>
        <v>0</v>
      </c>
      <c r="E396" s="10">
        <f t="shared" si="676"/>
        <v>0</v>
      </c>
      <c r="F396" s="11">
        <f t="shared" si="677"/>
        <v>0</v>
      </c>
      <c r="G396" s="12"/>
      <c r="H396" s="12"/>
      <c r="I396" s="13">
        <f t="shared" si="678"/>
        <v>0</v>
      </c>
      <c r="J396" s="14">
        <f t="shared" si="679"/>
        <v>0</v>
      </c>
      <c r="K396" s="13">
        <f t="shared" si="680"/>
        <v>0</v>
      </c>
      <c r="L396" s="13">
        <f t="shared" si="681"/>
        <v>0</v>
      </c>
      <c r="M396" s="8"/>
      <c r="N396" s="15">
        <f t="shared" si="682"/>
        <v>0</v>
      </c>
      <c r="O396" s="8"/>
      <c r="P396" s="8"/>
      <c r="Q396" s="8"/>
      <c r="R396" s="8"/>
      <c r="S396" s="16">
        <f t="shared" si="683"/>
        <v>0</v>
      </c>
      <c r="T396" s="17"/>
      <c r="U396" s="18">
        <f t="shared" si="684"/>
        <v>0</v>
      </c>
      <c r="V396" s="19"/>
      <c r="W396" s="20"/>
      <c r="X396" s="20"/>
      <c r="Y396" s="21"/>
    </row>
    <row r="397" spans="1:25" hidden="1" x14ac:dyDescent="0.2">
      <c r="A397" s="7"/>
      <c r="B397" s="8">
        <v>7</v>
      </c>
      <c r="C397" s="9"/>
      <c r="D397" s="10">
        <f t="shared" si="675"/>
        <v>0</v>
      </c>
      <c r="E397" s="10">
        <f t="shared" si="676"/>
        <v>0</v>
      </c>
      <c r="F397" s="11">
        <f t="shared" si="677"/>
        <v>0</v>
      </c>
      <c r="G397" s="12"/>
      <c r="H397" s="12"/>
      <c r="I397" s="13">
        <f t="shared" si="678"/>
        <v>0</v>
      </c>
      <c r="J397" s="14">
        <f t="shared" si="679"/>
        <v>0</v>
      </c>
      <c r="K397" s="13">
        <f t="shared" si="680"/>
        <v>0</v>
      </c>
      <c r="L397" s="13">
        <f t="shared" si="681"/>
        <v>0</v>
      </c>
      <c r="M397" s="8"/>
      <c r="N397" s="15">
        <f t="shared" si="682"/>
        <v>0</v>
      </c>
      <c r="O397" s="8"/>
      <c r="P397" s="8"/>
      <c r="Q397" s="8"/>
      <c r="R397" s="8"/>
      <c r="S397" s="16">
        <f t="shared" si="683"/>
        <v>0</v>
      </c>
      <c r="T397" s="17"/>
      <c r="U397" s="18">
        <f t="shared" si="684"/>
        <v>0</v>
      </c>
      <c r="V397" s="19"/>
      <c r="W397" s="20"/>
      <c r="X397" s="20"/>
      <c r="Y397" s="21"/>
    </row>
    <row r="398" spans="1:25" hidden="1" x14ac:dyDescent="0.2">
      <c r="A398" s="7"/>
      <c r="B398" s="8">
        <v>7</v>
      </c>
      <c r="C398" s="9"/>
      <c r="D398" s="10">
        <f t="shared" si="675"/>
        <v>0</v>
      </c>
      <c r="E398" s="10">
        <f t="shared" si="676"/>
        <v>0</v>
      </c>
      <c r="F398" s="11">
        <f t="shared" si="677"/>
        <v>0</v>
      </c>
      <c r="G398" s="12"/>
      <c r="H398" s="12"/>
      <c r="I398" s="13">
        <f t="shared" si="678"/>
        <v>0</v>
      </c>
      <c r="J398" s="14">
        <f t="shared" si="679"/>
        <v>0</v>
      </c>
      <c r="K398" s="13">
        <f t="shared" si="680"/>
        <v>0</v>
      </c>
      <c r="L398" s="13">
        <f t="shared" si="681"/>
        <v>0</v>
      </c>
      <c r="M398" s="8"/>
      <c r="N398" s="15">
        <f t="shared" si="682"/>
        <v>0</v>
      </c>
      <c r="O398" s="8"/>
      <c r="P398" s="8"/>
      <c r="Q398" s="8"/>
      <c r="R398" s="8"/>
      <c r="S398" s="16">
        <f t="shared" si="683"/>
        <v>0</v>
      </c>
      <c r="T398" s="17"/>
      <c r="U398" s="18">
        <f t="shared" si="684"/>
        <v>0</v>
      </c>
      <c r="V398" s="19"/>
      <c r="W398" s="20"/>
      <c r="X398" s="20"/>
      <c r="Y398" s="21"/>
    </row>
    <row r="399" spans="1:25" hidden="1" x14ac:dyDescent="0.2">
      <c r="A399" s="7"/>
      <c r="B399" s="8">
        <v>7</v>
      </c>
      <c r="C399" s="9"/>
      <c r="D399" s="10">
        <f t="shared" si="675"/>
        <v>0</v>
      </c>
      <c r="E399" s="10">
        <f t="shared" si="676"/>
        <v>0</v>
      </c>
      <c r="F399" s="11">
        <f t="shared" si="677"/>
        <v>0</v>
      </c>
      <c r="G399" s="12"/>
      <c r="H399" s="12"/>
      <c r="I399" s="13">
        <f t="shared" si="678"/>
        <v>0</v>
      </c>
      <c r="J399" s="14">
        <f t="shared" si="679"/>
        <v>0</v>
      </c>
      <c r="K399" s="13">
        <f t="shared" si="680"/>
        <v>0</v>
      </c>
      <c r="L399" s="13">
        <f t="shared" si="681"/>
        <v>0</v>
      </c>
      <c r="M399" s="8"/>
      <c r="N399" s="15">
        <f t="shared" si="682"/>
        <v>0</v>
      </c>
      <c r="O399" s="8"/>
      <c r="P399" s="8"/>
      <c r="Q399" s="8"/>
      <c r="R399" s="8"/>
      <c r="S399" s="16">
        <f t="shared" si="683"/>
        <v>0</v>
      </c>
      <c r="T399" s="17"/>
      <c r="U399" s="18">
        <f t="shared" si="684"/>
        <v>0</v>
      </c>
      <c r="V399" s="19"/>
      <c r="W399" s="20"/>
      <c r="X399" s="20"/>
      <c r="Y399" s="21"/>
    </row>
    <row r="400" spans="1:25" hidden="1" x14ac:dyDescent="0.2">
      <c r="A400" s="7"/>
      <c r="B400" s="8">
        <v>7</v>
      </c>
      <c r="C400" s="9"/>
      <c r="D400" s="10">
        <f t="shared" si="675"/>
        <v>0</v>
      </c>
      <c r="E400" s="10">
        <f t="shared" si="676"/>
        <v>0</v>
      </c>
      <c r="F400" s="11">
        <f t="shared" si="677"/>
        <v>0</v>
      </c>
      <c r="G400" s="12"/>
      <c r="H400" s="12"/>
      <c r="I400" s="13">
        <f t="shared" si="678"/>
        <v>0</v>
      </c>
      <c r="J400" s="14">
        <f t="shared" si="679"/>
        <v>0</v>
      </c>
      <c r="K400" s="13">
        <f t="shared" si="680"/>
        <v>0</v>
      </c>
      <c r="L400" s="13">
        <f t="shared" si="681"/>
        <v>0</v>
      </c>
      <c r="M400" s="8"/>
      <c r="N400" s="15">
        <f t="shared" si="682"/>
        <v>0</v>
      </c>
      <c r="O400" s="8"/>
      <c r="P400" s="8"/>
      <c r="Q400" s="8"/>
      <c r="R400" s="8"/>
      <c r="S400" s="16">
        <f t="shared" si="683"/>
        <v>0</v>
      </c>
      <c r="T400" s="17"/>
      <c r="U400" s="18">
        <f t="shared" si="684"/>
        <v>0</v>
      </c>
      <c r="V400" s="19"/>
      <c r="W400" s="20"/>
      <c r="X400" s="20"/>
      <c r="Y400" s="21"/>
    </row>
    <row r="401" spans="1:25" hidden="1" x14ac:dyDescent="0.2">
      <c r="A401" s="7"/>
      <c r="B401" s="8">
        <v>7</v>
      </c>
      <c r="C401" s="9"/>
      <c r="D401" s="10">
        <f t="shared" si="675"/>
        <v>0</v>
      </c>
      <c r="E401" s="10">
        <f t="shared" si="676"/>
        <v>0</v>
      </c>
      <c r="F401" s="11">
        <f t="shared" si="677"/>
        <v>0</v>
      </c>
      <c r="G401" s="12"/>
      <c r="H401" s="12"/>
      <c r="I401" s="13">
        <f t="shared" si="678"/>
        <v>0</v>
      </c>
      <c r="J401" s="14">
        <f t="shared" si="679"/>
        <v>0</v>
      </c>
      <c r="K401" s="13">
        <f t="shared" si="680"/>
        <v>0</v>
      </c>
      <c r="L401" s="13">
        <f t="shared" si="681"/>
        <v>0</v>
      </c>
      <c r="M401" s="8"/>
      <c r="N401" s="15">
        <f t="shared" si="682"/>
        <v>0</v>
      </c>
      <c r="O401" s="8"/>
      <c r="P401" s="8"/>
      <c r="Q401" s="8"/>
      <c r="R401" s="8"/>
      <c r="S401" s="16">
        <f t="shared" si="683"/>
        <v>0</v>
      </c>
      <c r="T401" s="17"/>
      <c r="U401" s="18">
        <f t="shared" si="684"/>
        <v>0</v>
      </c>
      <c r="V401" s="19"/>
      <c r="W401" s="20"/>
      <c r="X401" s="20"/>
      <c r="Y401" s="21"/>
    </row>
    <row r="402" spans="1:25" hidden="1" x14ac:dyDescent="0.2">
      <c r="A402" s="7"/>
      <c r="B402" s="8">
        <v>7</v>
      </c>
      <c r="C402" s="9"/>
      <c r="D402" s="10">
        <f t="shared" si="675"/>
        <v>0</v>
      </c>
      <c r="E402" s="10">
        <f t="shared" si="676"/>
        <v>0</v>
      </c>
      <c r="F402" s="11">
        <f t="shared" si="677"/>
        <v>0</v>
      </c>
      <c r="G402" s="12"/>
      <c r="H402" s="12"/>
      <c r="I402" s="13">
        <f t="shared" si="678"/>
        <v>0</v>
      </c>
      <c r="J402" s="14">
        <f t="shared" si="679"/>
        <v>0</v>
      </c>
      <c r="K402" s="13">
        <f t="shared" si="680"/>
        <v>0</v>
      </c>
      <c r="L402" s="13">
        <f t="shared" si="681"/>
        <v>0</v>
      </c>
      <c r="M402" s="8"/>
      <c r="N402" s="15">
        <f t="shared" si="682"/>
        <v>0</v>
      </c>
      <c r="O402" s="8"/>
      <c r="P402" s="8"/>
      <c r="Q402" s="8"/>
      <c r="R402" s="8"/>
      <c r="S402" s="16">
        <f t="shared" si="683"/>
        <v>0</v>
      </c>
      <c r="T402" s="17"/>
      <c r="U402" s="18">
        <f t="shared" si="684"/>
        <v>0</v>
      </c>
      <c r="V402" s="19"/>
      <c r="W402" s="20"/>
      <c r="X402" s="20"/>
      <c r="Y402" s="21"/>
    </row>
    <row r="403" spans="1:25" hidden="1" x14ac:dyDescent="0.2">
      <c r="A403" s="7"/>
      <c r="B403" s="8">
        <v>7</v>
      </c>
      <c r="C403" s="9"/>
      <c r="D403" s="10">
        <f t="shared" si="669"/>
        <v>0</v>
      </c>
      <c r="E403" s="10">
        <f t="shared" si="670"/>
        <v>0</v>
      </c>
      <c r="F403" s="11">
        <f t="shared" si="671"/>
        <v>0</v>
      </c>
      <c r="G403" s="12"/>
      <c r="H403" s="12"/>
      <c r="I403" s="13">
        <f t="shared" ref="I403" si="685">K403+S403</f>
        <v>0</v>
      </c>
      <c r="J403" s="14">
        <f t="shared" ref="J403" si="686">P403+U403</f>
        <v>0</v>
      </c>
      <c r="K403" s="13">
        <f t="shared" ref="K403" si="687">L403+R403</f>
        <v>0</v>
      </c>
      <c r="L403" s="13">
        <f t="shared" ref="L403" si="688">M403+N403</f>
        <v>0</v>
      </c>
      <c r="M403" s="8"/>
      <c r="N403" s="15">
        <f t="shared" si="672"/>
        <v>0</v>
      </c>
      <c r="O403" s="8"/>
      <c r="P403" s="8"/>
      <c r="Q403" s="8"/>
      <c r="R403" s="8"/>
      <c r="S403" s="16">
        <f t="shared" si="673"/>
        <v>0</v>
      </c>
      <c r="T403" s="17"/>
      <c r="U403" s="18">
        <f t="shared" si="674"/>
        <v>0</v>
      </c>
      <c r="V403" s="19"/>
      <c r="W403" s="20"/>
      <c r="X403" s="20"/>
      <c r="Y403" s="21"/>
    </row>
    <row r="404" spans="1:25" hidden="1" x14ac:dyDescent="0.2">
      <c r="A404" s="22" t="s">
        <v>142</v>
      </c>
      <c r="B404" s="23">
        <v>7</v>
      </c>
      <c r="C404" s="24">
        <f>SUM(C394:C403)</f>
        <v>0</v>
      </c>
      <c r="D404" s="25">
        <f>SUM(D394:D403)</f>
        <v>0</v>
      </c>
      <c r="E404" s="25">
        <f>SUM(E394:E403)</f>
        <v>0</v>
      </c>
      <c r="F404" s="26" t="s">
        <v>14</v>
      </c>
      <c r="G404" s="23" t="s">
        <v>14</v>
      </c>
      <c r="H404" s="23" t="s">
        <v>14</v>
      </c>
      <c r="I404" s="25">
        <f>SUM(I394:I403)</f>
        <v>0</v>
      </c>
      <c r="J404" s="26" t="s">
        <v>14</v>
      </c>
      <c r="K404" s="25">
        <f>SUM(K394:K403)</f>
        <v>0</v>
      </c>
      <c r="L404" s="25">
        <f>SUM(L394:L403)</f>
        <v>0</v>
      </c>
      <c r="M404" s="27">
        <f>SUM(M394:M403)</f>
        <v>0</v>
      </c>
      <c r="N404" s="24">
        <f>SUM(N394:N403)</f>
        <v>0</v>
      </c>
      <c r="O404" s="24">
        <f>SUM(O394:O403)</f>
        <v>0</v>
      </c>
      <c r="P404" s="26" t="s">
        <v>14</v>
      </c>
      <c r="Q404" s="30"/>
      <c r="R404" s="24">
        <f>SUM(R394:R403)</f>
        <v>0</v>
      </c>
      <c r="S404" s="35">
        <f>SUM(S394:S403)</f>
        <v>0</v>
      </c>
      <c r="T404" s="35">
        <f>SUM(T394:T403)</f>
        <v>0</v>
      </c>
      <c r="U404" s="26" t="s">
        <v>14</v>
      </c>
      <c r="V404" s="23" t="s">
        <v>14</v>
      </c>
      <c r="W404" s="23" t="s">
        <v>14</v>
      </c>
      <c r="X404" s="23" t="s">
        <v>14</v>
      </c>
      <c r="Y404" s="23" t="s">
        <v>14</v>
      </c>
    </row>
    <row r="405" spans="1:25" hidden="1" x14ac:dyDescent="0.2">
      <c r="A405" s="22" t="s">
        <v>143</v>
      </c>
      <c r="B405" s="23">
        <v>7</v>
      </c>
      <c r="C405" s="30" t="s">
        <v>14</v>
      </c>
      <c r="D405" s="26" t="s">
        <v>14</v>
      </c>
      <c r="E405" s="26" t="s">
        <v>14</v>
      </c>
      <c r="F405" s="25">
        <f>SUM(F394:F403)</f>
        <v>0</v>
      </c>
      <c r="G405" s="23" t="s">
        <v>14</v>
      </c>
      <c r="H405" s="23" t="s">
        <v>14</v>
      </c>
      <c r="I405" s="23" t="s">
        <v>14</v>
      </c>
      <c r="J405" s="25">
        <f>SUM(J394:J403)</f>
        <v>0</v>
      </c>
      <c r="K405" s="23" t="s">
        <v>14</v>
      </c>
      <c r="L405" s="23" t="s">
        <v>14</v>
      </c>
      <c r="M405" s="28" t="s">
        <v>14</v>
      </c>
      <c r="N405" s="23" t="s">
        <v>14</v>
      </c>
      <c r="O405" s="23" t="s">
        <v>14</v>
      </c>
      <c r="P405" s="25">
        <f>SUM(P394:P403)</f>
        <v>0</v>
      </c>
      <c r="Q405" s="24"/>
      <c r="R405" s="31" t="s">
        <v>14</v>
      </c>
      <c r="S405" s="31" t="s">
        <v>14</v>
      </c>
      <c r="T405" s="31" t="s">
        <v>14</v>
      </c>
      <c r="U405" s="25">
        <f>SUM(U394:U403)</f>
        <v>0</v>
      </c>
      <c r="V405" s="36" t="s">
        <v>14</v>
      </c>
      <c r="W405" s="23" t="s">
        <v>14</v>
      </c>
      <c r="X405" s="23" t="s">
        <v>14</v>
      </c>
      <c r="Y405" s="23" t="s">
        <v>14</v>
      </c>
    </row>
    <row r="406" spans="1:25" hidden="1" x14ac:dyDescent="0.2">
      <c r="A406" s="22" t="s">
        <v>144</v>
      </c>
      <c r="B406" s="23">
        <v>7</v>
      </c>
      <c r="C406" s="24">
        <f>SUMIF(H394:H403,"f",C394:C403)</f>
        <v>0</v>
      </c>
      <c r="D406" s="24">
        <f>SUMIF(H394:H403,"f",D394:D403)</f>
        <v>0</v>
      </c>
      <c r="E406" s="24">
        <f>SUMIF(H394:H403,"f",E394:E403)</f>
        <v>0</v>
      </c>
      <c r="F406" s="26" t="s">
        <v>14</v>
      </c>
      <c r="G406" s="23" t="s">
        <v>14</v>
      </c>
      <c r="H406" s="23" t="s">
        <v>14</v>
      </c>
      <c r="I406" s="24">
        <f>SUMIF(H394:H403,"f",I394:I403)</f>
        <v>0</v>
      </c>
      <c r="J406" s="23" t="s">
        <v>14</v>
      </c>
      <c r="K406" s="24">
        <f>SUMIF(H394:H403,"f",K394:K403)</f>
        <v>0</v>
      </c>
      <c r="L406" s="24">
        <f>SUMIF(H394:H403,"f",L394:L403)</f>
        <v>0</v>
      </c>
      <c r="M406" s="24">
        <f>SUMIF(H394:H403,"f",M394:M403)</f>
        <v>0</v>
      </c>
      <c r="N406" s="24">
        <f>SUMIF(H394:H403,"f",N394:N403)</f>
        <v>0</v>
      </c>
      <c r="O406" s="24">
        <f>SUMIF(H394:H403,"f",O394:O403)</f>
        <v>0</v>
      </c>
      <c r="P406" s="23" t="s">
        <v>14</v>
      </c>
      <c r="Q406" s="31"/>
      <c r="R406" s="24">
        <f>SUMIF(H394:H403,"f",R394:R403)</f>
        <v>0</v>
      </c>
      <c r="S406" s="24">
        <f>SUMIF(H394:H403,"f",S394:S403)</f>
        <v>0</v>
      </c>
      <c r="T406" s="24">
        <f>SUMIF(H394:H403,"f",T394:T403)</f>
        <v>0</v>
      </c>
      <c r="U406" s="23" t="s">
        <v>14</v>
      </c>
      <c r="V406" s="23" t="s">
        <v>14</v>
      </c>
      <c r="W406" s="23" t="s">
        <v>14</v>
      </c>
      <c r="X406" s="23" t="s">
        <v>14</v>
      </c>
      <c r="Y406" s="23" t="s">
        <v>14</v>
      </c>
    </row>
    <row r="407" spans="1:25" hidden="1" x14ac:dyDescent="0.2">
      <c r="A407" s="234" t="s">
        <v>29</v>
      </c>
      <c r="B407" s="235"/>
      <c r="C407" s="235"/>
      <c r="D407" s="235"/>
      <c r="E407" s="235"/>
      <c r="F407" s="235"/>
      <c r="G407" s="235"/>
      <c r="H407" s="235"/>
      <c r="I407" s="235"/>
      <c r="J407" s="235"/>
      <c r="K407" s="235"/>
      <c r="L407" s="235"/>
      <c r="M407" s="235"/>
      <c r="N407" s="235"/>
      <c r="O407" s="235"/>
      <c r="P407" s="235"/>
      <c r="Q407" s="235"/>
      <c r="R407" s="235"/>
      <c r="S407" s="235"/>
      <c r="T407" s="235"/>
      <c r="U407" s="235"/>
      <c r="V407" s="235"/>
      <c r="W407" s="235"/>
      <c r="X407" s="235"/>
      <c r="Y407" s="236"/>
    </row>
    <row r="408" spans="1:25" hidden="1" x14ac:dyDescent="0.2">
      <c r="A408" s="7"/>
      <c r="B408" s="8">
        <v>7</v>
      </c>
      <c r="C408" s="9"/>
      <c r="D408" s="10">
        <f t="shared" ref="D408:D417" si="689">IF(C408&gt;0,K408/(I408/C408),0)</f>
        <v>0</v>
      </c>
      <c r="E408" s="10">
        <f t="shared" ref="E408:E417" si="690">IF(C408&gt;0,S408/(I408/C408),0)</f>
        <v>0</v>
      </c>
      <c r="F408" s="11">
        <f t="shared" ref="F408:F417" si="691">IF(V408&gt;0,FLOOR((P408+U408)/V408,0.1),0)</f>
        <v>0</v>
      </c>
      <c r="G408" s="12"/>
      <c r="H408" s="12"/>
      <c r="I408" s="13">
        <f>K408+S408</f>
        <v>0</v>
      </c>
      <c r="J408" s="14">
        <f>P408+U408</f>
        <v>0</v>
      </c>
      <c r="K408" s="13">
        <f>L408+R408</f>
        <v>0</v>
      </c>
      <c r="L408" s="13">
        <f>M408+N408</f>
        <v>0</v>
      </c>
      <c r="M408" s="8"/>
      <c r="N408" s="15">
        <f t="shared" ref="N408:N417" si="692">O408+P408</f>
        <v>0</v>
      </c>
      <c r="O408" s="8"/>
      <c r="P408" s="8"/>
      <c r="Q408" s="8"/>
      <c r="R408" s="8"/>
      <c r="S408" s="16">
        <f t="shared" ref="S408:S417" si="693">(C408*V408)-K408</f>
        <v>0</v>
      </c>
      <c r="T408" s="17"/>
      <c r="U408" s="18">
        <f t="shared" ref="U408:U417" si="694">S408-T408</f>
        <v>0</v>
      </c>
      <c r="V408" s="19"/>
      <c r="W408" s="20"/>
      <c r="X408" s="20"/>
      <c r="Y408" s="21"/>
    </row>
    <row r="409" spans="1:25" hidden="1" x14ac:dyDescent="0.2">
      <c r="A409" s="7"/>
      <c r="B409" s="8">
        <v>7</v>
      </c>
      <c r="C409" s="9"/>
      <c r="D409" s="10">
        <f t="shared" si="689"/>
        <v>0</v>
      </c>
      <c r="E409" s="10">
        <f t="shared" si="690"/>
        <v>0</v>
      </c>
      <c r="F409" s="11">
        <f t="shared" si="691"/>
        <v>0</v>
      </c>
      <c r="G409" s="12"/>
      <c r="H409" s="12"/>
      <c r="I409" s="13">
        <f t="shared" ref="I409:I417" si="695">K409+S409</f>
        <v>0</v>
      </c>
      <c r="J409" s="14">
        <f t="shared" ref="J409:J417" si="696">P409+U409</f>
        <v>0</v>
      </c>
      <c r="K409" s="13">
        <f t="shared" ref="K409:K417" si="697">L409+R409</f>
        <v>0</v>
      </c>
      <c r="L409" s="13">
        <f t="shared" ref="L409:L417" si="698">M409+N409</f>
        <v>0</v>
      </c>
      <c r="M409" s="8"/>
      <c r="N409" s="15">
        <f t="shared" si="692"/>
        <v>0</v>
      </c>
      <c r="O409" s="8"/>
      <c r="P409" s="8"/>
      <c r="Q409" s="8"/>
      <c r="R409" s="8"/>
      <c r="S409" s="16">
        <f t="shared" si="693"/>
        <v>0</v>
      </c>
      <c r="T409" s="17"/>
      <c r="U409" s="18">
        <f t="shared" si="694"/>
        <v>0</v>
      </c>
      <c r="V409" s="19"/>
      <c r="W409" s="20"/>
      <c r="X409" s="20"/>
      <c r="Y409" s="21"/>
    </row>
    <row r="410" spans="1:25" hidden="1" x14ac:dyDescent="0.2">
      <c r="A410" s="7"/>
      <c r="B410" s="8">
        <v>7</v>
      </c>
      <c r="C410" s="9"/>
      <c r="D410" s="10">
        <f t="shared" si="689"/>
        <v>0</v>
      </c>
      <c r="E410" s="10">
        <f t="shared" si="690"/>
        <v>0</v>
      </c>
      <c r="F410" s="11">
        <f t="shared" si="691"/>
        <v>0</v>
      </c>
      <c r="G410" s="12"/>
      <c r="H410" s="12"/>
      <c r="I410" s="13">
        <f t="shared" si="695"/>
        <v>0</v>
      </c>
      <c r="J410" s="14">
        <f t="shared" si="696"/>
        <v>0</v>
      </c>
      <c r="K410" s="13">
        <f t="shared" si="697"/>
        <v>0</v>
      </c>
      <c r="L410" s="13">
        <f t="shared" si="698"/>
        <v>0</v>
      </c>
      <c r="M410" s="8"/>
      <c r="N410" s="15">
        <f t="shared" si="692"/>
        <v>0</v>
      </c>
      <c r="O410" s="8"/>
      <c r="P410" s="8"/>
      <c r="Q410" s="8"/>
      <c r="R410" s="8"/>
      <c r="S410" s="16">
        <f t="shared" si="693"/>
        <v>0</v>
      </c>
      <c r="T410" s="17"/>
      <c r="U410" s="18">
        <f t="shared" si="694"/>
        <v>0</v>
      </c>
      <c r="V410" s="19"/>
      <c r="W410" s="20"/>
      <c r="X410" s="20"/>
      <c r="Y410" s="21"/>
    </row>
    <row r="411" spans="1:25" hidden="1" x14ac:dyDescent="0.2">
      <c r="A411" s="7"/>
      <c r="B411" s="8">
        <v>7</v>
      </c>
      <c r="C411" s="9"/>
      <c r="D411" s="10">
        <f t="shared" si="689"/>
        <v>0</v>
      </c>
      <c r="E411" s="10">
        <f t="shared" si="690"/>
        <v>0</v>
      </c>
      <c r="F411" s="11">
        <f t="shared" si="691"/>
        <v>0</v>
      </c>
      <c r="G411" s="12"/>
      <c r="H411" s="12"/>
      <c r="I411" s="13">
        <f t="shared" si="695"/>
        <v>0</v>
      </c>
      <c r="J411" s="14">
        <f t="shared" si="696"/>
        <v>0</v>
      </c>
      <c r="K411" s="13">
        <f t="shared" si="697"/>
        <v>0</v>
      </c>
      <c r="L411" s="13">
        <f t="shared" si="698"/>
        <v>0</v>
      </c>
      <c r="M411" s="8"/>
      <c r="N411" s="15">
        <f t="shared" si="692"/>
        <v>0</v>
      </c>
      <c r="O411" s="8"/>
      <c r="P411" s="8"/>
      <c r="Q411" s="8"/>
      <c r="R411" s="8"/>
      <c r="S411" s="16">
        <f t="shared" si="693"/>
        <v>0</v>
      </c>
      <c r="T411" s="17"/>
      <c r="U411" s="18">
        <f t="shared" si="694"/>
        <v>0</v>
      </c>
      <c r="V411" s="19"/>
      <c r="W411" s="20"/>
      <c r="X411" s="20"/>
      <c r="Y411" s="21"/>
    </row>
    <row r="412" spans="1:25" hidden="1" x14ac:dyDescent="0.2">
      <c r="A412" s="7"/>
      <c r="B412" s="8">
        <v>7</v>
      </c>
      <c r="C412" s="9"/>
      <c r="D412" s="10">
        <f t="shared" si="689"/>
        <v>0</v>
      </c>
      <c r="E412" s="10">
        <f t="shared" si="690"/>
        <v>0</v>
      </c>
      <c r="F412" s="11">
        <f t="shared" si="691"/>
        <v>0</v>
      </c>
      <c r="G412" s="12"/>
      <c r="H412" s="12"/>
      <c r="I412" s="13">
        <f t="shared" si="695"/>
        <v>0</v>
      </c>
      <c r="J412" s="14">
        <f t="shared" si="696"/>
        <v>0</v>
      </c>
      <c r="K412" s="13">
        <f t="shared" si="697"/>
        <v>0</v>
      </c>
      <c r="L412" s="13">
        <f t="shared" si="698"/>
        <v>0</v>
      </c>
      <c r="M412" s="8"/>
      <c r="N412" s="15">
        <f t="shared" si="692"/>
        <v>0</v>
      </c>
      <c r="O412" s="8"/>
      <c r="P412" s="8"/>
      <c r="Q412" s="8"/>
      <c r="R412" s="8"/>
      <c r="S412" s="16">
        <f t="shared" si="693"/>
        <v>0</v>
      </c>
      <c r="T412" s="17"/>
      <c r="U412" s="18">
        <f t="shared" si="694"/>
        <v>0</v>
      </c>
      <c r="V412" s="19"/>
      <c r="W412" s="20"/>
      <c r="X412" s="20"/>
      <c r="Y412" s="21"/>
    </row>
    <row r="413" spans="1:25" hidden="1" x14ac:dyDescent="0.2">
      <c r="A413" s="7"/>
      <c r="B413" s="8">
        <v>7</v>
      </c>
      <c r="C413" s="9"/>
      <c r="D413" s="10">
        <f t="shared" ref="D413:D415" si="699">IF(C413&gt;0,K413/(I413/C413),0)</f>
        <v>0</v>
      </c>
      <c r="E413" s="10">
        <f t="shared" ref="E413:E415" si="700">IF(C413&gt;0,S413/(I413/C413),0)</f>
        <v>0</v>
      </c>
      <c r="F413" s="11">
        <f t="shared" ref="F413:F415" si="701">IF(V413&gt;0,FLOOR((P413+U413)/V413,0.1),0)</f>
        <v>0</v>
      </c>
      <c r="G413" s="12"/>
      <c r="H413" s="12"/>
      <c r="I413" s="13">
        <f t="shared" ref="I413:I415" si="702">K413+S413</f>
        <v>0</v>
      </c>
      <c r="J413" s="14">
        <f t="shared" ref="J413:J415" si="703">P413+U413</f>
        <v>0</v>
      </c>
      <c r="K413" s="13">
        <f t="shared" ref="K413:K415" si="704">L413+R413</f>
        <v>0</v>
      </c>
      <c r="L413" s="13">
        <f t="shared" ref="L413:L415" si="705">M413+N413</f>
        <v>0</v>
      </c>
      <c r="M413" s="8"/>
      <c r="N413" s="15">
        <f t="shared" ref="N413:N415" si="706">O413+P413</f>
        <v>0</v>
      </c>
      <c r="O413" s="8"/>
      <c r="P413" s="8"/>
      <c r="Q413" s="8"/>
      <c r="R413" s="8"/>
      <c r="S413" s="16">
        <f t="shared" si="693"/>
        <v>0</v>
      </c>
      <c r="T413" s="17"/>
      <c r="U413" s="18">
        <f t="shared" si="694"/>
        <v>0</v>
      </c>
      <c r="V413" s="19"/>
      <c r="W413" s="20"/>
      <c r="X413" s="20"/>
      <c r="Y413" s="21"/>
    </row>
    <row r="414" spans="1:25" hidden="1" x14ac:dyDescent="0.2">
      <c r="A414" s="7"/>
      <c r="B414" s="8">
        <v>7</v>
      </c>
      <c r="C414" s="9"/>
      <c r="D414" s="10">
        <f t="shared" si="699"/>
        <v>0</v>
      </c>
      <c r="E414" s="10">
        <f t="shared" si="700"/>
        <v>0</v>
      </c>
      <c r="F414" s="11">
        <f t="shared" si="701"/>
        <v>0</v>
      </c>
      <c r="G414" s="12"/>
      <c r="H414" s="12"/>
      <c r="I414" s="13">
        <f t="shared" si="702"/>
        <v>0</v>
      </c>
      <c r="J414" s="14">
        <f t="shared" si="703"/>
        <v>0</v>
      </c>
      <c r="K414" s="13">
        <f t="shared" si="704"/>
        <v>0</v>
      </c>
      <c r="L414" s="13">
        <f t="shared" si="705"/>
        <v>0</v>
      </c>
      <c r="M414" s="8"/>
      <c r="N414" s="15">
        <f t="shared" si="706"/>
        <v>0</v>
      </c>
      <c r="O414" s="8"/>
      <c r="P414" s="8"/>
      <c r="Q414" s="8"/>
      <c r="R414" s="8"/>
      <c r="S414" s="16">
        <f t="shared" si="693"/>
        <v>0</v>
      </c>
      <c r="T414" s="17"/>
      <c r="U414" s="18">
        <f t="shared" si="694"/>
        <v>0</v>
      </c>
      <c r="V414" s="19"/>
      <c r="W414" s="20"/>
      <c r="X414" s="20"/>
      <c r="Y414" s="21"/>
    </row>
    <row r="415" spans="1:25" hidden="1" x14ac:dyDescent="0.2">
      <c r="A415" s="7"/>
      <c r="B415" s="8">
        <v>7</v>
      </c>
      <c r="C415" s="9"/>
      <c r="D415" s="10">
        <f t="shared" si="699"/>
        <v>0</v>
      </c>
      <c r="E415" s="10">
        <f t="shared" si="700"/>
        <v>0</v>
      </c>
      <c r="F415" s="11">
        <f t="shared" si="701"/>
        <v>0</v>
      </c>
      <c r="G415" s="12"/>
      <c r="H415" s="12"/>
      <c r="I415" s="13">
        <f t="shared" si="702"/>
        <v>0</v>
      </c>
      <c r="J415" s="14">
        <f t="shared" si="703"/>
        <v>0</v>
      </c>
      <c r="K415" s="13">
        <f t="shared" si="704"/>
        <v>0</v>
      </c>
      <c r="L415" s="13">
        <f t="shared" si="705"/>
        <v>0</v>
      </c>
      <c r="M415" s="8"/>
      <c r="N415" s="15">
        <f t="shared" si="706"/>
        <v>0</v>
      </c>
      <c r="O415" s="8"/>
      <c r="P415" s="8"/>
      <c r="Q415" s="8"/>
      <c r="R415" s="8"/>
      <c r="S415" s="16">
        <f t="shared" si="693"/>
        <v>0</v>
      </c>
      <c r="T415" s="17"/>
      <c r="U415" s="18">
        <f t="shared" si="694"/>
        <v>0</v>
      </c>
      <c r="V415" s="19"/>
      <c r="W415" s="20"/>
      <c r="X415" s="20"/>
      <c r="Y415" s="21"/>
    </row>
    <row r="416" spans="1:25" hidden="1" x14ac:dyDescent="0.2">
      <c r="A416" s="7"/>
      <c r="B416" s="8">
        <v>7</v>
      </c>
      <c r="C416" s="9"/>
      <c r="D416" s="10">
        <f t="shared" si="689"/>
        <v>0</v>
      </c>
      <c r="E416" s="10">
        <f t="shared" si="690"/>
        <v>0</v>
      </c>
      <c r="F416" s="11">
        <f t="shared" si="691"/>
        <v>0</v>
      </c>
      <c r="G416" s="12"/>
      <c r="H416" s="12"/>
      <c r="I416" s="13">
        <f t="shared" si="695"/>
        <v>0</v>
      </c>
      <c r="J416" s="14">
        <f t="shared" si="696"/>
        <v>0</v>
      </c>
      <c r="K416" s="13">
        <f t="shared" si="697"/>
        <v>0</v>
      </c>
      <c r="L416" s="13">
        <f t="shared" si="698"/>
        <v>0</v>
      </c>
      <c r="M416" s="8"/>
      <c r="N416" s="15">
        <f t="shared" si="692"/>
        <v>0</v>
      </c>
      <c r="O416" s="8"/>
      <c r="P416" s="8"/>
      <c r="Q416" s="8"/>
      <c r="R416" s="8"/>
      <c r="S416" s="16">
        <f t="shared" si="693"/>
        <v>0</v>
      </c>
      <c r="T416" s="17"/>
      <c r="U416" s="18">
        <f t="shared" si="694"/>
        <v>0</v>
      </c>
      <c r="V416" s="19"/>
      <c r="W416" s="20"/>
      <c r="X416" s="20"/>
      <c r="Y416" s="21"/>
    </row>
    <row r="417" spans="1:25" hidden="1" x14ac:dyDescent="0.2">
      <c r="A417" s="7"/>
      <c r="B417" s="8">
        <v>7</v>
      </c>
      <c r="C417" s="9"/>
      <c r="D417" s="10">
        <f t="shared" si="689"/>
        <v>0</v>
      </c>
      <c r="E417" s="10">
        <f t="shared" si="690"/>
        <v>0</v>
      </c>
      <c r="F417" s="11">
        <f t="shared" si="691"/>
        <v>0</v>
      </c>
      <c r="G417" s="12"/>
      <c r="H417" s="12"/>
      <c r="I417" s="13">
        <f t="shared" si="695"/>
        <v>0</v>
      </c>
      <c r="J417" s="14">
        <f t="shared" si="696"/>
        <v>0</v>
      </c>
      <c r="K417" s="13">
        <f t="shared" si="697"/>
        <v>0</v>
      </c>
      <c r="L417" s="13">
        <f t="shared" si="698"/>
        <v>0</v>
      </c>
      <c r="M417" s="8"/>
      <c r="N417" s="15">
        <f t="shared" si="692"/>
        <v>0</v>
      </c>
      <c r="O417" s="8"/>
      <c r="P417" s="8"/>
      <c r="Q417" s="8"/>
      <c r="R417" s="8"/>
      <c r="S417" s="16">
        <f t="shared" si="693"/>
        <v>0</v>
      </c>
      <c r="T417" s="17"/>
      <c r="U417" s="18">
        <f t="shared" si="694"/>
        <v>0</v>
      </c>
      <c r="V417" s="19"/>
      <c r="W417" s="20"/>
      <c r="X417" s="20"/>
      <c r="Y417" s="21"/>
    </row>
    <row r="418" spans="1:25" hidden="1" x14ac:dyDescent="0.2">
      <c r="A418" s="22" t="s">
        <v>142</v>
      </c>
      <c r="B418" s="23">
        <v>7</v>
      </c>
      <c r="C418" s="24">
        <f>SUM(C408:C417)</f>
        <v>0</v>
      </c>
      <c r="D418" s="25">
        <f>SUM(D408:D417)</f>
        <v>0</v>
      </c>
      <c r="E418" s="25">
        <f>SUM(E408:E417)</f>
        <v>0</v>
      </c>
      <c r="F418" s="26" t="s">
        <v>14</v>
      </c>
      <c r="G418" s="23" t="s">
        <v>14</v>
      </c>
      <c r="H418" s="23" t="s">
        <v>14</v>
      </c>
      <c r="I418" s="25">
        <f>SUM(I408:I417)</f>
        <v>0</v>
      </c>
      <c r="J418" s="26" t="s">
        <v>14</v>
      </c>
      <c r="K418" s="25">
        <f t="shared" ref="K418:O418" si="707">SUM(K408:K417)</f>
        <v>0</v>
      </c>
      <c r="L418" s="25">
        <f t="shared" si="707"/>
        <v>0</v>
      </c>
      <c r="M418" s="27">
        <f t="shared" si="707"/>
        <v>0</v>
      </c>
      <c r="N418" s="24">
        <f t="shared" si="707"/>
        <v>0</v>
      </c>
      <c r="O418" s="24">
        <f t="shared" si="707"/>
        <v>0</v>
      </c>
      <c r="P418" s="26" t="s">
        <v>14</v>
      </c>
      <c r="Q418" s="30"/>
      <c r="R418" s="24">
        <f t="shared" ref="R418:T418" si="708">SUM(R408:R417)</f>
        <v>0</v>
      </c>
      <c r="S418" s="35">
        <f t="shared" si="708"/>
        <v>0</v>
      </c>
      <c r="T418" s="35">
        <f t="shared" si="708"/>
        <v>0</v>
      </c>
      <c r="U418" s="26" t="s">
        <v>14</v>
      </c>
      <c r="V418" s="23" t="s">
        <v>14</v>
      </c>
      <c r="W418" s="23" t="s">
        <v>14</v>
      </c>
      <c r="X418" s="23" t="s">
        <v>14</v>
      </c>
      <c r="Y418" s="23" t="s">
        <v>14</v>
      </c>
    </row>
    <row r="419" spans="1:25" hidden="1" x14ac:dyDescent="0.2">
      <c r="A419" s="22" t="s">
        <v>143</v>
      </c>
      <c r="B419" s="23">
        <v>7</v>
      </c>
      <c r="C419" s="30" t="s">
        <v>14</v>
      </c>
      <c r="D419" s="26" t="s">
        <v>14</v>
      </c>
      <c r="E419" s="26" t="s">
        <v>14</v>
      </c>
      <c r="F419" s="25">
        <f>SUM(F408:F417)</f>
        <v>0</v>
      </c>
      <c r="G419" s="23" t="s">
        <v>14</v>
      </c>
      <c r="H419" s="23" t="s">
        <v>14</v>
      </c>
      <c r="I419" s="23" t="s">
        <v>14</v>
      </c>
      <c r="J419" s="25">
        <f>SUM(J408:J417)</f>
        <v>0</v>
      </c>
      <c r="K419" s="23" t="s">
        <v>14</v>
      </c>
      <c r="L419" s="23" t="s">
        <v>14</v>
      </c>
      <c r="M419" s="28" t="s">
        <v>14</v>
      </c>
      <c r="N419" s="23" t="s">
        <v>14</v>
      </c>
      <c r="O419" s="23" t="s">
        <v>14</v>
      </c>
      <c r="P419" s="25">
        <f>SUM(P408:P417)</f>
        <v>0</v>
      </c>
      <c r="Q419" s="24"/>
      <c r="R419" s="31" t="s">
        <v>14</v>
      </c>
      <c r="S419" s="31" t="s">
        <v>14</v>
      </c>
      <c r="T419" s="31" t="s">
        <v>14</v>
      </c>
      <c r="U419" s="25">
        <f>SUM(U408:U417)</f>
        <v>0</v>
      </c>
      <c r="V419" s="36" t="s">
        <v>14</v>
      </c>
      <c r="W419" s="23" t="s">
        <v>14</v>
      </c>
      <c r="X419" s="23" t="s">
        <v>14</v>
      </c>
      <c r="Y419" s="23" t="s">
        <v>14</v>
      </c>
    </row>
    <row r="420" spans="1:25" hidden="1" x14ac:dyDescent="0.2">
      <c r="A420" s="22" t="s">
        <v>144</v>
      </c>
      <c r="B420" s="23">
        <v>7</v>
      </c>
      <c r="C420" s="24">
        <f>SUMIF(H408:H417,"f",C408:C417)</f>
        <v>0</v>
      </c>
      <c r="D420" s="24">
        <f>SUMIF(H408:H417,"f",D408:D417)</f>
        <v>0</v>
      </c>
      <c r="E420" s="24">
        <f>SUMIF(H408:H417,"f",E408:E417)</f>
        <v>0</v>
      </c>
      <c r="F420" s="26" t="s">
        <v>14</v>
      </c>
      <c r="G420" s="23" t="s">
        <v>14</v>
      </c>
      <c r="H420" s="23" t="s">
        <v>14</v>
      </c>
      <c r="I420" s="24">
        <f>SUMIF(H408:H417,"f",I408:I417)</f>
        <v>0</v>
      </c>
      <c r="J420" s="23" t="s">
        <v>14</v>
      </c>
      <c r="K420" s="24">
        <f>SUMIF(H408:H417,"f",K408:K417)</f>
        <v>0</v>
      </c>
      <c r="L420" s="24">
        <f>SUMIF(H408:H417,"f",L408:L417)</f>
        <v>0</v>
      </c>
      <c r="M420" s="24">
        <f>SUMIF(H408:H417,"f",M408:M417)</f>
        <v>0</v>
      </c>
      <c r="N420" s="24">
        <f>SUMIF(H408:H417,"f",N408:N417)</f>
        <v>0</v>
      </c>
      <c r="O420" s="24">
        <f>SUMIF(H408:H417,"f",O408:O417)</f>
        <v>0</v>
      </c>
      <c r="P420" s="23" t="s">
        <v>14</v>
      </c>
      <c r="Q420" s="31"/>
      <c r="R420" s="24">
        <f>SUMIF(H408:H417,"f",R408:R417)</f>
        <v>0</v>
      </c>
      <c r="S420" s="24">
        <f>SUMIF(H408:H417,"f",S408:S417)</f>
        <v>0</v>
      </c>
      <c r="T420" s="24">
        <f>SUMIF(H408:H417,"f",T408:T417)</f>
        <v>0</v>
      </c>
      <c r="U420" s="23" t="s">
        <v>14</v>
      </c>
      <c r="V420" s="23" t="s">
        <v>14</v>
      </c>
      <c r="W420" s="23" t="s">
        <v>14</v>
      </c>
      <c r="X420" s="23" t="s">
        <v>14</v>
      </c>
      <c r="Y420" s="23" t="s">
        <v>14</v>
      </c>
    </row>
    <row r="421" spans="1:25" hidden="1" x14ac:dyDescent="0.2">
      <c r="A421" s="234" t="s">
        <v>30</v>
      </c>
      <c r="B421" s="235"/>
      <c r="C421" s="235"/>
      <c r="D421" s="235"/>
      <c r="E421" s="235"/>
      <c r="F421" s="235"/>
      <c r="G421" s="235"/>
      <c r="H421" s="235"/>
      <c r="I421" s="235"/>
      <c r="J421" s="235"/>
      <c r="K421" s="235"/>
      <c r="L421" s="235"/>
      <c r="M421" s="235"/>
      <c r="N421" s="235"/>
      <c r="O421" s="235"/>
      <c r="P421" s="235"/>
      <c r="Q421" s="235"/>
      <c r="R421" s="235"/>
      <c r="S421" s="235"/>
      <c r="T421" s="235"/>
      <c r="U421" s="235"/>
      <c r="V421" s="235"/>
      <c r="W421" s="235"/>
      <c r="X421" s="235"/>
      <c r="Y421" s="236"/>
    </row>
    <row r="422" spans="1:25" hidden="1" x14ac:dyDescent="0.2">
      <c r="A422" s="7"/>
      <c r="B422" s="8">
        <v>7</v>
      </c>
      <c r="C422" s="9"/>
      <c r="D422" s="10">
        <f t="shared" ref="D422:D431" si="709">IF(C422&gt;0,K422/(I422/C422),0)</f>
        <v>0</v>
      </c>
      <c r="E422" s="10">
        <f t="shared" ref="E422:E431" si="710">IF(C422&gt;0,S422/(I422/C422),0)</f>
        <v>0</v>
      </c>
      <c r="F422" s="11">
        <f t="shared" ref="F422:F431" si="711">IF(V422&gt;0,FLOOR((P422+U422)/V422,0.1),0)</f>
        <v>0</v>
      </c>
      <c r="G422" s="12"/>
      <c r="H422" s="12"/>
      <c r="I422" s="13">
        <f>K422+S422</f>
        <v>0</v>
      </c>
      <c r="J422" s="14">
        <f>P422+U422</f>
        <v>0</v>
      </c>
      <c r="K422" s="13">
        <f>L422+R422</f>
        <v>0</v>
      </c>
      <c r="L422" s="13">
        <f>M422+N422</f>
        <v>0</v>
      </c>
      <c r="M422" s="8"/>
      <c r="N422" s="15">
        <f t="shared" ref="N422:N431" si="712">O422+P422</f>
        <v>0</v>
      </c>
      <c r="O422" s="8"/>
      <c r="P422" s="8"/>
      <c r="Q422" s="8"/>
      <c r="R422" s="8"/>
      <c r="S422" s="16">
        <f t="shared" ref="S422:S431" si="713">(C422*V422)-K422</f>
        <v>0</v>
      </c>
      <c r="T422" s="17"/>
      <c r="U422" s="18">
        <f t="shared" ref="U422:U431" si="714">S422-T422</f>
        <v>0</v>
      </c>
      <c r="V422" s="19"/>
      <c r="W422" s="20"/>
      <c r="X422" s="20"/>
      <c r="Y422" s="21"/>
    </row>
    <row r="423" spans="1:25" hidden="1" x14ac:dyDescent="0.2">
      <c r="A423" s="7"/>
      <c r="B423" s="8">
        <v>7</v>
      </c>
      <c r="C423" s="9"/>
      <c r="D423" s="10">
        <f t="shared" si="709"/>
        <v>0</v>
      </c>
      <c r="E423" s="10">
        <f t="shared" si="710"/>
        <v>0</v>
      </c>
      <c r="F423" s="11">
        <f t="shared" si="711"/>
        <v>0</v>
      </c>
      <c r="G423" s="12"/>
      <c r="H423" s="12"/>
      <c r="I423" s="13">
        <f t="shared" ref="I423:I431" si="715">K423+S423</f>
        <v>0</v>
      </c>
      <c r="J423" s="14">
        <f t="shared" ref="J423:J431" si="716">P423+U423</f>
        <v>0</v>
      </c>
      <c r="K423" s="13">
        <f t="shared" ref="K423:K431" si="717">L423+R423</f>
        <v>0</v>
      </c>
      <c r="L423" s="13">
        <f t="shared" ref="L423:L431" si="718">M423+N423</f>
        <v>0</v>
      </c>
      <c r="M423" s="8"/>
      <c r="N423" s="15">
        <f t="shared" si="712"/>
        <v>0</v>
      </c>
      <c r="O423" s="8"/>
      <c r="P423" s="8"/>
      <c r="Q423" s="8"/>
      <c r="R423" s="8"/>
      <c r="S423" s="16">
        <f t="shared" si="713"/>
        <v>0</v>
      </c>
      <c r="T423" s="17"/>
      <c r="U423" s="18">
        <f t="shared" si="714"/>
        <v>0</v>
      </c>
      <c r="V423" s="19"/>
      <c r="W423" s="20"/>
      <c r="X423" s="20"/>
      <c r="Y423" s="21"/>
    </row>
    <row r="424" spans="1:25" hidden="1" x14ac:dyDescent="0.2">
      <c r="A424" s="7"/>
      <c r="B424" s="8">
        <v>7</v>
      </c>
      <c r="C424" s="9"/>
      <c r="D424" s="10">
        <f t="shared" ref="D424:D426" si="719">IF(C424&gt;0,K424/(I424/C424),0)</f>
        <v>0</v>
      </c>
      <c r="E424" s="10">
        <f t="shared" ref="E424:E426" si="720">IF(C424&gt;0,S424/(I424/C424),0)</f>
        <v>0</v>
      </c>
      <c r="F424" s="11">
        <f t="shared" ref="F424:F426" si="721">IF(V424&gt;0,FLOOR((P424+U424)/V424,0.1),0)</f>
        <v>0</v>
      </c>
      <c r="G424" s="12"/>
      <c r="H424" s="12"/>
      <c r="I424" s="13">
        <f t="shared" ref="I424:I426" si="722">K424+S424</f>
        <v>0</v>
      </c>
      <c r="J424" s="14">
        <f t="shared" ref="J424:J426" si="723">P424+U424</f>
        <v>0</v>
      </c>
      <c r="K424" s="13">
        <f t="shared" ref="K424:K426" si="724">L424+R424</f>
        <v>0</v>
      </c>
      <c r="L424" s="13">
        <f t="shared" ref="L424:L426" si="725">M424+N424</f>
        <v>0</v>
      </c>
      <c r="M424" s="8"/>
      <c r="N424" s="15">
        <f t="shared" ref="N424:N426" si="726">O424+P424</f>
        <v>0</v>
      </c>
      <c r="O424" s="8"/>
      <c r="P424" s="8"/>
      <c r="Q424" s="8"/>
      <c r="R424" s="8"/>
      <c r="S424" s="16">
        <f t="shared" ref="S424:S426" si="727">(C424*V424)-K424</f>
        <v>0</v>
      </c>
      <c r="T424" s="17"/>
      <c r="U424" s="18">
        <f t="shared" ref="U424:U426" si="728">S424-T424</f>
        <v>0</v>
      </c>
      <c r="V424" s="19"/>
      <c r="W424" s="20"/>
      <c r="X424" s="20"/>
      <c r="Y424" s="21"/>
    </row>
    <row r="425" spans="1:25" hidden="1" x14ac:dyDescent="0.2">
      <c r="A425" s="7"/>
      <c r="B425" s="8">
        <v>7</v>
      </c>
      <c r="C425" s="9"/>
      <c r="D425" s="10">
        <f t="shared" si="719"/>
        <v>0</v>
      </c>
      <c r="E425" s="10">
        <f t="shared" si="720"/>
        <v>0</v>
      </c>
      <c r="F425" s="11">
        <f t="shared" si="721"/>
        <v>0</v>
      </c>
      <c r="G425" s="12"/>
      <c r="H425" s="12"/>
      <c r="I425" s="13">
        <f t="shared" si="722"/>
        <v>0</v>
      </c>
      <c r="J425" s="14">
        <f t="shared" si="723"/>
        <v>0</v>
      </c>
      <c r="K425" s="13">
        <f t="shared" si="724"/>
        <v>0</v>
      </c>
      <c r="L425" s="13">
        <f t="shared" si="725"/>
        <v>0</v>
      </c>
      <c r="M425" s="8"/>
      <c r="N425" s="15">
        <f t="shared" si="726"/>
        <v>0</v>
      </c>
      <c r="O425" s="8"/>
      <c r="P425" s="8"/>
      <c r="Q425" s="8"/>
      <c r="R425" s="8"/>
      <c r="S425" s="16">
        <f t="shared" si="727"/>
        <v>0</v>
      </c>
      <c r="T425" s="17"/>
      <c r="U425" s="18">
        <f t="shared" si="728"/>
        <v>0</v>
      </c>
      <c r="V425" s="19"/>
      <c r="W425" s="20"/>
      <c r="X425" s="20"/>
      <c r="Y425" s="21"/>
    </row>
    <row r="426" spans="1:25" hidden="1" x14ac:dyDescent="0.2">
      <c r="A426" s="7"/>
      <c r="B426" s="8">
        <v>7</v>
      </c>
      <c r="C426" s="9"/>
      <c r="D426" s="10">
        <f t="shared" si="719"/>
        <v>0</v>
      </c>
      <c r="E426" s="10">
        <f t="shared" si="720"/>
        <v>0</v>
      </c>
      <c r="F426" s="11">
        <f t="shared" si="721"/>
        <v>0</v>
      </c>
      <c r="G426" s="12"/>
      <c r="H426" s="12"/>
      <c r="I426" s="13">
        <f t="shared" si="722"/>
        <v>0</v>
      </c>
      <c r="J426" s="14">
        <f t="shared" si="723"/>
        <v>0</v>
      </c>
      <c r="K426" s="13">
        <f t="shared" si="724"/>
        <v>0</v>
      </c>
      <c r="L426" s="13">
        <f t="shared" si="725"/>
        <v>0</v>
      </c>
      <c r="M426" s="8"/>
      <c r="N426" s="15">
        <f t="shared" si="726"/>
        <v>0</v>
      </c>
      <c r="O426" s="8"/>
      <c r="P426" s="8"/>
      <c r="Q426" s="8"/>
      <c r="R426" s="8"/>
      <c r="S426" s="16">
        <f t="shared" si="727"/>
        <v>0</v>
      </c>
      <c r="T426" s="17"/>
      <c r="U426" s="18">
        <f t="shared" si="728"/>
        <v>0</v>
      </c>
      <c r="V426" s="19"/>
      <c r="W426" s="20"/>
      <c r="X426" s="20"/>
      <c r="Y426" s="21"/>
    </row>
    <row r="427" spans="1:25" hidden="1" x14ac:dyDescent="0.2">
      <c r="A427" s="7"/>
      <c r="B427" s="8">
        <v>7</v>
      </c>
      <c r="C427" s="9"/>
      <c r="D427" s="10">
        <f t="shared" si="709"/>
        <v>0</v>
      </c>
      <c r="E427" s="10">
        <f t="shared" si="710"/>
        <v>0</v>
      </c>
      <c r="F427" s="11">
        <f t="shared" si="711"/>
        <v>0</v>
      </c>
      <c r="G427" s="12"/>
      <c r="H427" s="12"/>
      <c r="I427" s="13">
        <f t="shared" si="715"/>
        <v>0</v>
      </c>
      <c r="J427" s="14">
        <f t="shared" si="716"/>
        <v>0</v>
      </c>
      <c r="K427" s="13">
        <f t="shared" si="717"/>
        <v>0</v>
      </c>
      <c r="L427" s="13">
        <f t="shared" si="718"/>
        <v>0</v>
      </c>
      <c r="M427" s="8"/>
      <c r="N427" s="15">
        <f t="shared" si="712"/>
        <v>0</v>
      </c>
      <c r="O427" s="8"/>
      <c r="P427" s="8"/>
      <c r="Q427" s="8"/>
      <c r="R427" s="8"/>
      <c r="S427" s="16">
        <f t="shared" si="713"/>
        <v>0</v>
      </c>
      <c r="T427" s="17"/>
      <c r="U427" s="18">
        <f t="shared" si="714"/>
        <v>0</v>
      </c>
      <c r="V427" s="19"/>
      <c r="W427" s="20"/>
      <c r="X427" s="20"/>
      <c r="Y427" s="21"/>
    </row>
    <row r="428" spans="1:25" hidden="1" x14ac:dyDescent="0.2">
      <c r="A428" s="7"/>
      <c r="B428" s="8">
        <v>7</v>
      </c>
      <c r="C428" s="9"/>
      <c r="D428" s="10">
        <f t="shared" si="709"/>
        <v>0</v>
      </c>
      <c r="E428" s="10">
        <f t="shared" si="710"/>
        <v>0</v>
      </c>
      <c r="F428" s="11">
        <f t="shared" si="711"/>
        <v>0</v>
      </c>
      <c r="G428" s="12"/>
      <c r="H428" s="12"/>
      <c r="I428" s="13">
        <f t="shared" si="715"/>
        <v>0</v>
      </c>
      <c r="J428" s="14">
        <f t="shared" si="716"/>
        <v>0</v>
      </c>
      <c r="K428" s="13">
        <f t="shared" si="717"/>
        <v>0</v>
      </c>
      <c r="L428" s="13">
        <f t="shared" si="718"/>
        <v>0</v>
      </c>
      <c r="M428" s="8"/>
      <c r="N428" s="15">
        <f t="shared" si="712"/>
        <v>0</v>
      </c>
      <c r="O428" s="8"/>
      <c r="P428" s="8"/>
      <c r="Q428" s="8"/>
      <c r="R428" s="8"/>
      <c r="S428" s="16">
        <f t="shared" si="713"/>
        <v>0</v>
      </c>
      <c r="T428" s="17"/>
      <c r="U428" s="18">
        <f t="shared" si="714"/>
        <v>0</v>
      </c>
      <c r="V428" s="19"/>
      <c r="W428" s="20"/>
      <c r="X428" s="20"/>
      <c r="Y428" s="21"/>
    </row>
    <row r="429" spans="1:25" hidden="1" x14ac:dyDescent="0.2">
      <c r="A429" s="7"/>
      <c r="B429" s="8">
        <v>7</v>
      </c>
      <c r="C429" s="9"/>
      <c r="D429" s="10">
        <f t="shared" si="709"/>
        <v>0</v>
      </c>
      <c r="E429" s="10">
        <f t="shared" si="710"/>
        <v>0</v>
      </c>
      <c r="F429" s="11">
        <f t="shared" si="711"/>
        <v>0</v>
      </c>
      <c r="G429" s="12"/>
      <c r="H429" s="12"/>
      <c r="I429" s="13">
        <f t="shared" si="715"/>
        <v>0</v>
      </c>
      <c r="J429" s="14">
        <f t="shared" si="716"/>
        <v>0</v>
      </c>
      <c r="K429" s="13">
        <f t="shared" si="717"/>
        <v>0</v>
      </c>
      <c r="L429" s="13">
        <f t="shared" si="718"/>
        <v>0</v>
      </c>
      <c r="M429" s="8"/>
      <c r="N429" s="15">
        <f t="shared" si="712"/>
        <v>0</v>
      </c>
      <c r="O429" s="8"/>
      <c r="P429" s="8"/>
      <c r="Q429" s="8"/>
      <c r="R429" s="8"/>
      <c r="S429" s="16">
        <f t="shared" si="713"/>
        <v>0</v>
      </c>
      <c r="T429" s="17"/>
      <c r="U429" s="18">
        <f t="shared" si="714"/>
        <v>0</v>
      </c>
      <c r="V429" s="19"/>
      <c r="W429" s="20"/>
      <c r="X429" s="20"/>
      <c r="Y429" s="21"/>
    </row>
    <row r="430" spans="1:25" hidden="1" x14ac:dyDescent="0.2">
      <c r="A430" s="7"/>
      <c r="B430" s="8">
        <v>7</v>
      </c>
      <c r="C430" s="9"/>
      <c r="D430" s="10">
        <f t="shared" si="709"/>
        <v>0</v>
      </c>
      <c r="E430" s="10">
        <f t="shared" si="710"/>
        <v>0</v>
      </c>
      <c r="F430" s="11">
        <f t="shared" si="711"/>
        <v>0</v>
      </c>
      <c r="G430" s="12"/>
      <c r="H430" s="12"/>
      <c r="I430" s="13">
        <f t="shared" si="715"/>
        <v>0</v>
      </c>
      <c r="J430" s="14">
        <f t="shared" si="716"/>
        <v>0</v>
      </c>
      <c r="K430" s="13">
        <f t="shared" si="717"/>
        <v>0</v>
      </c>
      <c r="L430" s="13">
        <f t="shared" si="718"/>
        <v>0</v>
      </c>
      <c r="M430" s="8"/>
      <c r="N430" s="15">
        <f t="shared" si="712"/>
        <v>0</v>
      </c>
      <c r="O430" s="8"/>
      <c r="P430" s="8"/>
      <c r="Q430" s="8"/>
      <c r="R430" s="8"/>
      <c r="S430" s="16">
        <f t="shared" si="713"/>
        <v>0</v>
      </c>
      <c r="T430" s="17"/>
      <c r="U430" s="18">
        <f t="shared" si="714"/>
        <v>0</v>
      </c>
      <c r="V430" s="19"/>
      <c r="W430" s="20"/>
      <c r="X430" s="20"/>
      <c r="Y430" s="21"/>
    </row>
    <row r="431" spans="1:25" hidden="1" x14ac:dyDescent="0.2">
      <c r="A431" s="7"/>
      <c r="B431" s="8">
        <v>7</v>
      </c>
      <c r="C431" s="9"/>
      <c r="D431" s="10">
        <f t="shared" si="709"/>
        <v>0</v>
      </c>
      <c r="E431" s="10">
        <f t="shared" si="710"/>
        <v>0</v>
      </c>
      <c r="F431" s="11">
        <f t="shared" si="711"/>
        <v>0</v>
      </c>
      <c r="G431" s="12"/>
      <c r="H431" s="12"/>
      <c r="I431" s="13">
        <f t="shared" si="715"/>
        <v>0</v>
      </c>
      <c r="J431" s="14">
        <f t="shared" si="716"/>
        <v>0</v>
      </c>
      <c r="K431" s="13">
        <f t="shared" si="717"/>
        <v>0</v>
      </c>
      <c r="L431" s="13">
        <f t="shared" si="718"/>
        <v>0</v>
      </c>
      <c r="M431" s="8"/>
      <c r="N431" s="15">
        <f t="shared" si="712"/>
        <v>0</v>
      </c>
      <c r="O431" s="8"/>
      <c r="P431" s="8"/>
      <c r="Q431" s="8"/>
      <c r="R431" s="8"/>
      <c r="S431" s="16">
        <f t="shared" si="713"/>
        <v>0</v>
      </c>
      <c r="T431" s="17"/>
      <c r="U431" s="18">
        <f t="shared" si="714"/>
        <v>0</v>
      </c>
      <c r="V431" s="19"/>
      <c r="W431" s="20"/>
      <c r="X431" s="20"/>
      <c r="Y431" s="21"/>
    </row>
    <row r="432" spans="1:25" hidden="1" x14ac:dyDescent="0.2">
      <c r="A432" s="22" t="s">
        <v>142</v>
      </c>
      <c r="B432" s="23">
        <v>7</v>
      </c>
      <c r="C432" s="24">
        <f>SUM(C422:C431)</f>
        <v>0</v>
      </c>
      <c r="D432" s="25">
        <f>SUM(D422:D431)</f>
        <v>0</v>
      </c>
      <c r="E432" s="25">
        <f>SUM(E422:E431)</f>
        <v>0</v>
      </c>
      <c r="F432" s="26" t="s">
        <v>14</v>
      </c>
      <c r="G432" s="23" t="s">
        <v>14</v>
      </c>
      <c r="H432" s="23" t="s">
        <v>14</v>
      </c>
      <c r="I432" s="25">
        <f>SUM(I422:I431)</f>
        <v>0</v>
      </c>
      <c r="J432" s="26" t="s">
        <v>14</v>
      </c>
      <c r="K432" s="25">
        <f t="shared" ref="K432:O432" si="729">SUM(K422:K431)</f>
        <v>0</v>
      </c>
      <c r="L432" s="25">
        <f t="shared" si="729"/>
        <v>0</v>
      </c>
      <c r="M432" s="27">
        <f t="shared" si="729"/>
        <v>0</v>
      </c>
      <c r="N432" s="24">
        <f t="shared" si="729"/>
        <v>0</v>
      </c>
      <c r="O432" s="24">
        <f t="shared" si="729"/>
        <v>0</v>
      </c>
      <c r="P432" s="26" t="s">
        <v>14</v>
      </c>
      <c r="Q432" s="30"/>
      <c r="R432" s="24">
        <f t="shared" ref="R432:T432" si="730">SUM(R422:R431)</f>
        <v>0</v>
      </c>
      <c r="S432" s="35">
        <f t="shared" si="730"/>
        <v>0</v>
      </c>
      <c r="T432" s="35">
        <f t="shared" si="730"/>
        <v>0</v>
      </c>
      <c r="U432" s="26" t="s">
        <v>14</v>
      </c>
      <c r="V432" s="23" t="s">
        <v>14</v>
      </c>
      <c r="W432" s="23" t="s">
        <v>14</v>
      </c>
      <c r="X432" s="23" t="s">
        <v>14</v>
      </c>
      <c r="Y432" s="23" t="s">
        <v>14</v>
      </c>
    </row>
    <row r="433" spans="1:25" hidden="1" x14ac:dyDescent="0.2">
      <c r="A433" s="22" t="s">
        <v>143</v>
      </c>
      <c r="B433" s="23">
        <v>7</v>
      </c>
      <c r="C433" s="30" t="s">
        <v>14</v>
      </c>
      <c r="D433" s="26" t="s">
        <v>14</v>
      </c>
      <c r="E433" s="26" t="s">
        <v>14</v>
      </c>
      <c r="F433" s="25">
        <f>SUM(F422:F431)</f>
        <v>0</v>
      </c>
      <c r="G433" s="23" t="s">
        <v>14</v>
      </c>
      <c r="H433" s="23" t="s">
        <v>14</v>
      </c>
      <c r="I433" s="23" t="s">
        <v>14</v>
      </c>
      <c r="J433" s="25">
        <f>SUM(J422:J431)</f>
        <v>0</v>
      </c>
      <c r="K433" s="23" t="s">
        <v>14</v>
      </c>
      <c r="L433" s="23" t="s">
        <v>14</v>
      </c>
      <c r="M433" s="28" t="s">
        <v>14</v>
      </c>
      <c r="N433" s="23" t="s">
        <v>14</v>
      </c>
      <c r="O433" s="23" t="s">
        <v>14</v>
      </c>
      <c r="P433" s="25">
        <f>SUM(P422:P431)</f>
        <v>0</v>
      </c>
      <c r="Q433" s="24"/>
      <c r="R433" s="31" t="s">
        <v>14</v>
      </c>
      <c r="S433" s="31" t="s">
        <v>14</v>
      </c>
      <c r="T433" s="31" t="s">
        <v>14</v>
      </c>
      <c r="U433" s="25">
        <f>SUM(U422:U431)</f>
        <v>0</v>
      </c>
      <c r="V433" s="36" t="s">
        <v>14</v>
      </c>
      <c r="W433" s="23" t="s">
        <v>14</v>
      </c>
      <c r="X433" s="23" t="s">
        <v>14</v>
      </c>
      <c r="Y433" s="23" t="s">
        <v>14</v>
      </c>
    </row>
    <row r="434" spans="1:25" hidden="1" x14ac:dyDescent="0.2">
      <c r="A434" s="22" t="s">
        <v>144</v>
      </c>
      <c r="B434" s="23">
        <v>7</v>
      </c>
      <c r="C434" s="24">
        <f>SUMIF(H422:H431,"f",C422:C431)</f>
        <v>0</v>
      </c>
      <c r="D434" s="24">
        <f>SUMIF(H422:H431,"f",D422:D431)</f>
        <v>0</v>
      </c>
      <c r="E434" s="24">
        <f>SUMIF(H422:H431,"f",E422:E431)</f>
        <v>0</v>
      </c>
      <c r="F434" s="26" t="s">
        <v>14</v>
      </c>
      <c r="G434" s="23" t="s">
        <v>14</v>
      </c>
      <c r="H434" s="23" t="s">
        <v>14</v>
      </c>
      <c r="I434" s="24">
        <f>SUMIF(H422:H431,"f",I422:I431)</f>
        <v>0</v>
      </c>
      <c r="J434" s="23" t="s">
        <v>14</v>
      </c>
      <c r="K434" s="24">
        <f>SUMIF(H422:H431,"f",K422:K431)</f>
        <v>0</v>
      </c>
      <c r="L434" s="24">
        <f>SUMIF(H422:H431,"f",L422:L431)</f>
        <v>0</v>
      </c>
      <c r="M434" s="24">
        <f>SUMIF(H422:H431,"f",M422:M431)</f>
        <v>0</v>
      </c>
      <c r="N434" s="24">
        <f>SUMIF(H422:H431,"f",N422:N431)</f>
        <v>0</v>
      </c>
      <c r="O434" s="24">
        <f>SUMIF(H422:H431,"f",O422:O431)</f>
        <v>0</v>
      </c>
      <c r="P434" s="23" t="s">
        <v>14</v>
      </c>
      <c r="Q434" s="31"/>
      <c r="R434" s="24">
        <f>SUMIF(H422:H431,"f",R422:R431)</f>
        <v>0</v>
      </c>
      <c r="S434" s="24">
        <f>SUMIF(H422:H431,"f",S422:S431)</f>
        <v>0</v>
      </c>
      <c r="T434" s="24">
        <f>SUMIF(H422:H431,"f",T422:T431)</f>
        <v>0</v>
      </c>
      <c r="U434" s="23" t="s">
        <v>14</v>
      </c>
      <c r="V434" s="23" t="s">
        <v>14</v>
      </c>
      <c r="W434" s="23" t="s">
        <v>14</v>
      </c>
      <c r="X434" s="23" t="s">
        <v>14</v>
      </c>
      <c r="Y434" s="23" t="s">
        <v>14</v>
      </c>
    </row>
    <row r="435" spans="1:25" hidden="1" x14ac:dyDescent="0.2">
      <c r="A435" s="234" t="s">
        <v>33</v>
      </c>
      <c r="B435" s="235"/>
      <c r="C435" s="235"/>
      <c r="D435" s="235"/>
      <c r="E435" s="235"/>
      <c r="F435" s="235"/>
      <c r="G435" s="235"/>
      <c r="H435" s="235"/>
      <c r="I435" s="235"/>
      <c r="J435" s="235"/>
      <c r="K435" s="235"/>
      <c r="L435" s="235"/>
      <c r="M435" s="235"/>
      <c r="N435" s="235"/>
      <c r="O435" s="235"/>
      <c r="P435" s="235"/>
      <c r="Q435" s="235"/>
      <c r="R435" s="235"/>
      <c r="S435" s="235"/>
      <c r="T435" s="235"/>
      <c r="U435" s="235"/>
      <c r="V435" s="235"/>
      <c r="W435" s="235"/>
      <c r="X435" s="235"/>
      <c r="Y435" s="236"/>
    </row>
    <row r="436" spans="1:25" hidden="1" x14ac:dyDescent="0.2">
      <c r="A436" s="7"/>
      <c r="B436" s="8">
        <v>7</v>
      </c>
      <c r="C436" s="9"/>
      <c r="D436" s="10">
        <f t="shared" ref="D436:D445" si="731">IF(C436&gt;0,K436/(I436/C436),0)</f>
        <v>0</v>
      </c>
      <c r="E436" s="10">
        <f t="shared" ref="E436:E445" si="732">IF(C436&gt;0,S436/(I436/C436),0)</f>
        <v>0</v>
      </c>
      <c r="F436" s="11">
        <f t="shared" ref="F436:F445" si="733">IF(V436&gt;0,FLOOR((P436+U436)/V436,0.1),0)</f>
        <v>0</v>
      </c>
      <c r="G436" s="12"/>
      <c r="H436" s="12"/>
      <c r="I436" s="13">
        <f>K436+S436</f>
        <v>0</v>
      </c>
      <c r="J436" s="14">
        <f>P436+U436</f>
        <v>0</v>
      </c>
      <c r="K436" s="13">
        <f>L436+R436</f>
        <v>0</v>
      </c>
      <c r="L436" s="13">
        <f>M436+N436</f>
        <v>0</v>
      </c>
      <c r="M436" s="8"/>
      <c r="N436" s="15">
        <f t="shared" ref="N436:N445" si="734">O436+P436</f>
        <v>0</v>
      </c>
      <c r="O436" s="8"/>
      <c r="P436" s="8"/>
      <c r="Q436" s="8"/>
      <c r="R436" s="8"/>
      <c r="S436" s="16">
        <f t="shared" ref="S436:S445" si="735">(C436*V436)-K436</f>
        <v>0</v>
      </c>
      <c r="T436" s="17"/>
      <c r="U436" s="18">
        <f t="shared" ref="U436:U445" si="736">S436-T436</f>
        <v>0</v>
      </c>
      <c r="V436" s="19"/>
      <c r="W436" s="20"/>
      <c r="X436" s="20"/>
      <c r="Y436" s="21"/>
    </row>
    <row r="437" spans="1:25" hidden="1" x14ac:dyDescent="0.2">
      <c r="A437" s="7"/>
      <c r="B437" s="8">
        <v>7</v>
      </c>
      <c r="C437" s="9"/>
      <c r="D437" s="10">
        <f t="shared" ref="D437:D444" si="737">IF(C437&gt;0,K437/(I437/C437),0)</f>
        <v>0</v>
      </c>
      <c r="E437" s="10">
        <f t="shared" ref="E437:E444" si="738">IF(C437&gt;0,S437/(I437/C437),0)</f>
        <v>0</v>
      </c>
      <c r="F437" s="11">
        <f t="shared" ref="F437:F444" si="739">IF(V437&gt;0,FLOOR((P437+U437)/V437,0.1),0)</f>
        <v>0</v>
      </c>
      <c r="G437" s="12"/>
      <c r="H437" s="12"/>
      <c r="I437" s="13">
        <f t="shared" ref="I437:I444" si="740">K437+S437</f>
        <v>0</v>
      </c>
      <c r="J437" s="14">
        <f t="shared" ref="J437:J444" si="741">P437+U437</f>
        <v>0</v>
      </c>
      <c r="K437" s="13">
        <f t="shared" ref="K437:K444" si="742">L437+R437</f>
        <v>0</v>
      </c>
      <c r="L437" s="13">
        <f t="shared" ref="L437:L444" si="743">M437+N437</f>
        <v>0</v>
      </c>
      <c r="M437" s="8"/>
      <c r="N437" s="15">
        <f t="shared" ref="N437:N444" si="744">O437+P437</f>
        <v>0</v>
      </c>
      <c r="O437" s="8"/>
      <c r="P437" s="8"/>
      <c r="Q437" s="8"/>
      <c r="R437" s="8"/>
      <c r="S437" s="16">
        <f t="shared" ref="S437:S444" si="745">(C437*V437)-K437</f>
        <v>0</v>
      </c>
      <c r="T437" s="17"/>
      <c r="U437" s="18">
        <f t="shared" ref="U437:U444" si="746">S437-T437</f>
        <v>0</v>
      </c>
      <c r="V437" s="19"/>
      <c r="W437" s="20"/>
      <c r="X437" s="20"/>
      <c r="Y437" s="21"/>
    </row>
    <row r="438" spans="1:25" hidden="1" x14ac:dyDescent="0.2">
      <c r="A438" s="7"/>
      <c r="B438" s="8">
        <v>7</v>
      </c>
      <c r="C438" s="9"/>
      <c r="D438" s="10">
        <f t="shared" si="737"/>
        <v>0</v>
      </c>
      <c r="E438" s="10">
        <f t="shared" si="738"/>
        <v>0</v>
      </c>
      <c r="F438" s="11">
        <f t="shared" si="739"/>
        <v>0</v>
      </c>
      <c r="G438" s="12"/>
      <c r="H438" s="12"/>
      <c r="I438" s="13">
        <f t="shared" si="740"/>
        <v>0</v>
      </c>
      <c r="J438" s="14">
        <f t="shared" si="741"/>
        <v>0</v>
      </c>
      <c r="K438" s="13">
        <f t="shared" si="742"/>
        <v>0</v>
      </c>
      <c r="L438" s="13">
        <f t="shared" si="743"/>
        <v>0</v>
      </c>
      <c r="M438" s="8"/>
      <c r="N438" s="15">
        <f t="shared" si="744"/>
        <v>0</v>
      </c>
      <c r="O438" s="8"/>
      <c r="P438" s="8"/>
      <c r="Q438" s="8"/>
      <c r="R438" s="8"/>
      <c r="S438" s="16">
        <f t="shared" si="745"/>
        <v>0</v>
      </c>
      <c r="T438" s="17"/>
      <c r="U438" s="18">
        <f t="shared" si="746"/>
        <v>0</v>
      </c>
      <c r="V438" s="19"/>
      <c r="W438" s="20"/>
      <c r="X438" s="20"/>
      <c r="Y438" s="21"/>
    </row>
    <row r="439" spans="1:25" hidden="1" x14ac:dyDescent="0.2">
      <c r="A439" s="7"/>
      <c r="B439" s="8">
        <v>7</v>
      </c>
      <c r="C439" s="9"/>
      <c r="D439" s="10">
        <f t="shared" si="737"/>
        <v>0</v>
      </c>
      <c r="E439" s="10">
        <f t="shared" si="738"/>
        <v>0</v>
      </c>
      <c r="F439" s="11">
        <f t="shared" si="739"/>
        <v>0</v>
      </c>
      <c r="G439" s="12"/>
      <c r="H439" s="12"/>
      <c r="I439" s="13">
        <f t="shared" si="740"/>
        <v>0</v>
      </c>
      <c r="J439" s="14">
        <f t="shared" si="741"/>
        <v>0</v>
      </c>
      <c r="K439" s="13">
        <f t="shared" si="742"/>
        <v>0</v>
      </c>
      <c r="L439" s="13">
        <f t="shared" si="743"/>
        <v>0</v>
      </c>
      <c r="M439" s="8"/>
      <c r="N439" s="15">
        <f t="shared" si="744"/>
        <v>0</v>
      </c>
      <c r="O439" s="8"/>
      <c r="P439" s="8"/>
      <c r="Q439" s="8"/>
      <c r="R439" s="8"/>
      <c r="S439" s="16">
        <f t="shared" si="745"/>
        <v>0</v>
      </c>
      <c r="T439" s="17"/>
      <c r="U439" s="18">
        <f t="shared" si="746"/>
        <v>0</v>
      </c>
      <c r="V439" s="19"/>
      <c r="W439" s="20"/>
      <c r="X439" s="20"/>
      <c r="Y439" s="21"/>
    </row>
    <row r="440" spans="1:25" hidden="1" x14ac:dyDescent="0.2">
      <c r="A440" s="7"/>
      <c r="B440" s="8">
        <v>7</v>
      </c>
      <c r="C440" s="9"/>
      <c r="D440" s="10">
        <f t="shared" si="737"/>
        <v>0</v>
      </c>
      <c r="E440" s="10">
        <f t="shared" si="738"/>
        <v>0</v>
      </c>
      <c r="F440" s="11">
        <f t="shared" si="739"/>
        <v>0</v>
      </c>
      <c r="G440" s="12"/>
      <c r="H440" s="12"/>
      <c r="I440" s="13">
        <f t="shared" si="740"/>
        <v>0</v>
      </c>
      <c r="J440" s="14">
        <f t="shared" si="741"/>
        <v>0</v>
      </c>
      <c r="K440" s="13">
        <f t="shared" si="742"/>
        <v>0</v>
      </c>
      <c r="L440" s="13">
        <f t="shared" si="743"/>
        <v>0</v>
      </c>
      <c r="M440" s="8"/>
      <c r="N440" s="15">
        <f t="shared" si="744"/>
        <v>0</v>
      </c>
      <c r="O440" s="8"/>
      <c r="P440" s="8"/>
      <c r="Q440" s="8"/>
      <c r="R440" s="8"/>
      <c r="S440" s="16">
        <f t="shared" si="745"/>
        <v>0</v>
      </c>
      <c r="T440" s="17"/>
      <c r="U440" s="18">
        <f t="shared" si="746"/>
        <v>0</v>
      </c>
      <c r="V440" s="19"/>
      <c r="W440" s="20"/>
      <c r="X440" s="20"/>
      <c r="Y440" s="21"/>
    </row>
    <row r="441" spans="1:25" hidden="1" x14ac:dyDescent="0.2">
      <c r="A441" s="7"/>
      <c r="B441" s="8">
        <v>7</v>
      </c>
      <c r="C441" s="9"/>
      <c r="D441" s="10">
        <f t="shared" si="737"/>
        <v>0</v>
      </c>
      <c r="E441" s="10">
        <f t="shared" si="738"/>
        <v>0</v>
      </c>
      <c r="F441" s="11">
        <f t="shared" si="739"/>
        <v>0</v>
      </c>
      <c r="G441" s="12"/>
      <c r="H441" s="12"/>
      <c r="I441" s="13">
        <f t="shared" si="740"/>
        <v>0</v>
      </c>
      <c r="J441" s="14">
        <f t="shared" si="741"/>
        <v>0</v>
      </c>
      <c r="K441" s="13">
        <f t="shared" si="742"/>
        <v>0</v>
      </c>
      <c r="L441" s="13">
        <f t="shared" si="743"/>
        <v>0</v>
      </c>
      <c r="M441" s="8"/>
      <c r="N441" s="15">
        <f t="shared" si="744"/>
        <v>0</v>
      </c>
      <c r="O441" s="8"/>
      <c r="P441" s="8"/>
      <c r="Q441" s="8"/>
      <c r="R441" s="8"/>
      <c r="S441" s="16">
        <f t="shared" si="745"/>
        <v>0</v>
      </c>
      <c r="T441" s="17"/>
      <c r="U441" s="18">
        <f t="shared" si="746"/>
        <v>0</v>
      </c>
      <c r="V441" s="19"/>
      <c r="W441" s="20"/>
      <c r="X441" s="20"/>
      <c r="Y441" s="21"/>
    </row>
    <row r="442" spans="1:25" hidden="1" x14ac:dyDescent="0.2">
      <c r="A442" s="7"/>
      <c r="B442" s="8">
        <v>7</v>
      </c>
      <c r="C442" s="9"/>
      <c r="D442" s="10">
        <f t="shared" si="737"/>
        <v>0</v>
      </c>
      <c r="E442" s="10">
        <f t="shared" si="738"/>
        <v>0</v>
      </c>
      <c r="F442" s="11">
        <f t="shared" si="739"/>
        <v>0</v>
      </c>
      <c r="G442" s="12"/>
      <c r="H442" s="12"/>
      <c r="I442" s="13">
        <f t="shared" si="740"/>
        <v>0</v>
      </c>
      <c r="J442" s="14">
        <f t="shared" si="741"/>
        <v>0</v>
      </c>
      <c r="K442" s="13">
        <f t="shared" si="742"/>
        <v>0</v>
      </c>
      <c r="L442" s="13">
        <f t="shared" si="743"/>
        <v>0</v>
      </c>
      <c r="M442" s="8"/>
      <c r="N442" s="15">
        <f t="shared" si="744"/>
        <v>0</v>
      </c>
      <c r="O442" s="8"/>
      <c r="P442" s="8"/>
      <c r="Q442" s="8"/>
      <c r="R442" s="8"/>
      <c r="S442" s="16">
        <f t="shared" si="745"/>
        <v>0</v>
      </c>
      <c r="T442" s="17"/>
      <c r="U442" s="18">
        <f t="shared" si="746"/>
        <v>0</v>
      </c>
      <c r="V442" s="19"/>
      <c r="W442" s="20"/>
      <c r="X442" s="20"/>
      <c r="Y442" s="21"/>
    </row>
    <row r="443" spans="1:25" hidden="1" x14ac:dyDescent="0.2">
      <c r="A443" s="7"/>
      <c r="B443" s="8">
        <v>7</v>
      </c>
      <c r="C443" s="9"/>
      <c r="D443" s="10">
        <f t="shared" si="737"/>
        <v>0</v>
      </c>
      <c r="E443" s="10">
        <f t="shared" si="738"/>
        <v>0</v>
      </c>
      <c r="F443" s="11">
        <f t="shared" si="739"/>
        <v>0</v>
      </c>
      <c r="G443" s="12"/>
      <c r="H443" s="12"/>
      <c r="I443" s="13">
        <f t="shared" si="740"/>
        <v>0</v>
      </c>
      <c r="J443" s="14">
        <f t="shared" si="741"/>
        <v>0</v>
      </c>
      <c r="K443" s="13">
        <f t="shared" si="742"/>
        <v>0</v>
      </c>
      <c r="L443" s="13">
        <f t="shared" si="743"/>
        <v>0</v>
      </c>
      <c r="M443" s="8"/>
      <c r="N443" s="15">
        <f t="shared" si="744"/>
        <v>0</v>
      </c>
      <c r="O443" s="8"/>
      <c r="P443" s="8"/>
      <c r="Q443" s="8"/>
      <c r="R443" s="8"/>
      <c r="S443" s="16">
        <f t="shared" si="745"/>
        <v>0</v>
      </c>
      <c r="T443" s="17"/>
      <c r="U443" s="18">
        <f t="shared" si="746"/>
        <v>0</v>
      </c>
      <c r="V443" s="19"/>
      <c r="W443" s="20"/>
      <c r="X443" s="20"/>
      <c r="Y443" s="21"/>
    </row>
    <row r="444" spans="1:25" hidden="1" x14ac:dyDescent="0.2">
      <c r="A444" s="7"/>
      <c r="B444" s="8">
        <v>7</v>
      </c>
      <c r="C444" s="9"/>
      <c r="D444" s="10">
        <f t="shared" si="737"/>
        <v>0</v>
      </c>
      <c r="E444" s="10">
        <f t="shared" si="738"/>
        <v>0</v>
      </c>
      <c r="F444" s="11">
        <f t="shared" si="739"/>
        <v>0</v>
      </c>
      <c r="G444" s="12"/>
      <c r="H444" s="12"/>
      <c r="I444" s="13">
        <f t="shared" si="740"/>
        <v>0</v>
      </c>
      <c r="J444" s="14">
        <f t="shared" si="741"/>
        <v>0</v>
      </c>
      <c r="K444" s="13">
        <f t="shared" si="742"/>
        <v>0</v>
      </c>
      <c r="L444" s="13">
        <f t="shared" si="743"/>
        <v>0</v>
      </c>
      <c r="M444" s="8"/>
      <c r="N444" s="15">
        <f t="shared" si="744"/>
        <v>0</v>
      </c>
      <c r="O444" s="8"/>
      <c r="P444" s="8"/>
      <c r="Q444" s="8"/>
      <c r="R444" s="8"/>
      <c r="S444" s="16">
        <f t="shared" si="745"/>
        <v>0</v>
      </c>
      <c r="T444" s="17"/>
      <c r="U444" s="18">
        <f t="shared" si="746"/>
        <v>0</v>
      </c>
      <c r="V444" s="19"/>
      <c r="W444" s="20"/>
      <c r="X444" s="20"/>
      <c r="Y444" s="21"/>
    </row>
    <row r="445" spans="1:25" hidden="1" x14ac:dyDescent="0.2">
      <c r="A445" s="7"/>
      <c r="B445" s="8">
        <v>7</v>
      </c>
      <c r="C445" s="9"/>
      <c r="D445" s="10">
        <f t="shared" si="731"/>
        <v>0</v>
      </c>
      <c r="E445" s="10">
        <f t="shared" si="732"/>
        <v>0</v>
      </c>
      <c r="F445" s="11">
        <f t="shared" si="733"/>
        <v>0</v>
      </c>
      <c r="G445" s="12"/>
      <c r="H445" s="12"/>
      <c r="I445" s="13">
        <f t="shared" ref="I445" si="747">K445+S445</f>
        <v>0</v>
      </c>
      <c r="J445" s="14">
        <f t="shared" ref="J445" si="748">P445+U445</f>
        <v>0</v>
      </c>
      <c r="K445" s="13">
        <f t="shared" ref="K445" si="749">L445+R445</f>
        <v>0</v>
      </c>
      <c r="L445" s="13">
        <f t="shared" ref="L445" si="750">M445+N445</f>
        <v>0</v>
      </c>
      <c r="M445" s="8"/>
      <c r="N445" s="15">
        <f t="shared" si="734"/>
        <v>0</v>
      </c>
      <c r="O445" s="8"/>
      <c r="P445" s="8"/>
      <c r="Q445" s="8"/>
      <c r="R445" s="8"/>
      <c r="S445" s="16">
        <f t="shared" si="735"/>
        <v>0</v>
      </c>
      <c r="T445" s="17"/>
      <c r="U445" s="18">
        <f t="shared" si="736"/>
        <v>0</v>
      </c>
      <c r="V445" s="19"/>
      <c r="W445" s="20"/>
      <c r="X445" s="20"/>
      <c r="Y445" s="21"/>
    </row>
    <row r="446" spans="1:25" hidden="1" x14ac:dyDescent="0.2">
      <c r="A446" s="22" t="s">
        <v>142</v>
      </c>
      <c r="B446" s="23">
        <v>7</v>
      </c>
      <c r="C446" s="24">
        <f>SUM(C436:C445)</f>
        <v>0</v>
      </c>
      <c r="D446" s="25">
        <f>SUM(D436:D445)</f>
        <v>0</v>
      </c>
      <c r="E446" s="25">
        <f>SUM(E436:E445)</f>
        <v>0</v>
      </c>
      <c r="F446" s="26" t="s">
        <v>14</v>
      </c>
      <c r="G446" s="23" t="s">
        <v>14</v>
      </c>
      <c r="H446" s="23" t="s">
        <v>14</v>
      </c>
      <c r="I446" s="25">
        <f>SUM(I436:I445)</f>
        <v>0</v>
      </c>
      <c r="J446" s="26" t="s">
        <v>14</v>
      </c>
      <c r="K446" s="25">
        <f>SUM(K436:K445)</f>
        <v>0</v>
      </c>
      <c r="L446" s="25">
        <f>SUM(L436:L445)</f>
        <v>0</v>
      </c>
      <c r="M446" s="27">
        <f>SUM(M436:M445)</f>
        <v>0</v>
      </c>
      <c r="N446" s="24">
        <f>SUM(N436:N445)</f>
        <v>0</v>
      </c>
      <c r="O446" s="24">
        <f>SUM(O436:O445)</f>
        <v>0</v>
      </c>
      <c r="P446" s="26" t="s">
        <v>14</v>
      </c>
      <c r="Q446" s="30"/>
      <c r="R446" s="24">
        <f>SUM(R436:R445)</f>
        <v>0</v>
      </c>
      <c r="S446" s="35">
        <f>SUM(S436:S445)</f>
        <v>0</v>
      </c>
      <c r="T446" s="35">
        <f>SUM(T436:T445)</f>
        <v>0</v>
      </c>
      <c r="U446" s="26" t="s">
        <v>14</v>
      </c>
      <c r="V446" s="23" t="s">
        <v>14</v>
      </c>
      <c r="W446" s="23" t="s">
        <v>14</v>
      </c>
      <c r="X446" s="23" t="s">
        <v>14</v>
      </c>
      <c r="Y446" s="23" t="s">
        <v>14</v>
      </c>
    </row>
    <row r="447" spans="1:25" hidden="1" x14ac:dyDescent="0.2">
      <c r="A447" s="22" t="s">
        <v>143</v>
      </c>
      <c r="B447" s="23">
        <v>7</v>
      </c>
      <c r="C447" s="30" t="s">
        <v>14</v>
      </c>
      <c r="D447" s="26" t="s">
        <v>14</v>
      </c>
      <c r="E447" s="26" t="s">
        <v>14</v>
      </c>
      <c r="F447" s="25">
        <f>SUM(F436:F445)</f>
        <v>0</v>
      </c>
      <c r="G447" s="23" t="s">
        <v>14</v>
      </c>
      <c r="H447" s="23" t="s">
        <v>14</v>
      </c>
      <c r="I447" s="23" t="s">
        <v>14</v>
      </c>
      <c r="J447" s="25">
        <f>SUM(J436:J445)</f>
        <v>0</v>
      </c>
      <c r="K447" s="23" t="s">
        <v>14</v>
      </c>
      <c r="L447" s="23" t="s">
        <v>14</v>
      </c>
      <c r="M447" s="28" t="s">
        <v>14</v>
      </c>
      <c r="N447" s="23" t="s">
        <v>14</v>
      </c>
      <c r="O447" s="23" t="s">
        <v>14</v>
      </c>
      <c r="P447" s="25">
        <f>SUM(P436:P445)</f>
        <v>0</v>
      </c>
      <c r="Q447" s="24"/>
      <c r="R447" s="31" t="s">
        <v>14</v>
      </c>
      <c r="S447" s="31" t="s">
        <v>14</v>
      </c>
      <c r="T447" s="31" t="s">
        <v>14</v>
      </c>
      <c r="U447" s="25">
        <f>SUM(U436:U445)</f>
        <v>0</v>
      </c>
      <c r="V447" s="36" t="s">
        <v>14</v>
      </c>
      <c r="W447" s="23" t="s">
        <v>14</v>
      </c>
      <c r="X447" s="23" t="s">
        <v>14</v>
      </c>
      <c r="Y447" s="23" t="s">
        <v>14</v>
      </c>
    </row>
    <row r="448" spans="1:25" hidden="1" x14ac:dyDescent="0.2">
      <c r="A448" s="22" t="s">
        <v>144</v>
      </c>
      <c r="B448" s="23">
        <v>7</v>
      </c>
      <c r="C448" s="24">
        <f>SUMIF(H436:H445,"f",C436:C445)</f>
        <v>0</v>
      </c>
      <c r="D448" s="24">
        <f>SUMIF(H436:H445,"f",D436:D445)</f>
        <v>0</v>
      </c>
      <c r="E448" s="24">
        <f>SUMIF(H436:H445,"f",E436:E445)</f>
        <v>0</v>
      </c>
      <c r="F448" s="26" t="s">
        <v>14</v>
      </c>
      <c r="G448" s="23" t="s">
        <v>14</v>
      </c>
      <c r="H448" s="23" t="s">
        <v>14</v>
      </c>
      <c r="I448" s="24">
        <f>SUMIF(H436:H445,"f",I436:I445)</f>
        <v>0</v>
      </c>
      <c r="J448" s="23" t="s">
        <v>14</v>
      </c>
      <c r="K448" s="24">
        <f>SUMIF(H436:H445,"f",K436:K445)</f>
        <v>0</v>
      </c>
      <c r="L448" s="24">
        <f>SUMIF(H436:H445,"f",L436:L445)</f>
        <v>0</v>
      </c>
      <c r="M448" s="24">
        <f>SUMIF(H436:H445,"f",M436:M445)</f>
        <v>0</v>
      </c>
      <c r="N448" s="24">
        <f>SUMIF(H436:H445,"f",N436:N445)</f>
        <v>0</v>
      </c>
      <c r="O448" s="24">
        <f>SUMIF(H436:H445,"f",O436:O445)</f>
        <v>0</v>
      </c>
      <c r="P448" s="23" t="s">
        <v>14</v>
      </c>
      <c r="Q448" s="31"/>
      <c r="R448" s="24">
        <f>SUMIF(H436:H445,"f",R436:R445)</f>
        <v>0</v>
      </c>
      <c r="S448" s="24">
        <f>SUMIF(H436:H445,"f",S436:S445)</f>
        <v>0</v>
      </c>
      <c r="T448" s="24">
        <f>SUMIF(H436:H445,"f",T436:T445)</f>
        <v>0</v>
      </c>
      <c r="U448" s="23" t="s">
        <v>14</v>
      </c>
      <c r="V448" s="23" t="s">
        <v>14</v>
      </c>
      <c r="W448" s="23" t="s">
        <v>14</v>
      </c>
      <c r="X448" s="23" t="s">
        <v>14</v>
      </c>
      <c r="Y448" s="23" t="s">
        <v>14</v>
      </c>
    </row>
    <row r="449" spans="1:25" hidden="1" x14ac:dyDescent="0.2">
      <c r="A449" s="234" t="s">
        <v>31</v>
      </c>
      <c r="B449" s="235"/>
      <c r="C449" s="235"/>
      <c r="D449" s="235"/>
      <c r="E449" s="235"/>
      <c r="F449" s="235"/>
      <c r="G449" s="235"/>
      <c r="H449" s="235"/>
      <c r="I449" s="235"/>
      <c r="J449" s="235"/>
      <c r="K449" s="235"/>
      <c r="L449" s="235"/>
      <c r="M449" s="235"/>
      <c r="N449" s="235"/>
      <c r="O449" s="235"/>
      <c r="P449" s="235"/>
      <c r="Q449" s="235"/>
      <c r="R449" s="235"/>
      <c r="S449" s="235"/>
      <c r="T449" s="235"/>
      <c r="U449" s="235"/>
      <c r="V449" s="235"/>
      <c r="W449" s="235"/>
      <c r="X449" s="235"/>
      <c r="Y449" s="236"/>
    </row>
    <row r="450" spans="1:25" hidden="1" x14ac:dyDescent="0.2">
      <c r="A450" s="7"/>
      <c r="B450" s="8">
        <v>7</v>
      </c>
      <c r="C450" s="9"/>
      <c r="D450" s="10">
        <f t="shared" ref="D450:D459" si="751">IF(C450&gt;0,K450/(I450/C450),0)</f>
        <v>0</v>
      </c>
      <c r="E450" s="10">
        <f t="shared" ref="E450:E459" si="752">IF(C450&gt;0,S450/(I450/C450),0)</f>
        <v>0</v>
      </c>
      <c r="F450" s="11">
        <f t="shared" ref="F450:F459" si="753">IF(V450&gt;0,FLOOR((P450+U450)/V450,0.1),0)</f>
        <v>0</v>
      </c>
      <c r="G450" s="12"/>
      <c r="H450" s="12"/>
      <c r="I450" s="13">
        <f>K450+S450</f>
        <v>0</v>
      </c>
      <c r="J450" s="14">
        <f>P450+U450</f>
        <v>0</v>
      </c>
      <c r="K450" s="13">
        <f>L450+R450</f>
        <v>0</v>
      </c>
      <c r="L450" s="13">
        <f>M450+N450</f>
        <v>0</v>
      </c>
      <c r="M450" s="8"/>
      <c r="N450" s="15">
        <f t="shared" ref="N450:N459" si="754">O450+P450</f>
        <v>0</v>
      </c>
      <c r="O450" s="8"/>
      <c r="P450" s="8"/>
      <c r="Q450" s="8"/>
      <c r="R450" s="8"/>
      <c r="S450" s="16">
        <f t="shared" ref="S450:S459" si="755">(C450*V450)-K450</f>
        <v>0</v>
      </c>
      <c r="T450" s="17"/>
      <c r="U450" s="18">
        <f t="shared" ref="U450:U459" si="756">S450-T450</f>
        <v>0</v>
      </c>
      <c r="V450" s="19"/>
      <c r="W450" s="20"/>
      <c r="X450" s="20"/>
      <c r="Y450" s="21"/>
    </row>
    <row r="451" spans="1:25" hidden="1" x14ac:dyDescent="0.2">
      <c r="A451" s="7"/>
      <c r="B451" s="8">
        <v>7</v>
      </c>
      <c r="C451" s="9"/>
      <c r="D451" s="10">
        <f t="shared" ref="D451:D458" si="757">IF(C451&gt;0,K451/(I451/C451),0)</f>
        <v>0</v>
      </c>
      <c r="E451" s="10">
        <f t="shared" ref="E451:E458" si="758">IF(C451&gt;0,S451/(I451/C451),0)</f>
        <v>0</v>
      </c>
      <c r="F451" s="11">
        <f t="shared" ref="F451:F458" si="759">IF(V451&gt;0,FLOOR((P451+U451)/V451,0.1),0)</f>
        <v>0</v>
      </c>
      <c r="G451" s="12"/>
      <c r="H451" s="12"/>
      <c r="I451" s="13">
        <f t="shared" ref="I451:I458" si="760">K451+S451</f>
        <v>0</v>
      </c>
      <c r="J451" s="14">
        <f t="shared" ref="J451:J458" si="761">P451+U451</f>
        <v>0</v>
      </c>
      <c r="K451" s="13">
        <f t="shared" ref="K451:K458" si="762">L451+R451</f>
        <v>0</v>
      </c>
      <c r="L451" s="13">
        <f t="shared" ref="L451:L458" si="763">M451+N451</f>
        <v>0</v>
      </c>
      <c r="M451" s="8"/>
      <c r="N451" s="15">
        <f t="shared" ref="N451:N458" si="764">O451+P451</f>
        <v>0</v>
      </c>
      <c r="O451" s="8"/>
      <c r="P451" s="8"/>
      <c r="Q451" s="8"/>
      <c r="R451" s="8"/>
      <c r="S451" s="16">
        <f t="shared" ref="S451:S458" si="765">(C451*V451)-K451</f>
        <v>0</v>
      </c>
      <c r="T451" s="17"/>
      <c r="U451" s="18">
        <f t="shared" ref="U451:U458" si="766">S451-T451</f>
        <v>0</v>
      </c>
      <c r="V451" s="19"/>
      <c r="W451" s="20"/>
      <c r="X451" s="20"/>
      <c r="Y451" s="21"/>
    </row>
    <row r="452" spans="1:25" hidden="1" x14ac:dyDescent="0.2">
      <c r="A452" s="7"/>
      <c r="B452" s="8">
        <v>7</v>
      </c>
      <c r="C452" s="9"/>
      <c r="D452" s="10">
        <f t="shared" si="757"/>
        <v>0</v>
      </c>
      <c r="E452" s="10">
        <f t="shared" si="758"/>
        <v>0</v>
      </c>
      <c r="F452" s="11">
        <f t="shared" si="759"/>
        <v>0</v>
      </c>
      <c r="G452" s="12"/>
      <c r="H452" s="12"/>
      <c r="I452" s="13">
        <f t="shared" si="760"/>
        <v>0</v>
      </c>
      <c r="J452" s="14">
        <f t="shared" si="761"/>
        <v>0</v>
      </c>
      <c r="K452" s="13">
        <f t="shared" si="762"/>
        <v>0</v>
      </c>
      <c r="L452" s="13">
        <f t="shared" si="763"/>
        <v>0</v>
      </c>
      <c r="M452" s="8"/>
      <c r="N452" s="15">
        <f t="shared" si="764"/>
        <v>0</v>
      </c>
      <c r="O452" s="8"/>
      <c r="P452" s="8"/>
      <c r="Q452" s="8"/>
      <c r="R452" s="8"/>
      <c r="S452" s="16">
        <f t="shared" si="765"/>
        <v>0</v>
      </c>
      <c r="T452" s="17"/>
      <c r="U452" s="18">
        <f t="shared" si="766"/>
        <v>0</v>
      </c>
      <c r="V452" s="19"/>
      <c r="W452" s="20"/>
      <c r="X452" s="20"/>
      <c r="Y452" s="21"/>
    </row>
    <row r="453" spans="1:25" hidden="1" x14ac:dyDescent="0.2">
      <c r="A453" s="7"/>
      <c r="B453" s="8">
        <v>7</v>
      </c>
      <c r="C453" s="9"/>
      <c r="D453" s="10">
        <f t="shared" si="757"/>
        <v>0</v>
      </c>
      <c r="E453" s="10">
        <f t="shared" si="758"/>
        <v>0</v>
      </c>
      <c r="F453" s="11">
        <f t="shared" si="759"/>
        <v>0</v>
      </c>
      <c r="G453" s="12"/>
      <c r="H453" s="12"/>
      <c r="I453" s="13">
        <f t="shared" si="760"/>
        <v>0</v>
      </c>
      <c r="J453" s="14">
        <f t="shared" si="761"/>
        <v>0</v>
      </c>
      <c r="K453" s="13">
        <f t="shared" si="762"/>
        <v>0</v>
      </c>
      <c r="L453" s="13">
        <f t="shared" si="763"/>
        <v>0</v>
      </c>
      <c r="M453" s="8"/>
      <c r="N453" s="15">
        <f t="shared" si="764"/>
        <v>0</v>
      </c>
      <c r="O453" s="8"/>
      <c r="P453" s="8"/>
      <c r="Q453" s="8"/>
      <c r="R453" s="8"/>
      <c r="S453" s="16">
        <f t="shared" si="765"/>
        <v>0</v>
      </c>
      <c r="T453" s="17"/>
      <c r="U453" s="18">
        <f t="shared" si="766"/>
        <v>0</v>
      </c>
      <c r="V453" s="19"/>
      <c r="W453" s="20"/>
      <c r="X453" s="20"/>
      <c r="Y453" s="21"/>
    </row>
    <row r="454" spans="1:25" hidden="1" x14ac:dyDescent="0.2">
      <c r="A454" s="7"/>
      <c r="B454" s="8">
        <v>7</v>
      </c>
      <c r="C454" s="9"/>
      <c r="D454" s="10">
        <f t="shared" si="757"/>
        <v>0</v>
      </c>
      <c r="E454" s="10">
        <f t="shared" si="758"/>
        <v>0</v>
      </c>
      <c r="F454" s="11">
        <f t="shared" si="759"/>
        <v>0</v>
      </c>
      <c r="G454" s="12"/>
      <c r="H454" s="12"/>
      <c r="I454" s="13">
        <f t="shared" si="760"/>
        <v>0</v>
      </c>
      <c r="J454" s="14">
        <f t="shared" si="761"/>
        <v>0</v>
      </c>
      <c r="K454" s="13">
        <f t="shared" si="762"/>
        <v>0</v>
      </c>
      <c r="L454" s="13">
        <f t="shared" si="763"/>
        <v>0</v>
      </c>
      <c r="M454" s="8"/>
      <c r="N454" s="15">
        <f t="shared" si="764"/>
        <v>0</v>
      </c>
      <c r="O454" s="8"/>
      <c r="P454" s="8"/>
      <c r="Q454" s="8"/>
      <c r="R454" s="8"/>
      <c r="S454" s="16">
        <f t="shared" si="765"/>
        <v>0</v>
      </c>
      <c r="T454" s="17"/>
      <c r="U454" s="18">
        <f t="shared" si="766"/>
        <v>0</v>
      </c>
      <c r="V454" s="19"/>
      <c r="W454" s="20"/>
      <c r="X454" s="20"/>
      <c r="Y454" s="21"/>
    </row>
    <row r="455" spans="1:25" hidden="1" x14ac:dyDescent="0.2">
      <c r="A455" s="7"/>
      <c r="B455" s="8">
        <v>7</v>
      </c>
      <c r="C455" s="9"/>
      <c r="D455" s="10">
        <f t="shared" si="757"/>
        <v>0</v>
      </c>
      <c r="E455" s="10">
        <f t="shared" si="758"/>
        <v>0</v>
      </c>
      <c r="F455" s="11">
        <f t="shared" si="759"/>
        <v>0</v>
      </c>
      <c r="G455" s="12"/>
      <c r="H455" s="12"/>
      <c r="I455" s="13">
        <f t="shared" si="760"/>
        <v>0</v>
      </c>
      <c r="J455" s="14">
        <f t="shared" si="761"/>
        <v>0</v>
      </c>
      <c r="K455" s="13">
        <f t="shared" si="762"/>
        <v>0</v>
      </c>
      <c r="L455" s="13">
        <f t="shared" si="763"/>
        <v>0</v>
      </c>
      <c r="M455" s="8"/>
      <c r="N455" s="15">
        <f t="shared" si="764"/>
        <v>0</v>
      </c>
      <c r="O455" s="8"/>
      <c r="P455" s="8"/>
      <c r="Q455" s="8"/>
      <c r="R455" s="8"/>
      <c r="S455" s="16">
        <f t="shared" si="765"/>
        <v>0</v>
      </c>
      <c r="T455" s="17"/>
      <c r="U455" s="18">
        <f t="shared" si="766"/>
        <v>0</v>
      </c>
      <c r="V455" s="19"/>
      <c r="W455" s="20"/>
      <c r="X455" s="20"/>
      <c r="Y455" s="21"/>
    </row>
    <row r="456" spans="1:25" hidden="1" x14ac:dyDescent="0.2">
      <c r="A456" s="7"/>
      <c r="B456" s="8">
        <v>7</v>
      </c>
      <c r="C456" s="9"/>
      <c r="D456" s="10">
        <f t="shared" si="757"/>
        <v>0</v>
      </c>
      <c r="E456" s="10">
        <f t="shared" si="758"/>
        <v>0</v>
      </c>
      <c r="F456" s="11">
        <f t="shared" si="759"/>
        <v>0</v>
      </c>
      <c r="G456" s="12"/>
      <c r="H456" s="12"/>
      <c r="I456" s="13">
        <f t="shared" si="760"/>
        <v>0</v>
      </c>
      <c r="J456" s="14">
        <f t="shared" si="761"/>
        <v>0</v>
      </c>
      <c r="K456" s="13">
        <f t="shared" si="762"/>
        <v>0</v>
      </c>
      <c r="L456" s="13">
        <f t="shared" si="763"/>
        <v>0</v>
      </c>
      <c r="M456" s="8"/>
      <c r="N456" s="15">
        <f t="shared" si="764"/>
        <v>0</v>
      </c>
      <c r="O456" s="8"/>
      <c r="P456" s="8"/>
      <c r="Q456" s="8"/>
      <c r="R456" s="8"/>
      <c r="S456" s="16">
        <f t="shared" si="765"/>
        <v>0</v>
      </c>
      <c r="T456" s="17"/>
      <c r="U456" s="18">
        <f t="shared" si="766"/>
        <v>0</v>
      </c>
      <c r="V456" s="19"/>
      <c r="W456" s="20"/>
      <c r="X456" s="20"/>
      <c r="Y456" s="21"/>
    </row>
    <row r="457" spans="1:25" hidden="1" x14ac:dyDescent="0.2">
      <c r="A457" s="7"/>
      <c r="B457" s="8">
        <v>7</v>
      </c>
      <c r="C457" s="9"/>
      <c r="D457" s="10">
        <f t="shared" si="757"/>
        <v>0</v>
      </c>
      <c r="E457" s="10">
        <f t="shared" si="758"/>
        <v>0</v>
      </c>
      <c r="F457" s="11">
        <f t="shared" si="759"/>
        <v>0</v>
      </c>
      <c r="G457" s="12"/>
      <c r="H457" s="12"/>
      <c r="I457" s="13">
        <f t="shared" si="760"/>
        <v>0</v>
      </c>
      <c r="J457" s="14">
        <f t="shared" si="761"/>
        <v>0</v>
      </c>
      <c r="K457" s="13">
        <f t="shared" si="762"/>
        <v>0</v>
      </c>
      <c r="L457" s="13">
        <f t="shared" si="763"/>
        <v>0</v>
      </c>
      <c r="M457" s="8"/>
      <c r="N457" s="15">
        <f t="shared" si="764"/>
        <v>0</v>
      </c>
      <c r="O457" s="8"/>
      <c r="P457" s="8"/>
      <c r="Q457" s="8"/>
      <c r="R457" s="8"/>
      <c r="S457" s="16">
        <f t="shared" si="765"/>
        <v>0</v>
      </c>
      <c r="T457" s="17"/>
      <c r="U457" s="18">
        <f t="shared" si="766"/>
        <v>0</v>
      </c>
      <c r="V457" s="19"/>
      <c r="W457" s="20"/>
      <c r="X457" s="20"/>
      <c r="Y457" s="21"/>
    </row>
    <row r="458" spans="1:25" hidden="1" x14ac:dyDescent="0.2">
      <c r="A458" s="7"/>
      <c r="B458" s="8">
        <v>7</v>
      </c>
      <c r="C458" s="9"/>
      <c r="D458" s="10">
        <f t="shared" si="757"/>
        <v>0</v>
      </c>
      <c r="E458" s="10">
        <f t="shared" si="758"/>
        <v>0</v>
      </c>
      <c r="F458" s="11">
        <f t="shared" si="759"/>
        <v>0</v>
      </c>
      <c r="G458" s="12"/>
      <c r="H458" s="12"/>
      <c r="I458" s="13">
        <f t="shared" si="760"/>
        <v>0</v>
      </c>
      <c r="J458" s="14">
        <f t="shared" si="761"/>
        <v>0</v>
      </c>
      <c r="K458" s="13">
        <f t="shared" si="762"/>
        <v>0</v>
      </c>
      <c r="L458" s="13">
        <f t="shared" si="763"/>
        <v>0</v>
      </c>
      <c r="M458" s="8"/>
      <c r="N458" s="15">
        <f t="shared" si="764"/>
        <v>0</v>
      </c>
      <c r="O458" s="8"/>
      <c r="P458" s="8"/>
      <c r="Q458" s="8"/>
      <c r="R458" s="8"/>
      <c r="S458" s="16">
        <f t="shared" si="765"/>
        <v>0</v>
      </c>
      <c r="T458" s="17"/>
      <c r="U458" s="18">
        <f t="shared" si="766"/>
        <v>0</v>
      </c>
      <c r="V458" s="19"/>
      <c r="W458" s="20"/>
      <c r="X458" s="20"/>
      <c r="Y458" s="21"/>
    </row>
    <row r="459" spans="1:25" hidden="1" x14ac:dyDescent="0.2">
      <c r="A459" s="7"/>
      <c r="B459" s="8">
        <v>7</v>
      </c>
      <c r="C459" s="9"/>
      <c r="D459" s="10">
        <f t="shared" si="751"/>
        <v>0</v>
      </c>
      <c r="E459" s="10">
        <f t="shared" si="752"/>
        <v>0</v>
      </c>
      <c r="F459" s="11">
        <f t="shared" si="753"/>
        <v>0</v>
      </c>
      <c r="G459" s="12"/>
      <c r="H459" s="12"/>
      <c r="I459" s="13">
        <f t="shared" ref="I459" si="767">K459+S459</f>
        <v>0</v>
      </c>
      <c r="J459" s="14">
        <f t="shared" ref="J459" si="768">P459+U459</f>
        <v>0</v>
      </c>
      <c r="K459" s="13">
        <f t="shared" ref="K459" si="769">L459+R459</f>
        <v>0</v>
      </c>
      <c r="L459" s="13">
        <f t="shared" ref="L459" si="770">M459+N459</f>
        <v>0</v>
      </c>
      <c r="M459" s="8"/>
      <c r="N459" s="15">
        <f t="shared" si="754"/>
        <v>0</v>
      </c>
      <c r="O459" s="8"/>
      <c r="P459" s="8"/>
      <c r="Q459" s="8"/>
      <c r="R459" s="8"/>
      <c r="S459" s="16">
        <f t="shared" si="755"/>
        <v>0</v>
      </c>
      <c r="T459" s="17"/>
      <c r="U459" s="18">
        <f t="shared" si="756"/>
        <v>0</v>
      </c>
      <c r="V459" s="19"/>
      <c r="W459" s="20"/>
      <c r="X459" s="20"/>
      <c r="Y459" s="21"/>
    </row>
    <row r="460" spans="1:25" hidden="1" x14ac:dyDescent="0.2">
      <c r="A460" s="22" t="s">
        <v>142</v>
      </c>
      <c r="B460" s="23">
        <v>7</v>
      </c>
      <c r="C460" s="24">
        <f>SUM(C450:C459)</f>
        <v>0</v>
      </c>
      <c r="D460" s="25">
        <f>SUM(D450:D459)</f>
        <v>0</v>
      </c>
      <c r="E460" s="25">
        <f>SUM(E450:E459)</f>
        <v>0</v>
      </c>
      <c r="F460" s="26" t="s">
        <v>14</v>
      </c>
      <c r="G460" s="23" t="s">
        <v>14</v>
      </c>
      <c r="H460" s="23" t="s">
        <v>14</v>
      </c>
      <c r="I460" s="25">
        <f>SUM(I450:I459)</f>
        <v>0</v>
      </c>
      <c r="J460" s="26" t="s">
        <v>14</v>
      </c>
      <c r="K460" s="25">
        <f>SUM(K450:K459)</f>
        <v>0</v>
      </c>
      <c r="L460" s="25">
        <f>SUM(L450:L459)</f>
        <v>0</v>
      </c>
      <c r="M460" s="27">
        <f>SUM(M450:M459)</f>
        <v>0</v>
      </c>
      <c r="N460" s="24">
        <f>SUM(N450:N459)</f>
        <v>0</v>
      </c>
      <c r="O460" s="24">
        <f>SUM(O450:O459)</f>
        <v>0</v>
      </c>
      <c r="P460" s="26" t="s">
        <v>14</v>
      </c>
      <c r="Q460" s="30"/>
      <c r="R460" s="24">
        <f>SUM(R450:R459)</f>
        <v>0</v>
      </c>
      <c r="S460" s="35">
        <f>SUM(S450:S459)</f>
        <v>0</v>
      </c>
      <c r="T460" s="35">
        <f>SUM(T450:T459)</f>
        <v>0</v>
      </c>
      <c r="U460" s="26" t="s">
        <v>14</v>
      </c>
      <c r="V460" s="23" t="s">
        <v>14</v>
      </c>
      <c r="W460" s="23" t="s">
        <v>14</v>
      </c>
      <c r="X460" s="23" t="s">
        <v>14</v>
      </c>
      <c r="Y460" s="23" t="s">
        <v>14</v>
      </c>
    </row>
    <row r="461" spans="1:25" hidden="1" x14ac:dyDescent="0.2">
      <c r="A461" s="22" t="s">
        <v>143</v>
      </c>
      <c r="B461" s="23">
        <v>7</v>
      </c>
      <c r="C461" s="30" t="s">
        <v>14</v>
      </c>
      <c r="D461" s="26" t="s">
        <v>14</v>
      </c>
      <c r="E461" s="26" t="s">
        <v>14</v>
      </c>
      <c r="F461" s="25">
        <f>SUM(F450:F459)</f>
        <v>0</v>
      </c>
      <c r="G461" s="23" t="s">
        <v>14</v>
      </c>
      <c r="H461" s="23" t="s">
        <v>14</v>
      </c>
      <c r="I461" s="23" t="s">
        <v>14</v>
      </c>
      <c r="J461" s="25">
        <f>SUM(J450:J459)</f>
        <v>0</v>
      </c>
      <c r="K461" s="23" t="s">
        <v>14</v>
      </c>
      <c r="L461" s="23" t="s">
        <v>14</v>
      </c>
      <c r="M461" s="28" t="s">
        <v>14</v>
      </c>
      <c r="N461" s="23" t="s">
        <v>14</v>
      </c>
      <c r="O461" s="23" t="s">
        <v>14</v>
      </c>
      <c r="P461" s="25">
        <f>SUM(P450:P459)</f>
        <v>0</v>
      </c>
      <c r="Q461" s="24"/>
      <c r="R461" s="31" t="s">
        <v>14</v>
      </c>
      <c r="S461" s="31" t="s">
        <v>14</v>
      </c>
      <c r="T461" s="31" t="s">
        <v>14</v>
      </c>
      <c r="U461" s="25">
        <f>SUM(U450:U459)</f>
        <v>0</v>
      </c>
      <c r="V461" s="36" t="s">
        <v>14</v>
      </c>
      <c r="W461" s="23" t="s">
        <v>14</v>
      </c>
      <c r="X461" s="23" t="s">
        <v>14</v>
      </c>
      <c r="Y461" s="23" t="s">
        <v>14</v>
      </c>
    </row>
    <row r="462" spans="1:25" hidden="1" x14ac:dyDescent="0.2">
      <c r="A462" s="22" t="s">
        <v>144</v>
      </c>
      <c r="B462" s="23">
        <v>7</v>
      </c>
      <c r="C462" s="24">
        <f>SUMIF(H450:H459,"f",C450:C459)</f>
        <v>0</v>
      </c>
      <c r="D462" s="24">
        <f>SUMIF(H450:H459,"f",D450:D459)</f>
        <v>0</v>
      </c>
      <c r="E462" s="24">
        <f>SUMIF(H450:H459,"f",E450:E459)</f>
        <v>0</v>
      </c>
      <c r="F462" s="26" t="s">
        <v>14</v>
      </c>
      <c r="G462" s="23" t="s">
        <v>14</v>
      </c>
      <c r="H462" s="23" t="s">
        <v>14</v>
      </c>
      <c r="I462" s="24">
        <f>SUMIF(H450:H459,"f",I450:I459)</f>
        <v>0</v>
      </c>
      <c r="J462" s="23" t="s">
        <v>14</v>
      </c>
      <c r="K462" s="24">
        <f>SUMIF(H450:H459,"f",K450:K459)</f>
        <v>0</v>
      </c>
      <c r="L462" s="24">
        <f>SUMIF(H450:H459,"f",L450:L459)</f>
        <v>0</v>
      </c>
      <c r="M462" s="24">
        <f>SUMIF(H450:H459,"f",M450:M459)</f>
        <v>0</v>
      </c>
      <c r="N462" s="24">
        <f>SUMIF(H450:H459,"f",N450:N459)</f>
        <v>0</v>
      </c>
      <c r="O462" s="24">
        <f>SUMIF(H450:H459,"f",O450:O459)</f>
        <v>0</v>
      </c>
      <c r="P462" s="23" t="s">
        <v>14</v>
      </c>
      <c r="Q462" s="31"/>
      <c r="R462" s="24">
        <f>SUMIF(H450:H459,"f",R450:R459)</f>
        <v>0</v>
      </c>
      <c r="S462" s="24">
        <f>SUMIF(H450:H459,"f",S450:S459)</f>
        <v>0</v>
      </c>
      <c r="T462" s="24">
        <f>SUMIF(H450:H459,"f",T450:T459)</f>
        <v>0</v>
      </c>
      <c r="U462" s="23" t="s">
        <v>14</v>
      </c>
      <c r="V462" s="23" t="s">
        <v>14</v>
      </c>
      <c r="W462" s="23" t="s">
        <v>14</v>
      </c>
      <c r="X462" s="23" t="s">
        <v>14</v>
      </c>
      <c r="Y462" s="23" t="s">
        <v>14</v>
      </c>
    </row>
    <row r="463" spans="1:25" hidden="1" x14ac:dyDescent="0.2">
      <c r="A463" s="234" t="s">
        <v>32</v>
      </c>
      <c r="B463" s="235"/>
      <c r="C463" s="235"/>
      <c r="D463" s="235"/>
      <c r="E463" s="235"/>
      <c r="F463" s="235"/>
      <c r="G463" s="235"/>
      <c r="H463" s="235"/>
      <c r="I463" s="235"/>
      <c r="J463" s="235"/>
      <c r="K463" s="235"/>
      <c r="L463" s="235"/>
      <c r="M463" s="235"/>
      <c r="N463" s="235"/>
      <c r="O463" s="235"/>
      <c r="P463" s="235"/>
      <c r="Q463" s="235"/>
      <c r="R463" s="235"/>
      <c r="S463" s="235"/>
      <c r="T463" s="235"/>
      <c r="U463" s="235"/>
      <c r="V463" s="235"/>
      <c r="W463" s="235"/>
      <c r="X463" s="235"/>
      <c r="Y463" s="236"/>
    </row>
    <row r="464" spans="1:25" hidden="1" x14ac:dyDescent="0.2">
      <c r="A464" s="7"/>
      <c r="B464" s="8">
        <v>7</v>
      </c>
      <c r="C464" s="9"/>
      <c r="D464" s="10">
        <f t="shared" ref="D464:D473" si="771">IF(C464&gt;0,K464/(I464/C464),0)</f>
        <v>0</v>
      </c>
      <c r="E464" s="10">
        <f t="shared" ref="E464:E473" si="772">IF(C464&gt;0,S464/(I464/C464),0)</f>
        <v>0</v>
      </c>
      <c r="F464" s="11">
        <f t="shared" ref="F464:F473" si="773">IF(V464&gt;0,FLOOR((P464+U464)/V464,0.1),0)</f>
        <v>0</v>
      </c>
      <c r="G464" s="12"/>
      <c r="H464" s="12"/>
      <c r="I464" s="13">
        <f>K464+S464</f>
        <v>0</v>
      </c>
      <c r="J464" s="14">
        <f>P464+U464</f>
        <v>0</v>
      </c>
      <c r="K464" s="13">
        <f>L464+R464</f>
        <v>0</v>
      </c>
      <c r="L464" s="13">
        <f>M464+N464</f>
        <v>0</v>
      </c>
      <c r="M464" s="8"/>
      <c r="N464" s="15">
        <f t="shared" ref="N464:N473" si="774">O464+P464</f>
        <v>0</v>
      </c>
      <c r="O464" s="8"/>
      <c r="P464" s="8"/>
      <c r="Q464" s="8"/>
      <c r="R464" s="8"/>
      <c r="S464" s="16">
        <f t="shared" ref="S464:S473" si="775">(C464*V464)-K464</f>
        <v>0</v>
      </c>
      <c r="T464" s="17"/>
      <c r="U464" s="18">
        <f t="shared" ref="U464:U473" si="776">S464-T464</f>
        <v>0</v>
      </c>
      <c r="V464" s="20"/>
      <c r="W464" s="20"/>
      <c r="X464" s="20"/>
      <c r="Y464" s="21"/>
    </row>
    <row r="465" spans="1:29" hidden="1" x14ac:dyDescent="0.2">
      <c r="A465" s="7"/>
      <c r="B465" s="8">
        <v>7</v>
      </c>
      <c r="C465" s="9"/>
      <c r="D465" s="10">
        <f t="shared" ref="D465:D472" si="777">IF(C465&gt;0,K465/(I465/C465),0)</f>
        <v>0</v>
      </c>
      <c r="E465" s="10">
        <f t="shared" ref="E465:E472" si="778">IF(C465&gt;0,S465/(I465/C465),0)</f>
        <v>0</v>
      </c>
      <c r="F465" s="11">
        <f t="shared" ref="F465:F472" si="779">IF(V465&gt;0,FLOOR((P465+U465)/V465,0.1),0)</f>
        <v>0</v>
      </c>
      <c r="G465" s="12"/>
      <c r="H465" s="12"/>
      <c r="I465" s="13">
        <f t="shared" ref="I465:I472" si="780">K465+S465</f>
        <v>0</v>
      </c>
      <c r="J465" s="14">
        <f t="shared" ref="J465:J472" si="781">P465+U465</f>
        <v>0</v>
      </c>
      <c r="K465" s="13">
        <f t="shared" ref="K465:K472" si="782">L465+R465</f>
        <v>0</v>
      </c>
      <c r="L465" s="13">
        <f t="shared" ref="L465:L472" si="783">M465+N465</f>
        <v>0</v>
      </c>
      <c r="M465" s="8"/>
      <c r="N465" s="15">
        <f t="shared" ref="N465:N472" si="784">O465+P465</f>
        <v>0</v>
      </c>
      <c r="O465" s="8"/>
      <c r="P465" s="8"/>
      <c r="Q465" s="8"/>
      <c r="R465" s="8"/>
      <c r="S465" s="16">
        <f t="shared" ref="S465:S472" si="785">(C465*V465)-K465</f>
        <v>0</v>
      </c>
      <c r="T465" s="17"/>
      <c r="U465" s="18">
        <f t="shared" ref="U465:U472" si="786">S465-T465</f>
        <v>0</v>
      </c>
      <c r="V465" s="20"/>
      <c r="W465" s="20"/>
      <c r="X465" s="20"/>
      <c r="Y465" s="21"/>
    </row>
    <row r="466" spans="1:29" hidden="1" x14ac:dyDescent="0.2">
      <c r="A466" s="7"/>
      <c r="B466" s="8">
        <v>7</v>
      </c>
      <c r="C466" s="9"/>
      <c r="D466" s="10">
        <f t="shared" si="777"/>
        <v>0</v>
      </c>
      <c r="E466" s="10">
        <f t="shared" si="778"/>
        <v>0</v>
      </c>
      <c r="F466" s="11">
        <f t="shared" si="779"/>
        <v>0</v>
      </c>
      <c r="G466" s="12"/>
      <c r="H466" s="12"/>
      <c r="I466" s="13">
        <f t="shared" si="780"/>
        <v>0</v>
      </c>
      <c r="J466" s="14">
        <f t="shared" si="781"/>
        <v>0</v>
      </c>
      <c r="K466" s="13">
        <f t="shared" si="782"/>
        <v>0</v>
      </c>
      <c r="L466" s="13">
        <f t="shared" si="783"/>
        <v>0</v>
      </c>
      <c r="M466" s="8"/>
      <c r="N466" s="15">
        <f t="shared" si="784"/>
        <v>0</v>
      </c>
      <c r="O466" s="8"/>
      <c r="P466" s="8"/>
      <c r="Q466" s="8"/>
      <c r="R466" s="8"/>
      <c r="S466" s="16">
        <f t="shared" si="785"/>
        <v>0</v>
      </c>
      <c r="T466" s="17"/>
      <c r="U466" s="18">
        <f t="shared" si="786"/>
        <v>0</v>
      </c>
      <c r="V466" s="20"/>
      <c r="W466" s="20"/>
      <c r="X466" s="20"/>
      <c r="Y466" s="21"/>
    </row>
    <row r="467" spans="1:29" hidden="1" x14ac:dyDescent="0.2">
      <c r="A467" s="7"/>
      <c r="B467" s="8">
        <v>7</v>
      </c>
      <c r="C467" s="9"/>
      <c r="D467" s="10">
        <f t="shared" si="777"/>
        <v>0</v>
      </c>
      <c r="E467" s="10">
        <f t="shared" si="778"/>
        <v>0</v>
      </c>
      <c r="F467" s="11">
        <f t="shared" si="779"/>
        <v>0</v>
      </c>
      <c r="G467" s="12"/>
      <c r="H467" s="12"/>
      <c r="I467" s="13">
        <f t="shared" si="780"/>
        <v>0</v>
      </c>
      <c r="J467" s="14">
        <f t="shared" si="781"/>
        <v>0</v>
      </c>
      <c r="K467" s="13">
        <f t="shared" si="782"/>
        <v>0</v>
      </c>
      <c r="L467" s="13">
        <f t="shared" si="783"/>
        <v>0</v>
      </c>
      <c r="M467" s="8"/>
      <c r="N467" s="15">
        <f t="shared" si="784"/>
        <v>0</v>
      </c>
      <c r="O467" s="8"/>
      <c r="P467" s="8"/>
      <c r="Q467" s="8"/>
      <c r="R467" s="8"/>
      <c r="S467" s="16">
        <f t="shared" si="785"/>
        <v>0</v>
      </c>
      <c r="T467" s="17"/>
      <c r="U467" s="18">
        <f t="shared" si="786"/>
        <v>0</v>
      </c>
      <c r="V467" s="20"/>
      <c r="W467" s="20"/>
      <c r="X467" s="20"/>
      <c r="Y467" s="21"/>
    </row>
    <row r="468" spans="1:29" hidden="1" x14ac:dyDescent="0.2">
      <c r="A468" s="7"/>
      <c r="B468" s="8">
        <v>7</v>
      </c>
      <c r="C468" s="9"/>
      <c r="D468" s="10">
        <f t="shared" si="777"/>
        <v>0</v>
      </c>
      <c r="E468" s="10">
        <f t="shared" si="778"/>
        <v>0</v>
      </c>
      <c r="F468" s="11">
        <f t="shared" si="779"/>
        <v>0</v>
      </c>
      <c r="G468" s="12"/>
      <c r="H468" s="12"/>
      <c r="I468" s="13">
        <f t="shared" si="780"/>
        <v>0</v>
      </c>
      <c r="J468" s="14">
        <f t="shared" si="781"/>
        <v>0</v>
      </c>
      <c r="K468" s="13">
        <f t="shared" si="782"/>
        <v>0</v>
      </c>
      <c r="L468" s="13">
        <f t="shared" si="783"/>
        <v>0</v>
      </c>
      <c r="M468" s="8"/>
      <c r="N468" s="15">
        <f t="shared" si="784"/>
        <v>0</v>
      </c>
      <c r="O468" s="8"/>
      <c r="P468" s="8"/>
      <c r="Q468" s="8"/>
      <c r="R468" s="8"/>
      <c r="S468" s="16">
        <f t="shared" si="785"/>
        <v>0</v>
      </c>
      <c r="T468" s="17"/>
      <c r="U468" s="18">
        <f t="shared" si="786"/>
        <v>0</v>
      </c>
      <c r="V468" s="20"/>
      <c r="W468" s="20"/>
      <c r="X468" s="20"/>
      <c r="Y468" s="21"/>
    </row>
    <row r="469" spans="1:29" hidden="1" x14ac:dyDescent="0.2">
      <c r="A469" s="7"/>
      <c r="B469" s="8">
        <v>7</v>
      </c>
      <c r="C469" s="9"/>
      <c r="D469" s="10">
        <f t="shared" si="777"/>
        <v>0</v>
      </c>
      <c r="E469" s="10">
        <f t="shared" si="778"/>
        <v>0</v>
      </c>
      <c r="F469" s="11">
        <f t="shared" si="779"/>
        <v>0</v>
      </c>
      <c r="G469" s="12"/>
      <c r="H469" s="12"/>
      <c r="I469" s="13">
        <f t="shared" si="780"/>
        <v>0</v>
      </c>
      <c r="J469" s="14">
        <f t="shared" si="781"/>
        <v>0</v>
      </c>
      <c r="K469" s="13">
        <f t="shared" si="782"/>
        <v>0</v>
      </c>
      <c r="L469" s="13">
        <f t="shared" si="783"/>
        <v>0</v>
      </c>
      <c r="M469" s="8"/>
      <c r="N469" s="15">
        <f t="shared" si="784"/>
        <v>0</v>
      </c>
      <c r="O469" s="8"/>
      <c r="P469" s="8"/>
      <c r="Q469" s="8"/>
      <c r="R469" s="8"/>
      <c r="S469" s="16">
        <f t="shared" si="785"/>
        <v>0</v>
      </c>
      <c r="T469" s="17"/>
      <c r="U469" s="18">
        <f t="shared" si="786"/>
        <v>0</v>
      </c>
      <c r="V469" s="20"/>
      <c r="W469" s="20"/>
      <c r="X469" s="20"/>
      <c r="Y469" s="21"/>
    </row>
    <row r="470" spans="1:29" hidden="1" x14ac:dyDescent="0.2">
      <c r="A470" s="7"/>
      <c r="B470" s="8">
        <v>7</v>
      </c>
      <c r="C470" s="9"/>
      <c r="D470" s="10">
        <f t="shared" si="777"/>
        <v>0</v>
      </c>
      <c r="E470" s="10">
        <f t="shared" si="778"/>
        <v>0</v>
      </c>
      <c r="F470" s="11">
        <f t="shared" si="779"/>
        <v>0</v>
      </c>
      <c r="G470" s="12"/>
      <c r="H470" s="12"/>
      <c r="I470" s="13">
        <f t="shared" si="780"/>
        <v>0</v>
      </c>
      <c r="J470" s="14">
        <f t="shared" si="781"/>
        <v>0</v>
      </c>
      <c r="K470" s="13">
        <f t="shared" si="782"/>
        <v>0</v>
      </c>
      <c r="L470" s="13">
        <f t="shared" si="783"/>
        <v>0</v>
      </c>
      <c r="M470" s="8"/>
      <c r="N470" s="15">
        <f t="shared" si="784"/>
        <v>0</v>
      </c>
      <c r="O470" s="8"/>
      <c r="P470" s="8"/>
      <c r="Q470" s="8"/>
      <c r="R470" s="8"/>
      <c r="S470" s="16">
        <f t="shared" si="785"/>
        <v>0</v>
      </c>
      <c r="T470" s="17"/>
      <c r="U470" s="18">
        <f t="shared" si="786"/>
        <v>0</v>
      </c>
      <c r="V470" s="20"/>
      <c r="W470" s="20"/>
      <c r="X470" s="20"/>
      <c r="Y470" s="21"/>
    </row>
    <row r="471" spans="1:29" hidden="1" x14ac:dyDescent="0.2">
      <c r="A471" s="7"/>
      <c r="B471" s="8">
        <v>7</v>
      </c>
      <c r="C471" s="9"/>
      <c r="D471" s="10">
        <f t="shared" si="777"/>
        <v>0</v>
      </c>
      <c r="E471" s="10">
        <f t="shared" si="778"/>
        <v>0</v>
      </c>
      <c r="F471" s="11">
        <f t="shared" si="779"/>
        <v>0</v>
      </c>
      <c r="G471" s="12"/>
      <c r="H471" s="12"/>
      <c r="I471" s="13">
        <f t="shared" si="780"/>
        <v>0</v>
      </c>
      <c r="J471" s="14">
        <f t="shared" si="781"/>
        <v>0</v>
      </c>
      <c r="K471" s="13">
        <f t="shared" si="782"/>
        <v>0</v>
      </c>
      <c r="L471" s="13">
        <f t="shared" si="783"/>
        <v>0</v>
      </c>
      <c r="M471" s="8"/>
      <c r="N471" s="15">
        <f t="shared" si="784"/>
        <v>0</v>
      </c>
      <c r="O471" s="8"/>
      <c r="P471" s="8"/>
      <c r="Q471" s="8"/>
      <c r="R471" s="8"/>
      <c r="S471" s="16">
        <f t="shared" si="785"/>
        <v>0</v>
      </c>
      <c r="T471" s="17"/>
      <c r="U471" s="18">
        <f t="shared" si="786"/>
        <v>0</v>
      </c>
      <c r="V471" s="20"/>
      <c r="W471" s="20"/>
      <c r="X471" s="20"/>
      <c r="Y471" s="21"/>
    </row>
    <row r="472" spans="1:29" hidden="1" x14ac:dyDescent="0.2">
      <c r="A472" s="7"/>
      <c r="B472" s="8">
        <v>7</v>
      </c>
      <c r="C472" s="9"/>
      <c r="D472" s="10">
        <f t="shared" si="777"/>
        <v>0</v>
      </c>
      <c r="E472" s="10">
        <f t="shared" si="778"/>
        <v>0</v>
      </c>
      <c r="F472" s="11">
        <f t="shared" si="779"/>
        <v>0</v>
      </c>
      <c r="G472" s="12"/>
      <c r="H472" s="12"/>
      <c r="I472" s="13">
        <f t="shared" si="780"/>
        <v>0</v>
      </c>
      <c r="J472" s="14">
        <f t="shared" si="781"/>
        <v>0</v>
      </c>
      <c r="K472" s="13">
        <f t="shared" si="782"/>
        <v>0</v>
      </c>
      <c r="L472" s="13">
        <f t="shared" si="783"/>
        <v>0</v>
      </c>
      <c r="M472" s="8"/>
      <c r="N472" s="15">
        <f t="shared" si="784"/>
        <v>0</v>
      </c>
      <c r="O472" s="8"/>
      <c r="P472" s="8"/>
      <c r="Q472" s="8"/>
      <c r="R472" s="8"/>
      <c r="S472" s="16">
        <f t="shared" si="785"/>
        <v>0</v>
      </c>
      <c r="T472" s="17"/>
      <c r="U472" s="18">
        <f t="shared" si="786"/>
        <v>0</v>
      </c>
      <c r="V472" s="20"/>
      <c r="W472" s="20"/>
      <c r="X472" s="20"/>
      <c r="Y472" s="21"/>
    </row>
    <row r="473" spans="1:29" hidden="1" x14ac:dyDescent="0.2">
      <c r="A473" s="7"/>
      <c r="B473" s="8">
        <v>7</v>
      </c>
      <c r="C473" s="9"/>
      <c r="D473" s="10">
        <f t="shared" si="771"/>
        <v>0</v>
      </c>
      <c r="E473" s="10">
        <f t="shared" si="772"/>
        <v>0</v>
      </c>
      <c r="F473" s="11">
        <f t="shared" si="773"/>
        <v>0</v>
      </c>
      <c r="G473" s="12"/>
      <c r="H473" s="12"/>
      <c r="I473" s="13">
        <f t="shared" ref="I473" si="787">K473+S473</f>
        <v>0</v>
      </c>
      <c r="J473" s="14">
        <f t="shared" ref="J473" si="788">P473+U473</f>
        <v>0</v>
      </c>
      <c r="K473" s="13">
        <f t="shared" ref="K473" si="789">L473+R473</f>
        <v>0</v>
      </c>
      <c r="L473" s="13">
        <f t="shared" ref="L473" si="790">M473+N473</f>
        <v>0</v>
      </c>
      <c r="M473" s="8"/>
      <c r="N473" s="15">
        <f t="shared" si="774"/>
        <v>0</v>
      </c>
      <c r="O473" s="8"/>
      <c r="P473" s="8"/>
      <c r="Q473" s="8"/>
      <c r="R473" s="8"/>
      <c r="S473" s="16">
        <f t="shared" si="775"/>
        <v>0</v>
      </c>
      <c r="T473" s="17"/>
      <c r="U473" s="18">
        <f t="shared" si="776"/>
        <v>0</v>
      </c>
      <c r="V473" s="20"/>
      <c r="W473" s="20"/>
      <c r="X473" s="20"/>
      <c r="Y473" s="21"/>
    </row>
    <row r="474" spans="1:29" s="29" customFormat="1" hidden="1" x14ac:dyDescent="0.2">
      <c r="A474" s="22" t="s">
        <v>142</v>
      </c>
      <c r="B474" s="23">
        <v>7</v>
      </c>
      <c r="C474" s="24">
        <f>SUM(C464:C473)</f>
        <v>0</v>
      </c>
      <c r="D474" s="25">
        <f>SUM(D464:D473)</f>
        <v>0</v>
      </c>
      <c r="E474" s="25">
        <f>SUM(E464:E473)</f>
        <v>0</v>
      </c>
      <c r="F474" s="26" t="s">
        <v>14</v>
      </c>
      <c r="G474" s="23" t="s">
        <v>14</v>
      </c>
      <c r="H474" s="23" t="s">
        <v>14</v>
      </c>
      <c r="I474" s="25">
        <f>SUM(I464:I473)</f>
        <v>0</v>
      </c>
      <c r="J474" s="26" t="s">
        <v>14</v>
      </c>
      <c r="K474" s="25">
        <f>SUM(K464:K473)</f>
        <v>0</v>
      </c>
      <c r="L474" s="25">
        <f>SUM(L464:L473)</f>
        <v>0</v>
      </c>
      <c r="M474" s="27">
        <f>SUM(M464:M473)</f>
        <v>0</v>
      </c>
      <c r="N474" s="24">
        <f>SUM(N464:N473)</f>
        <v>0</v>
      </c>
      <c r="O474" s="24">
        <f>SUM(O464:O473)</f>
        <v>0</v>
      </c>
      <c r="P474" s="26" t="s">
        <v>14</v>
      </c>
      <c r="Q474" s="30"/>
      <c r="R474" s="24">
        <f>SUM(R464:R473)</f>
        <v>0</v>
      </c>
      <c r="S474" s="35">
        <f>SUM(S464:S473)</f>
        <v>0</v>
      </c>
      <c r="T474" s="35">
        <f>SUM(T464:T473)</f>
        <v>0</v>
      </c>
      <c r="U474" s="26" t="s">
        <v>14</v>
      </c>
      <c r="V474" s="23" t="s">
        <v>14</v>
      </c>
      <c r="W474" s="23" t="s">
        <v>14</v>
      </c>
      <c r="X474" s="23" t="s">
        <v>14</v>
      </c>
      <c r="Y474" s="23" t="s">
        <v>14</v>
      </c>
      <c r="Z474" s="2"/>
      <c r="AA474" s="2"/>
      <c r="AB474" s="2"/>
      <c r="AC474" s="2"/>
    </row>
    <row r="475" spans="1:29" s="29" customFormat="1" hidden="1" x14ac:dyDescent="0.2">
      <c r="A475" s="22" t="s">
        <v>143</v>
      </c>
      <c r="B475" s="23">
        <v>7</v>
      </c>
      <c r="C475" s="30" t="s">
        <v>14</v>
      </c>
      <c r="D475" s="26" t="s">
        <v>14</v>
      </c>
      <c r="E475" s="26" t="s">
        <v>14</v>
      </c>
      <c r="F475" s="25">
        <f>SUM(F464:F473)</f>
        <v>0</v>
      </c>
      <c r="G475" s="23" t="s">
        <v>14</v>
      </c>
      <c r="H475" s="23" t="s">
        <v>14</v>
      </c>
      <c r="I475" s="23" t="s">
        <v>14</v>
      </c>
      <c r="J475" s="25">
        <f>SUM(J464:J473)</f>
        <v>0</v>
      </c>
      <c r="K475" s="23" t="s">
        <v>14</v>
      </c>
      <c r="L475" s="23" t="s">
        <v>14</v>
      </c>
      <c r="M475" s="28" t="s">
        <v>14</v>
      </c>
      <c r="N475" s="23" t="s">
        <v>14</v>
      </c>
      <c r="O475" s="23" t="s">
        <v>14</v>
      </c>
      <c r="P475" s="25">
        <f>SUM(P464:P473)</f>
        <v>0</v>
      </c>
      <c r="Q475" s="24"/>
      <c r="R475" s="31" t="s">
        <v>14</v>
      </c>
      <c r="S475" s="31" t="s">
        <v>14</v>
      </c>
      <c r="T475" s="31" t="s">
        <v>14</v>
      </c>
      <c r="U475" s="25">
        <f>SUM(U464:U473)</f>
        <v>0</v>
      </c>
      <c r="V475" s="36" t="s">
        <v>14</v>
      </c>
      <c r="W475" s="23" t="s">
        <v>14</v>
      </c>
      <c r="X475" s="23" t="s">
        <v>14</v>
      </c>
      <c r="Y475" s="23" t="s">
        <v>14</v>
      </c>
      <c r="Z475" s="2"/>
      <c r="AA475" s="2"/>
      <c r="AB475" s="2"/>
      <c r="AC475" s="2"/>
    </row>
    <row r="476" spans="1:29" s="29" customFormat="1" ht="16" hidden="1" thickBot="1" x14ac:dyDescent="0.25">
      <c r="A476" s="22" t="s">
        <v>144</v>
      </c>
      <c r="B476" s="23">
        <v>7</v>
      </c>
      <c r="C476" s="24">
        <f>SUMIF(H464:H473,"f",C464:C473)</f>
        <v>0</v>
      </c>
      <c r="D476" s="24">
        <f>SUMIF(H464:H473,"f",D464:D473)</f>
        <v>0</v>
      </c>
      <c r="E476" s="24">
        <f>SUMIF(H464:H473,"f",E464:E473)</f>
        <v>0</v>
      </c>
      <c r="F476" s="26" t="s">
        <v>14</v>
      </c>
      <c r="G476" s="23" t="s">
        <v>14</v>
      </c>
      <c r="H476" s="23" t="s">
        <v>14</v>
      </c>
      <c r="I476" s="24">
        <f>SUMIF(H464:H473,"f",I464:I473)</f>
        <v>0</v>
      </c>
      <c r="J476" s="23" t="s">
        <v>14</v>
      </c>
      <c r="K476" s="24">
        <f>SUMIF(H464:H473,"f",K464:K473)</f>
        <v>0</v>
      </c>
      <c r="L476" s="24">
        <f>SUMIF(H464:H473,"f",L464:L473)</f>
        <v>0</v>
      </c>
      <c r="M476" s="24">
        <f>SUMIF(H464:H473,"f",M464:M473)</f>
        <v>0</v>
      </c>
      <c r="N476" s="24">
        <f>SUMIF(H464:H473,"f",N464:N473)</f>
        <v>0</v>
      </c>
      <c r="O476" s="24">
        <f>SUMIF(H464:H473,"f",O464:O473)</f>
        <v>0</v>
      </c>
      <c r="P476" s="23" t="s">
        <v>14</v>
      </c>
      <c r="Q476" s="31"/>
      <c r="R476" s="24">
        <f>SUMIF(H464:H473,"f",R464:R473)</f>
        <v>0</v>
      </c>
      <c r="S476" s="24">
        <f>SUMIF(H464:H473,"f",S464:S473)</f>
        <v>0</v>
      </c>
      <c r="T476" s="24">
        <f>SUMIF(H464:H473,"f",T464:T473)</f>
        <v>0</v>
      </c>
      <c r="U476" s="23" t="s">
        <v>14</v>
      </c>
      <c r="V476" s="23" t="s">
        <v>14</v>
      </c>
      <c r="W476" s="23" t="s">
        <v>14</v>
      </c>
      <c r="X476" s="23" t="s">
        <v>14</v>
      </c>
      <c r="Y476" s="23" t="s">
        <v>14</v>
      </c>
      <c r="Z476" s="2"/>
      <c r="AA476" s="2"/>
      <c r="AB476" s="2"/>
      <c r="AC476" s="2"/>
    </row>
    <row r="477" spans="1:29" s="42" customFormat="1" ht="19" hidden="1" thickTop="1" thickBot="1" x14ac:dyDescent="0.25">
      <c r="A477" s="38" t="s">
        <v>84</v>
      </c>
      <c r="B477" s="39">
        <v>7</v>
      </c>
      <c r="C477" s="40">
        <f>SUM(C390,C404,C418,C432,C446,C460,C474)</f>
        <v>0</v>
      </c>
      <c r="D477" s="40">
        <f>SUM(D390,D404,D418,D432,D446,D460,D474)</f>
        <v>0</v>
      </c>
      <c r="E477" s="40">
        <f>SUM(E390,E404,E418,E432,E446,E460,E474)</f>
        <v>0</v>
      </c>
      <c r="F477" s="40">
        <f>SUM(F391,F405,F419,F433,F447,F461,F475)</f>
        <v>0</v>
      </c>
      <c r="G477" s="41" t="s">
        <v>14</v>
      </c>
      <c r="H477" s="41" t="s">
        <v>14</v>
      </c>
      <c r="I477" s="40">
        <f>SUM(I390,I404,I418,I432,I446,I460,I474)</f>
        <v>0</v>
      </c>
      <c r="J477" s="40">
        <f>SUM(J391,J405,J419,J433,J447,J461,J475)</f>
        <v>0</v>
      </c>
      <c r="K477" s="40">
        <f>SUM(K390,K404,K418,K432,K446,K460,K474)</f>
        <v>0</v>
      </c>
      <c r="L477" s="40">
        <f>SUM(L390,L404,L418,L432,L446,L460,L474)</f>
        <v>0</v>
      </c>
      <c r="M477" s="40">
        <f>SUM(M390,M404,M418,M432,M446,M460,M474)</f>
        <v>0</v>
      </c>
      <c r="N477" s="40">
        <f>SUM(N390,N404,N418,N432,N446,N460,N474)</f>
        <v>0</v>
      </c>
      <c r="O477" s="40">
        <f>SUM(O390,O404,O418,O432,O446,O460,O474)</f>
        <v>0</v>
      </c>
      <c r="P477" s="40">
        <f>SUM(P391,P405,P419,P433,P447,P461,P475)</f>
        <v>0</v>
      </c>
      <c r="Q477" s="40"/>
      <c r="R477" s="40">
        <f>SUM(R390,R404,R418,R432,R446,R460,R474)</f>
        <v>0</v>
      </c>
      <c r="S477" s="40">
        <f>SUM(S390,S404,S418,S432,S446,S460,S474)</f>
        <v>0</v>
      </c>
      <c r="T477" s="40">
        <f>SUM(T390,T404,T418,T432,T446,T460,T474)</f>
        <v>0</v>
      </c>
      <c r="U477" s="40">
        <f>SUM(U391,U405,U419,U433,U447,U461,U475)</f>
        <v>0</v>
      </c>
      <c r="V477" s="41" t="s">
        <v>14</v>
      </c>
      <c r="W477" s="41" t="s">
        <v>14</v>
      </c>
      <c r="X477" s="41" t="s">
        <v>14</v>
      </c>
      <c r="Y477" s="41" t="s">
        <v>14</v>
      </c>
      <c r="Z477" s="37"/>
      <c r="AA477" s="2"/>
      <c r="AB477" s="2"/>
      <c r="AC477" s="2"/>
    </row>
    <row r="478" spans="1:29" s="37" customFormat="1" ht="19" hidden="1" thickTop="1" thickBot="1" x14ac:dyDescent="0.25">
      <c r="A478" s="47" t="s">
        <v>98</v>
      </c>
      <c r="B478" s="48" t="s">
        <v>14</v>
      </c>
      <c r="C478" s="49">
        <f>C477</f>
        <v>0</v>
      </c>
      <c r="D478" s="49">
        <f t="shared" ref="D478:F478" si="791">D477</f>
        <v>0</v>
      </c>
      <c r="E478" s="49">
        <f t="shared" si="791"/>
        <v>0</v>
      </c>
      <c r="F478" s="49">
        <f t="shared" si="791"/>
        <v>0</v>
      </c>
      <c r="G478" s="50" t="s">
        <v>14</v>
      </c>
      <c r="H478" s="50" t="s">
        <v>14</v>
      </c>
      <c r="I478" s="49">
        <f t="shared" ref="I478:U478" si="792">I477</f>
        <v>0</v>
      </c>
      <c r="J478" s="49">
        <f t="shared" si="792"/>
        <v>0</v>
      </c>
      <c r="K478" s="49">
        <f t="shared" si="792"/>
        <v>0</v>
      </c>
      <c r="L478" s="49">
        <f t="shared" si="792"/>
        <v>0</v>
      </c>
      <c r="M478" s="49">
        <f t="shared" si="792"/>
        <v>0</v>
      </c>
      <c r="N478" s="49">
        <f t="shared" si="792"/>
        <v>0</v>
      </c>
      <c r="O478" s="49">
        <f t="shared" si="792"/>
        <v>0</v>
      </c>
      <c r="P478" s="49">
        <f t="shared" si="792"/>
        <v>0</v>
      </c>
      <c r="Q478" s="49"/>
      <c r="R478" s="49">
        <f t="shared" si="792"/>
        <v>0</v>
      </c>
      <c r="S478" s="49">
        <f t="shared" si="792"/>
        <v>0</v>
      </c>
      <c r="T478" s="49">
        <f t="shared" si="792"/>
        <v>0</v>
      </c>
      <c r="U478" s="49">
        <f t="shared" si="792"/>
        <v>0</v>
      </c>
      <c r="V478" s="50" t="s">
        <v>14</v>
      </c>
      <c r="W478" s="50" t="s">
        <v>14</v>
      </c>
      <c r="X478" s="50" t="s">
        <v>14</v>
      </c>
      <c r="Y478" s="50" t="s">
        <v>14</v>
      </c>
      <c r="AA478" s="2"/>
      <c r="AB478" s="2"/>
      <c r="AC478" s="2"/>
    </row>
    <row r="479" spans="1:29" x14ac:dyDescent="0.2">
      <c r="A479" s="51" t="s">
        <v>242</v>
      </c>
      <c r="B479" s="52" t="s">
        <v>14</v>
      </c>
      <c r="C479" s="53">
        <f>C478+C376+C250+C138</f>
        <v>180</v>
      </c>
      <c r="D479" s="53">
        <f>D478+D376+D250+D138</f>
        <v>97.993333333333339</v>
      </c>
      <c r="E479" s="53">
        <f>E478+E376+E250+E138</f>
        <v>82.006666666666661</v>
      </c>
      <c r="F479" s="52" t="s">
        <v>14</v>
      </c>
      <c r="G479" s="52" t="s">
        <v>14</v>
      </c>
      <c r="H479" s="52" t="s">
        <v>14</v>
      </c>
      <c r="I479" s="53">
        <f>I478+I376+I250+I138</f>
        <v>4685</v>
      </c>
      <c r="J479" s="53" t="s">
        <v>14</v>
      </c>
      <c r="K479" s="53">
        <f>K478+K376+K250+K138</f>
        <v>2543</v>
      </c>
      <c r="L479" s="53">
        <f>L478+L376+L250+L138</f>
        <v>2206</v>
      </c>
      <c r="M479" s="53">
        <f>M478+M376+M250+M138</f>
        <v>601</v>
      </c>
      <c r="N479" s="53">
        <f>N478+N376+N250+N138</f>
        <v>1605</v>
      </c>
      <c r="O479" s="53">
        <f>O478+O376+O250+O138</f>
        <v>315</v>
      </c>
      <c r="P479" s="53" t="s">
        <v>14</v>
      </c>
      <c r="Q479" s="53"/>
      <c r="R479" s="53">
        <f>R478+R376+R250+R138</f>
        <v>337</v>
      </c>
      <c r="S479" s="53">
        <f>S478+S376+S250+S138</f>
        <v>2142</v>
      </c>
      <c r="T479" s="53">
        <f>T478+T376+T250+T138</f>
        <v>226</v>
      </c>
      <c r="U479" s="54" t="s">
        <v>14</v>
      </c>
      <c r="V479" s="52" t="s">
        <v>14</v>
      </c>
      <c r="W479" s="52" t="s">
        <v>14</v>
      </c>
      <c r="X479" s="52" t="s">
        <v>14</v>
      </c>
      <c r="Y479" s="55" t="s">
        <v>14</v>
      </c>
    </row>
    <row r="480" spans="1:29" x14ac:dyDescent="0.2">
      <c r="A480" s="56" t="s">
        <v>243</v>
      </c>
      <c r="B480" s="57" t="s">
        <v>14</v>
      </c>
      <c r="C480" s="57" t="s">
        <v>14</v>
      </c>
      <c r="D480" s="57" t="s">
        <v>14</v>
      </c>
      <c r="E480" s="57" t="s">
        <v>14</v>
      </c>
      <c r="F480" s="58">
        <f>F138+F250+F376+F478</f>
        <v>116.5</v>
      </c>
      <c r="G480" s="57" t="s">
        <v>14</v>
      </c>
      <c r="H480" s="57" t="s">
        <v>14</v>
      </c>
      <c r="I480" s="57" t="s">
        <v>14</v>
      </c>
      <c r="J480" s="58">
        <f>J138+J250+J376+J478</f>
        <v>3116</v>
      </c>
      <c r="K480" s="57" t="s">
        <v>14</v>
      </c>
      <c r="L480" s="57" t="s">
        <v>14</v>
      </c>
      <c r="M480" s="57" t="s">
        <v>14</v>
      </c>
      <c r="N480" s="57" t="s">
        <v>14</v>
      </c>
      <c r="O480" s="57" t="s">
        <v>14</v>
      </c>
      <c r="P480" s="58">
        <f>P138+P250+P376+P478</f>
        <v>1200</v>
      </c>
      <c r="Q480" s="58"/>
      <c r="R480" s="57" t="s">
        <v>14</v>
      </c>
      <c r="S480" s="57" t="s">
        <v>14</v>
      </c>
      <c r="T480" s="57" t="s">
        <v>14</v>
      </c>
      <c r="U480" s="59">
        <f>U138+U250+U376+U478</f>
        <v>1916</v>
      </c>
      <c r="V480" s="57" t="s">
        <v>14</v>
      </c>
      <c r="W480" s="57" t="s">
        <v>14</v>
      </c>
      <c r="X480" s="57" t="s">
        <v>14</v>
      </c>
      <c r="Y480" s="60" t="s">
        <v>14</v>
      </c>
    </row>
    <row r="481" spans="1:25" ht="16" thickBot="1" x14ac:dyDescent="0.25">
      <c r="A481" s="61" t="s">
        <v>244</v>
      </c>
      <c r="B481" s="62" t="s">
        <v>14</v>
      </c>
      <c r="C481" s="63">
        <f>C26+C35+C44+C51+C59+C68+C76+C87+C95+C105+C112+C119+C127+C136+C147+C154+C163+C172+C180+C187+C194+C204+C212+C219+C226+C234+C241+C248++C259+C268+C276+C284+C293+C302+C311+C321+C329+C337+C349+C358+C366+C374+C392+C406+C420+C434+C448+C462+C476</f>
        <v>90</v>
      </c>
      <c r="D481" s="63">
        <f>D26+D35+D44+D51+D59+D68+D76+D87+D95+D105+D112+D119+D127+D136+D147+D154+D163+D172+D180+D187+D194+D204+D212+D219+D226+D234+D241+D248++D259+D268+D276+D284+D293+D302+D311+D321+D329+D337+D349+D358+D366+D374+D392+D406+D420+D434+D448+D462+D476</f>
        <v>37.153333333333329</v>
      </c>
      <c r="E481" s="63">
        <f>E26+E35+E44+E51+E59+E68+E76+E87+E95+E105+E112+E119+E127+E136+E147+E154+E163+E172+E180+E187+E194+E204+E212+E219+E226+E234+E241+E248++E259+E268+E276+E284+E293+E302+E311+E321+E329+E337+E349+E358+E366+E374+E392+E406+E420+E434+E448+E462+E476</f>
        <v>52.846666666666671</v>
      </c>
      <c r="F481" s="62" t="s">
        <v>14</v>
      </c>
      <c r="G481" s="62" t="s">
        <v>14</v>
      </c>
      <c r="H481" s="62" t="s">
        <v>14</v>
      </c>
      <c r="I481" s="63">
        <f>I26+I35+I44+I51+I59+I68+I76+I87+I95+I105+I112+I119+I127+I136+I147+I154+I163+I172+I180+I187+I194+I204+I212+I219+I226+I234+I241+I248++I259+I268+I276+I284+I293+I302+I311+I321+I329+I337+I349+I358+I366+I374+I392+I406+I420+I434+I448+I462+I476</f>
        <v>2375</v>
      </c>
      <c r="J481" s="62" t="s">
        <v>14</v>
      </c>
      <c r="K481" s="63">
        <f>K26+K35+K44+K51+K59+K68+K76+K87+K95+K105+K112+K119+K127+K136+K147+K154+K163+K172+K180+K187+K194+K204+K212+K219+K226+K234+K241+K248++K259+K268+K276+K284+K293+K302+K311+K321+K329+K337+K349+K358+K366+K374+K392+K406+K420+K434+K448+K462+K476</f>
        <v>962</v>
      </c>
      <c r="L481" s="63">
        <f>L26+L35+L44+L51+L59+L68+L76+L87+L95+L105+L112+L119+L127+L136+L147+L154+L163+L172+L180+L187+L194+L204+L212+L219+L226+L234+L241+L248++L259+L268+L276+L284+L293+L302+L311+L321+L329+L337+L349+L358+L366+L374+L392+L406+L420+L434+L448+L462+L476</f>
        <v>690</v>
      </c>
      <c r="M481" s="63">
        <f>M26+M35+M44+M51+M59+M68+M76+M87+M95+M105+M112+M119+M127+M136+M147+M154+M163+M172+M180+M187+M194+M204+M212+M219+M226+M234+M241+M248++M259+M268+M276+M284+M293+M302+M311+M321+M329+M337+M349+M358+M366+M374+M392+M406+M420+M434+M448+M462+M476</f>
        <v>180</v>
      </c>
      <c r="N481" s="63">
        <f>N26+N35+N44+N51+N59+N68+N76+N87+N95+N105+N112+N119+N127+N136+N147+N154+N163+N172+N180+N187+N194+N204+N212+N219+N226+N234+N241+N248++N259+N268+N276+N284+N293+N302+N311+N321+N329+N337+N349+N358+N366+N374+N392+N406+N420+N434+N448+N462+N476</f>
        <v>510</v>
      </c>
      <c r="O481" s="63">
        <f>O26+O35+O44+O51+O59+O68+O76+O87+O95+O105+O112+O119+O127+O136+O147+O154+O163+O172+O180+O187+O194+O204+O212+O219+O226+O234+O241+O248++O259+O268+O276+O284+O293+O302+O311+O321+O329+O337+O349+O358+O366+O374+O392+O406+O420+O434+O448+O462+O476</f>
        <v>120</v>
      </c>
      <c r="P481" s="62" t="s">
        <v>14</v>
      </c>
      <c r="Q481" s="62"/>
      <c r="R481" s="63">
        <f>R26+R35+R44+R51+R59+R68+R76+R87+R95+R105+R112+R119+R127+R136+R147+R154+R163+R172+R180+R187+R194+R204+R212+R219+R226+R234+R241+R248++R259+R268+R276+R284+R293+R302+R311+R321+R329+R337+R349+R358+R366+R374+R392+R406+R420+R434+R448+R462+R476</f>
        <v>272</v>
      </c>
      <c r="S481" s="63">
        <f>S26+S35+S44+S51+S59+S68+S76+S87+S95+S105+S112+S119+S127+S136+S147+S154+S163+S172+S180+S187+S194+S204+S212+S219+S226+S234+S241+S248++S259+S268+S276+S284+S293+S302+S311+S321+S329+S337+S349+S358+S366+S374+S392+S406+S420+S434+S448+S462+S476</f>
        <v>1413</v>
      </c>
      <c r="T481" s="63">
        <f>T26+T35+T44+T51+T59+T68+T76+T87+T95+T105+T112+T119+T127+T136+T147+T154+T163+T172+T180+T187+T194+T204+T212+T219+T226+T234+T241+T248++T259+T268+T276+T284+T293+T302+T311+T321+T329+T337+T349+T358+T366+T374+T392+T406+T420+T434+T448+T462+T476</f>
        <v>75</v>
      </c>
      <c r="U481" s="64" t="s">
        <v>14</v>
      </c>
      <c r="V481" s="62" t="s">
        <v>14</v>
      </c>
      <c r="W481" s="62" t="s">
        <v>14</v>
      </c>
      <c r="X481" s="62" t="s">
        <v>14</v>
      </c>
      <c r="Y481" s="65" t="s">
        <v>14</v>
      </c>
    </row>
    <row r="484" spans="1:25" hidden="1" x14ac:dyDescent="0.2"/>
    <row r="485" spans="1:25" ht="16" hidden="1" thickBot="1" x14ac:dyDescent="0.25"/>
    <row r="486" spans="1:25" ht="16" hidden="1" customHeight="1" x14ac:dyDescent="0.2">
      <c r="A486" s="172" t="s">
        <v>103</v>
      </c>
      <c r="B486" s="173"/>
      <c r="C486" s="245" t="s">
        <v>99</v>
      </c>
      <c r="D486" s="245"/>
      <c r="E486" s="246" t="s">
        <v>100</v>
      </c>
      <c r="F486" s="247"/>
      <c r="G486" s="248" t="s">
        <v>101</v>
      </c>
      <c r="H486" s="249"/>
      <c r="I486" s="66"/>
    </row>
    <row r="487" spans="1:25" ht="17.5" hidden="1" customHeight="1" x14ac:dyDescent="0.2">
      <c r="A487" s="174"/>
      <c r="B487" s="175"/>
      <c r="C487" s="224" t="s">
        <v>104</v>
      </c>
      <c r="D487" s="170" t="s">
        <v>105</v>
      </c>
      <c r="E487" s="224" t="s">
        <v>104</v>
      </c>
      <c r="F487" s="170" t="s">
        <v>105</v>
      </c>
      <c r="G487" s="250"/>
      <c r="H487" s="251"/>
      <c r="I487" s="66"/>
    </row>
    <row r="488" spans="1:25" ht="16" hidden="1" thickBot="1" x14ac:dyDescent="0.25">
      <c r="A488" s="229" t="s">
        <v>107</v>
      </c>
      <c r="B488" s="230"/>
      <c r="C488" s="225"/>
      <c r="D488" s="171"/>
      <c r="E488" s="225"/>
      <c r="F488" s="171"/>
      <c r="G488" s="252"/>
      <c r="H488" s="253"/>
      <c r="I488" s="66"/>
    </row>
    <row r="489" spans="1:25" ht="28" hidden="1" customHeight="1" x14ac:dyDescent="0.2">
      <c r="A489" s="182" t="s">
        <v>109</v>
      </c>
      <c r="B489" s="183"/>
      <c r="C489" s="67">
        <f>C478+C376+C250+C138</f>
        <v>180</v>
      </c>
      <c r="D489" s="68">
        <v>100</v>
      </c>
      <c r="E489" s="69">
        <f>I138+I250+I376+I478</f>
        <v>4685</v>
      </c>
      <c r="F489" s="32">
        <v>100</v>
      </c>
      <c r="G489" s="254" t="s">
        <v>148</v>
      </c>
      <c r="H489" s="255"/>
      <c r="I489" s="66"/>
    </row>
    <row r="490" spans="1:25" ht="14.5" hidden="1" customHeight="1" x14ac:dyDescent="0.2">
      <c r="A490" s="176" t="s">
        <v>111</v>
      </c>
      <c r="B490" s="177"/>
      <c r="C490" s="188">
        <f>D478+D376+D250+D138</f>
        <v>97.993333333333339</v>
      </c>
      <c r="D490" s="188">
        <f>C490/C489*100</f>
        <v>54.440740740740743</v>
      </c>
      <c r="E490" s="226">
        <f>K478+K376+K250+K138</f>
        <v>2543</v>
      </c>
      <c r="F490" s="227">
        <f>E490/E489*100</f>
        <v>54.27961579509072</v>
      </c>
      <c r="G490" s="214" t="s">
        <v>112</v>
      </c>
      <c r="H490" s="215"/>
      <c r="I490" s="66"/>
    </row>
    <row r="491" spans="1:25" hidden="1" x14ac:dyDescent="0.2">
      <c r="A491" s="178" t="s">
        <v>113</v>
      </c>
      <c r="B491" s="179"/>
      <c r="C491" s="231"/>
      <c r="D491" s="188"/>
      <c r="E491" s="226"/>
      <c r="F491" s="228"/>
      <c r="G491" s="216"/>
      <c r="H491" s="217"/>
      <c r="I491" s="66"/>
    </row>
    <row r="492" spans="1:25" ht="25.5" hidden="1" customHeight="1" x14ac:dyDescent="0.2">
      <c r="A492" s="180" t="s">
        <v>114</v>
      </c>
      <c r="B492" s="181"/>
      <c r="C492" s="30">
        <f>C26+C35+C44+C51+C59+C68+C76+C87+C95+C105+C112+C119+C127+C136+C147+C154+C163+C172+C180+C187+C194+C204+C212+C219+C226+C234+C241+C248+C259+C268+C276+C284+C293+C302+C311++C321+C329+C337+C349+C358+C366+C374+C392+C406+C420+C434+C448+C462+C476</f>
        <v>90</v>
      </c>
      <c r="D492" s="26">
        <f>C492/C489*100</f>
        <v>50</v>
      </c>
      <c r="E492" s="134">
        <f>I26+I35+I44+I51+I59+I68+I76+I87+I95+I105+I112+I119+I127+I136+I147+I154+I163+I172+I180+I187+I194+I204+I212+I219+I226+I234+I241+I248+I259+I268+I276+I284+I293+I302+I311++I321+I329+I337+I349+I358+I366+I374+I392+I406+I420+I434+I448+I462+I476</f>
        <v>2375</v>
      </c>
      <c r="F492" s="70">
        <f>E492/E489*100</f>
        <v>50.693703308431161</v>
      </c>
      <c r="G492" s="232" t="s">
        <v>115</v>
      </c>
      <c r="H492" s="233"/>
      <c r="R492" s="71"/>
    </row>
    <row r="493" spans="1:25" ht="27" hidden="1" customHeight="1" x14ac:dyDescent="0.2">
      <c r="A493" s="180" t="s">
        <v>116</v>
      </c>
      <c r="B493" s="181"/>
      <c r="C493" s="30">
        <f>C33+C93+C152+C210+C266+C327+C404</f>
        <v>18</v>
      </c>
      <c r="D493" s="26">
        <f>C493/C489*100</f>
        <v>10</v>
      </c>
      <c r="E493" s="30">
        <f>I33+I93+I152+I210+I266+I327+I404</f>
        <v>450</v>
      </c>
      <c r="F493" s="30">
        <f>E493/E489*100</f>
        <v>9.6051227321237995</v>
      </c>
      <c r="G493" s="197"/>
      <c r="H493" s="198"/>
    </row>
    <row r="494" spans="1:25" hidden="1" x14ac:dyDescent="0.2">
      <c r="A494" s="176" t="s">
        <v>117</v>
      </c>
      <c r="B494" s="177"/>
      <c r="C494" s="186">
        <f>F138+F250+F376+F478</f>
        <v>116.5</v>
      </c>
      <c r="D494" s="188">
        <f>C494/C489*100</f>
        <v>64.722222222222229</v>
      </c>
      <c r="E494" s="184">
        <f>J138+J250+J376+J478</f>
        <v>3116</v>
      </c>
      <c r="F494" s="186">
        <f>E494/E489*100</f>
        <v>66.510138740661688</v>
      </c>
      <c r="G494" s="189" t="s">
        <v>149</v>
      </c>
      <c r="H494" s="190"/>
      <c r="I494" s="66"/>
      <c r="J494" s="72"/>
      <c r="K494" s="244"/>
      <c r="L494" s="244"/>
      <c r="M494" s="244"/>
      <c r="N494" s="73"/>
    </row>
    <row r="495" spans="1:25" hidden="1" x14ac:dyDescent="0.2">
      <c r="A495" s="178" t="s">
        <v>118</v>
      </c>
      <c r="B495" s="179"/>
      <c r="C495" s="187"/>
      <c r="D495" s="188"/>
      <c r="E495" s="185"/>
      <c r="F495" s="187"/>
      <c r="G495" s="191"/>
      <c r="H495" s="192"/>
      <c r="I495" s="66"/>
      <c r="J495" s="72"/>
      <c r="K495" s="244"/>
      <c r="L495" s="244"/>
      <c r="M495" s="244"/>
      <c r="N495" s="73"/>
    </row>
    <row r="496" spans="1:25" ht="14.5" hidden="1" customHeight="1" x14ac:dyDescent="0.2">
      <c r="A496" s="176" t="s">
        <v>119</v>
      </c>
      <c r="B496" s="177"/>
      <c r="C496" s="186">
        <f>+C18+C19+C61+C62+C63+C80+C295+C296</f>
        <v>9</v>
      </c>
      <c r="D496" s="186">
        <f>C496/C489*100</f>
        <v>5</v>
      </c>
      <c r="E496" s="184">
        <f>+I18+I19+I61+I62+I63+I80+I295+I296</f>
        <v>250</v>
      </c>
      <c r="F496" s="186">
        <f>E496/E489*100</f>
        <v>5.3361792956243335</v>
      </c>
      <c r="G496" s="240" t="s">
        <v>120</v>
      </c>
      <c r="H496" s="241"/>
      <c r="I496" s="66"/>
      <c r="J496" s="72"/>
      <c r="K496" s="244"/>
      <c r="L496" s="244"/>
      <c r="M496" s="244"/>
      <c r="N496" s="73"/>
    </row>
    <row r="497" spans="1:14" hidden="1" x14ac:dyDescent="0.2">
      <c r="A497" s="178" t="s">
        <v>121</v>
      </c>
      <c r="B497" s="179"/>
      <c r="C497" s="187"/>
      <c r="D497" s="187"/>
      <c r="E497" s="185"/>
      <c r="F497" s="187"/>
      <c r="G497" s="242"/>
      <c r="H497" s="243"/>
      <c r="I497" s="66"/>
      <c r="J497" s="72"/>
      <c r="K497" s="73"/>
      <c r="L497" s="73"/>
      <c r="M497" s="73"/>
      <c r="N497" s="73"/>
    </row>
    <row r="498" spans="1:14" ht="26.5" hidden="1" customHeight="1" x14ac:dyDescent="0.2">
      <c r="A498" s="180" t="s">
        <v>122</v>
      </c>
      <c r="B498" s="181"/>
      <c r="C498" s="74">
        <f>C19+C61+C62+C63+C80+C295+C296</f>
        <v>7</v>
      </c>
      <c r="D498" s="26">
        <f>C498/C489*100</f>
        <v>3.8888888888888888</v>
      </c>
      <c r="E498" s="132">
        <f>I19+I61+I62+I63+I80+I295+I296</f>
        <v>200</v>
      </c>
      <c r="F498" s="67">
        <f>E498/E489*100</f>
        <v>4.2689434364994661</v>
      </c>
      <c r="G498" s="197" t="s">
        <v>123</v>
      </c>
      <c r="H498" s="198"/>
      <c r="I498" s="66"/>
      <c r="J498" s="72"/>
      <c r="K498" s="244"/>
      <c r="L498" s="244"/>
      <c r="M498" s="244"/>
      <c r="N498" s="73"/>
    </row>
    <row r="499" spans="1:14" ht="14.5" hidden="1" customHeight="1" x14ac:dyDescent="0.2">
      <c r="A499" s="176" t="s">
        <v>124</v>
      </c>
      <c r="B499" s="177"/>
      <c r="C499" s="186">
        <f>+C19+C61+C62+C63+C295+C296</f>
        <v>4</v>
      </c>
      <c r="D499" s="186">
        <f>C499/C489*100</f>
        <v>2.2222222222222223</v>
      </c>
      <c r="E499" s="186">
        <f>+I19+I61+I62+I63+I295+I296</f>
        <v>110</v>
      </c>
      <c r="F499" s="186">
        <f>E499/E489*100</f>
        <v>2.3479188900747063</v>
      </c>
      <c r="G499" s="240" t="s">
        <v>125</v>
      </c>
      <c r="H499" s="241"/>
      <c r="I499" s="66"/>
      <c r="J499" s="72"/>
      <c r="K499" s="73"/>
      <c r="L499" s="73"/>
      <c r="M499" s="73"/>
      <c r="N499" s="73"/>
    </row>
    <row r="500" spans="1:14" hidden="1" x14ac:dyDescent="0.2">
      <c r="A500" s="178" t="s">
        <v>126</v>
      </c>
      <c r="B500" s="179"/>
      <c r="C500" s="187"/>
      <c r="D500" s="187"/>
      <c r="E500" s="187"/>
      <c r="F500" s="187"/>
      <c r="G500" s="242"/>
      <c r="H500" s="243"/>
      <c r="I500" s="66"/>
      <c r="J500" s="72"/>
      <c r="K500" s="73"/>
      <c r="L500" s="73"/>
      <c r="M500" s="73"/>
      <c r="N500" s="73"/>
    </row>
    <row r="501" spans="1:14" ht="42" hidden="1" customHeight="1" x14ac:dyDescent="0.2">
      <c r="A501" s="180" t="s">
        <v>127</v>
      </c>
      <c r="B501" s="181"/>
      <c r="C501" s="30">
        <f>+C20+C81+C142+C198</f>
        <v>8</v>
      </c>
      <c r="D501" s="30">
        <f>+D20+D81+D142+D198</f>
        <v>4.1333333333333337</v>
      </c>
      <c r="E501" s="30">
        <f>+I20+I81+I142+I198</f>
        <v>240</v>
      </c>
      <c r="F501" s="30">
        <f>E501/E490*100</f>
        <v>9.4376720408965795</v>
      </c>
      <c r="G501" s="197" t="s">
        <v>128</v>
      </c>
      <c r="H501" s="198"/>
      <c r="I501" s="66"/>
      <c r="J501" s="72"/>
      <c r="K501" s="73"/>
      <c r="L501" s="73"/>
      <c r="M501" s="73"/>
      <c r="N501" s="73"/>
    </row>
    <row r="502" spans="1:14" hidden="1" x14ac:dyDescent="0.2">
      <c r="A502" s="180" t="s">
        <v>129</v>
      </c>
      <c r="B502" s="181"/>
      <c r="C502" s="30">
        <v>0</v>
      </c>
      <c r="D502" s="26">
        <f>C502/C489*100</f>
        <v>0</v>
      </c>
      <c r="E502" s="75">
        <f>+K21+L82</f>
        <v>0</v>
      </c>
      <c r="F502" s="30">
        <f>E502/E489*100</f>
        <v>0</v>
      </c>
      <c r="G502" s="197" t="s">
        <v>130</v>
      </c>
      <c r="H502" s="198"/>
      <c r="I502" s="66"/>
    </row>
    <row r="503" spans="1:14" ht="36" hidden="1" customHeight="1" x14ac:dyDescent="0.2">
      <c r="A503" s="180" t="s">
        <v>150</v>
      </c>
      <c r="B503" s="181"/>
      <c r="C503" s="67">
        <f>+C339</f>
        <v>10</v>
      </c>
      <c r="D503" s="74">
        <f>C503/C489*100</f>
        <v>5.5555555555555554</v>
      </c>
      <c r="E503" s="135">
        <f>+I339</f>
        <v>250</v>
      </c>
      <c r="F503" s="67">
        <f>E503/E489*100</f>
        <v>5.3361792956243335</v>
      </c>
      <c r="G503" s="197" t="s">
        <v>151</v>
      </c>
      <c r="H503" s="198"/>
      <c r="I503" s="66"/>
      <c r="J503" s="76"/>
      <c r="K503" s="76"/>
      <c r="L503" s="76"/>
      <c r="M503" s="76"/>
      <c r="N503" s="76"/>
    </row>
    <row r="504" spans="1:14" ht="26.25" hidden="1" customHeight="1" thickBot="1" x14ac:dyDescent="0.25">
      <c r="A504" s="210" t="s">
        <v>132</v>
      </c>
      <c r="B504" s="211"/>
      <c r="C504" s="77">
        <f>C74+C134+C192+C246+C309+C372+C474</f>
        <v>36</v>
      </c>
      <c r="D504" s="78">
        <f>C504/C489*100</f>
        <v>20</v>
      </c>
      <c r="E504" s="77">
        <f>I74+I134+I192+I246+I309+I372+I474</f>
        <v>960</v>
      </c>
      <c r="F504" s="77">
        <f>240/E489*100</f>
        <v>5.1227321237993593</v>
      </c>
      <c r="G504" s="212" t="s">
        <v>152</v>
      </c>
      <c r="H504" s="213"/>
      <c r="J504" s="66"/>
      <c r="K504" s="71"/>
      <c r="L504" s="66"/>
      <c r="M504" s="66"/>
      <c r="N504" s="66"/>
    </row>
    <row r="505" spans="1:14" hidden="1" x14ac:dyDescent="0.2"/>
    <row r="506" spans="1:14" ht="16" hidden="1" thickBot="1" x14ac:dyDescent="0.25"/>
    <row r="507" spans="1:14" ht="16" hidden="1" x14ac:dyDescent="0.2">
      <c r="A507" s="79" t="s">
        <v>102</v>
      </c>
      <c r="B507" s="218" t="s">
        <v>105</v>
      </c>
      <c r="C507" s="219"/>
      <c r="D507" s="80"/>
    </row>
    <row r="508" spans="1:14" hidden="1" x14ac:dyDescent="0.2">
      <c r="A508" s="81" t="s">
        <v>106</v>
      </c>
      <c r="B508" s="220"/>
      <c r="C508" s="221"/>
      <c r="D508" s="82"/>
    </row>
    <row r="509" spans="1:14" hidden="1" x14ac:dyDescent="0.2">
      <c r="A509" s="83" t="s">
        <v>108</v>
      </c>
      <c r="B509" s="222"/>
      <c r="C509" s="223"/>
      <c r="D509" s="72"/>
    </row>
    <row r="510" spans="1:14" hidden="1" x14ac:dyDescent="0.2">
      <c r="A510" s="201" t="s">
        <v>110</v>
      </c>
      <c r="B510" s="202"/>
      <c r="C510" s="203"/>
      <c r="D510" s="84"/>
    </row>
    <row r="511" spans="1:14" ht="14.5" hidden="1" customHeight="1" x14ac:dyDescent="0.2">
      <c r="A511" s="85" t="str">
        <f>IF(B7=0,"",B7)</f>
        <v>nauk ścisłych</v>
      </c>
      <c r="B511" s="204">
        <v>100</v>
      </c>
      <c r="C511" s="205"/>
    </row>
    <row r="512" spans="1:14" ht="14.5" hidden="1" customHeight="1" x14ac:dyDescent="0.2">
      <c r="A512" s="86" t="str">
        <f>IF(B8=0,"",B8)</f>
        <v/>
      </c>
      <c r="B512" s="206"/>
      <c r="C512" s="207"/>
    </row>
    <row r="513" spans="1:12" ht="14.5" hidden="1" customHeight="1" x14ac:dyDescent="0.2">
      <c r="A513" s="87" t="str">
        <f>IF(B9=0,"",B9)</f>
        <v/>
      </c>
      <c r="B513" s="208"/>
      <c r="C513" s="209"/>
    </row>
    <row r="514" spans="1:12" ht="16" hidden="1" thickBot="1" x14ac:dyDescent="0.25">
      <c r="A514" s="88" t="s">
        <v>131</v>
      </c>
      <c r="B514" s="199">
        <f>SUM(B511:C513)</f>
        <v>100</v>
      </c>
      <c r="C514" s="200"/>
      <c r="D514" s="89"/>
    </row>
    <row r="515" spans="1:12" hidden="1" x14ac:dyDescent="0.2"/>
    <row r="516" spans="1:12" hidden="1" x14ac:dyDescent="0.2"/>
    <row r="517" spans="1:12" ht="81.75" hidden="1" customHeight="1" x14ac:dyDescent="0.2"/>
    <row r="518" spans="1:12" hidden="1" x14ac:dyDescent="0.2"/>
    <row r="519" spans="1:12" hidden="1" x14ac:dyDescent="0.2"/>
    <row r="520" spans="1:12" hidden="1" x14ac:dyDescent="0.2"/>
    <row r="521" spans="1:12" hidden="1" x14ac:dyDescent="0.2"/>
    <row r="522" spans="1:12" hidden="1" x14ac:dyDescent="0.2"/>
    <row r="523" spans="1:12" hidden="1" x14ac:dyDescent="0.2"/>
    <row r="524" spans="1:12" hidden="1" x14ac:dyDescent="0.2">
      <c r="B524" s="90" t="s">
        <v>15</v>
      </c>
      <c r="C524" s="90"/>
      <c r="D524" s="90" t="s">
        <v>18</v>
      </c>
      <c r="E524" s="90"/>
      <c r="F524" s="90" t="s">
        <v>22</v>
      </c>
      <c r="H524" s="90"/>
      <c r="K524" s="91" t="s">
        <v>42</v>
      </c>
      <c r="L524" s="2" t="e">
        <f ca="1">OFFSET($L$533,1,0,COUNTA($L$534:$L$542),1)</f>
        <v>#VALUE!</v>
      </c>
    </row>
    <row r="525" spans="1:12" hidden="1" x14ac:dyDescent="0.2">
      <c r="B525" s="2" t="s">
        <v>16</v>
      </c>
      <c r="D525" s="2" t="s">
        <v>19</v>
      </c>
      <c r="K525" s="91" t="s">
        <v>51</v>
      </c>
      <c r="L525" s="2" t="e">
        <f ca="1">OFFSET($N$533,MATCH('Chemia_Analityka chemiczna'!$B$1,$M$534:$M$554,0),0,COUNTIF($M$534:$M$554,'Chemia_Analityka chemiczna'!$B$1),1)</f>
        <v>#N/A</v>
      </c>
    </row>
    <row r="526" spans="1:12" hidden="1" x14ac:dyDescent="0.2">
      <c r="B526" s="2" t="s">
        <v>17</v>
      </c>
      <c r="D526" s="2" t="s">
        <v>20</v>
      </c>
      <c r="F526" s="2" t="s">
        <v>24</v>
      </c>
      <c r="K526" s="91" t="s">
        <v>50</v>
      </c>
      <c r="L526" s="2" t="e">
        <f ca="1">OFFSET($J$532,MATCH('Chemia_Analityka chemiczna'!$B$1&amp;'Chemia_Analityka chemiczna'!$B$5,$H$533:$H$573&amp;$I$533:$I$573,0),0,COUNTIFS($H$533:$H$573,'Chemia_Analityka chemiczna'!$B$1,$I$533:$I$573,'Chemia_Analityka chemiczna'!$B$5),1)</f>
        <v>#VALUE!</v>
      </c>
    </row>
    <row r="527" spans="1:12" hidden="1" x14ac:dyDescent="0.2">
      <c r="B527" s="2" t="s">
        <v>21</v>
      </c>
      <c r="F527" s="2" t="s">
        <v>23</v>
      </c>
    </row>
    <row r="528" spans="1:12" hidden="1" x14ac:dyDescent="0.2">
      <c r="F528" t="s">
        <v>147</v>
      </c>
    </row>
    <row r="529" spans="2:14" hidden="1" x14ac:dyDescent="0.2">
      <c r="F529" s="2" t="s">
        <v>25</v>
      </c>
    </row>
    <row r="530" spans="2:14" hidden="1" x14ac:dyDescent="0.2">
      <c r="F530" s="2" t="s">
        <v>26</v>
      </c>
    </row>
    <row r="531" spans="2:14" hidden="1" x14ac:dyDescent="0.2">
      <c r="B531" s="90" t="s">
        <v>76</v>
      </c>
      <c r="D531" s="90" t="s">
        <v>135</v>
      </c>
    </row>
    <row r="532" spans="2:14" hidden="1" x14ac:dyDescent="0.2">
      <c r="B532" s="2" t="s">
        <v>81</v>
      </c>
      <c r="D532" s="2" t="s">
        <v>79</v>
      </c>
      <c r="H532" s="90" t="s">
        <v>42</v>
      </c>
      <c r="I532" s="90" t="s">
        <v>51</v>
      </c>
      <c r="J532" s="103" t="s">
        <v>50</v>
      </c>
      <c r="L532" s="90" t="s">
        <v>72</v>
      </c>
      <c r="M532" s="90" t="s">
        <v>73</v>
      </c>
    </row>
    <row r="533" spans="2:14" ht="16" hidden="1" x14ac:dyDescent="0.2">
      <c r="B533" s="2" t="s">
        <v>82</v>
      </c>
      <c r="D533" s="2" t="s">
        <v>136</v>
      </c>
      <c r="H533" s="92" t="s">
        <v>43</v>
      </c>
      <c r="I533" s="93" t="s">
        <v>52</v>
      </c>
      <c r="J533" s="92" t="s">
        <v>54</v>
      </c>
      <c r="K533" s="94"/>
      <c r="L533" s="90" t="s">
        <v>42</v>
      </c>
      <c r="M533" s="90" t="s">
        <v>42</v>
      </c>
      <c r="N533" s="90" t="s">
        <v>51</v>
      </c>
    </row>
    <row r="534" spans="2:14" ht="16" hidden="1" x14ac:dyDescent="0.2">
      <c r="H534" s="92" t="s">
        <v>43</v>
      </c>
      <c r="I534" s="2" t="s">
        <v>53</v>
      </c>
      <c r="J534" s="2" t="s">
        <v>55</v>
      </c>
      <c r="L534" s="92" t="s">
        <v>43</v>
      </c>
      <c r="M534" s="92" t="s">
        <v>43</v>
      </c>
      <c r="N534" s="93" t="s">
        <v>52</v>
      </c>
    </row>
    <row r="535" spans="2:14" ht="144" hidden="1" x14ac:dyDescent="0.2">
      <c r="H535" s="93" t="s">
        <v>49</v>
      </c>
      <c r="I535" s="92" t="s">
        <v>52</v>
      </c>
      <c r="J535" s="92" t="s">
        <v>54</v>
      </c>
      <c r="L535" s="102" t="s">
        <v>145</v>
      </c>
      <c r="M535" s="92" t="s">
        <v>43</v>
      </c>
      <c r="N535" s="92" t="s">
        <v>53</v>
      </c>
    </row>
    <row r="536" spans="2:14" ht="128" hidden="1" x14ac:dyDescent="0.2">
      <c r="H536" s="92" t="s">
        <v>47</v>
      </c>
      <c r="I536" t="s">
        <v>52</v>
      </c>
      <c r="J536" s="2" t="s">
        <v>56</v>
      </c>
      <c r="L536" s="93" t="s">
        <v>49</v>
      </c>
      <c r="M536" s="93" t="s">
        <v>49</v>
      </c>
      <c r="N536" s="92" t="s">
        <v>52</v>
      </c>
    </row>
    <row r="537" spans="2:14" hidden="1" x14ac:dyDescent="0.2">
      <c r="H537" s="92" t="s">
        <v>46</v>
      </c>
      <c r="I537" s="2" t="s">
        <v>52</v>
      </c>
      <c r="J537" s="2" t="s">
        <v>57</v>
      </c>
      <c r="L537" s="92" t="s">
        <v>47</v>
      </c>
      <c r="M537" s="92" t="s">
        <v>47</v>
      </c>
      <c r="N537" s="92" t="s">
        <v>52</v>
      </c>
    </row>
    <row r="538" spans="2:14" hidden="1" x14ac:dyDescent="0.2">
      <c r="H538" s="92" t="s">
        <v>46</v>
      </c>
      <c r="I538" s="2" t="s">
        <v>53</v>
      </c>
      <c r="J538" s="2" t="s">
        <v>62</v>
      </c>
      <c r="L538" s="92" t="s">
        <v>46</v>
      </c>
      <c r="M538" s="92" t="s">
        <v>46</v>
      </c>
      <c r="N538" s="92" t="s">
        <v>52</v>
      </c>
    </row>
    <row r="539" spans="2:14" hidden="1" x14ac:dyDescent="0.2">
      <c r="H539" s="92" t="s">
        <v>46</v>
      </c>
      <c r="I539" s="2" t="s">
        <v>53</v>
      </c>
      <c r="J539" s="2" t="s">
        <v>63</v>
      </c>
      <c r="L539" s="92" t="s">
        <v>48</v>
      </c>
      <c r="M539" s="92" t="s">
        <v>46</v>
      </c>
      <c r="N539" s="92" t="s">
        <v>53</v>
      </c>
    </row>
    <row r="540" spans="2:14" hidden="1" x14ac:dyDescent="0.2">
      <c r="H540" s="92" t="s">
        <v>46</v>
      </c>
      <c r="I540" s="2" t="s">
        <v>53</v>
      </c>
      <c r="J540" s="2" t="s">
        <v>61</v>
      </c>
      <c r="L540" s="92" t="s">
        <v>45</v>
      </c>
      <c r="M540" s="92" t="s">
        <v>48</v>
      </c>
      <c r="N540" s="92" t="s">
        <v>53</v>
      </c>
    </row>
    <row r="541" spans="2:14" hidden="1" x14ac:dyDescent="0.2">
      <c r="H541" s="92" t="s">
        <v>46</v>
      </c>
      <c r="I541" s="2" t="s">
        <v>53</v>
      </c>
      <c r="J541" s="2" t="s">
        <v>65</v>
      </c>
      <c r="L541" s="92" t="s">
        <v>44</v>
      </c>
      <c r="M541" s="92" t="s">
        <v>45</v>
      </c>
      <c r="N541" s="92" t="s">
        <v>52</v>
      </c>
    </row>
    <row r="542" spans="2:14" hidden="1" x14ac:dyDescent="0.2">
      <c r="H542" s="92" t="s">
        <v>46</v>
      </c>
      <c r="I542" s="2" t="s">
        <v>53</v>
      </c>
      <c r="J542" s="2" t="s">
        <v>64</v>
      </c>
      <c r="L542" s="92"/>
      <c r="M542" s="92" t="s">
        <v>45</v>
      </c>
      <c r="N542" s="92" t="s">
        <v>53</v>
      </c>
    </row>
    <row r="543" spans="2:14" hidden="1" x14ac:dyDescent="0.2">
      <c r="H543" s="92" t="s">
        <v>48</v>
      </c>
      <c r="I543" s="2" t="s">
        <v>53</v>
      </c>
      <c r="J543" s="2" t="s">
        <v>54</v>
      </c>
      <c r="L543" s="92"/>
      <c r="M543" s="92" t="s">
        <v>44</v>
      </c>
      <c r="N543" s="92" t="s">
        <v>52</v>
      </c>
    </row>
    <row r="544" spans="2:14" hidden="1" x14ac:dyDescent="0.2">
      <c r="H544" s="92" t="s">
        <v>45</v>
      </c>
      <c r="I544" s="2" t="s">
        <v>52</v>
      </c>
      <c r="J544" s="2" t="s">
        <v>54</v>
      </c>
      <c r="L544" s="92"/>
      <c r="M544" s="92" t="s">
        <v>44</v>
      </c>
      <c r="N544" s="92" t="s">
        <v>53</v>
      </c>
    </row>
    <row r="545" spans="2:10" hidden="1" x14ac:dyDescent="0.2">
      <c r="H545" s="92" t="s">
        <v>45</v>
      </c>
      <c r="I545" s="2" t="s">
        <v>52</v>
      </c>
      <c r="J545" s="2" t="s">
        <v>85</v>
      </c>
    </row>
    <row r="546" spans="2:10" hidden="1" x14ac:dyDescent="0.2">
      <c r="H546" s="92" t="s">
        <v>45</v>
      </c>
      <c r="I546" s="2" t="s">
        <v>53</v>
      </c>
      <c r="J546" s="2" t="s">
        <v>66</v>
      </c>
    </row>
    <row r="547" spans="2:10" hidden="1" x14ac:dyDescent="0.2">
      <c r="H547" s="92" t="s">
        <v>45</v>
      </c>
      <c r="I547" s="2" t="s">
        <v>53</v>
      </c>
      <c r="J547" s="2" t="s">
        <v>67</v>
      </c>
    </row>
    <row r="548" spans="2:10" hidden="1" x14ac:dyDescent="0.2">
      <c r="H548" s="92" t="s">
        <v>44</v>
      </c>
      <c r="I548" s="2" t="s">
        <v>52</v>
      </c>
      <c r="J548" s="2" t="s">
        <v>59</v>
      </c>
    </row>
    <row r="549" spans="2:10" hidden="1" x14ac:dyDescent="0.2">
      <c r="H549" s="92" t="s">
        <v>44</v>
      </c>
      <c r="I549" s="2" t="s">
        <v>52</v>
      </c>
      <c r="J549" s="2" t="s">
        <v>58</v>
      </c>
    </row>
    <row r="550" spans="2:10" hidden="1" x14ac:dyDescent="0.2">
      <c r="H550" s="92" t="s">
        <v>44</v>
      </c>
      <c r="I550" s="2" t="s">
        <v>52</v>
      </c>
      <c r="J550" s="2" t="s">
        <v>60</v>
      </c>
    </row>
    <row r="551" spans="2:10" hidden="1" x14ac:dyDescent="0.2">
      <c r="H551" s="92" t="s">
        <v>44</v>
      </c>
      <c r="I551" s="2" t="s">
        <v>53</v>
      </c>
      <c r="J551" s="2" t="s">
        <v>68</v>
      </c>
    </row>
    <row r="552" spans="2:10" hidden="1" x14ac:dyDescent="0.2">
      <c r="H552" s="92" t="s">
        <v>44</v>
      </c>
      <c r="I552" s="2" t="s">
        <v>53</v>
      </c>
      <c r="J552" s="2" t="s">
        <v>69</v>
      </c>
    </row>
    <row r="553" spans="2:10" hidden="1" x14ac:dyDescent="0.2">
      <c r="H553" s="92" t="s">
        <v>44</v>
      </c>
      <c r="I553" s="2" t="s">
        <v>53</v>
      </c>
      <c r="J553" s="2" t="s">
        <v>70</v>
      </c>
    </row>
    <row r="554" spans="2:10" hidden="1" x14ac:dyDescent="0.2">
      <c r="H554" s="92" t="s">
        <v>44</v>
      </c>
      <c r="I554" s="2" t="s">
        <v>53</v>
      </c>
      <c r="J554" s="2" t="s">
        <v>71</v>
      </c>
    </row>
    <row r="555" spans="2:10" hidden="1" x14ac:dyDescent="0.2">
      <c r="H555" s="102" t="s">
        <v>145</v>
      </c>
      <c r="I555" t="s">
        <v>52</v>
      </c>
      <c r="J555" t="s">
        <v>176</v>
      </c>
    </row>
    <row r="556" spans="2:10" hidden="1" x14ac:dyDescent="0.2">
      <c r="H556" s="102" t="s">
        <v>145</v>
      </c>
      <c r="I556" t="s">
        <v>52</v>
      </c>
      <c r="J556" t="s">
        <v>146</v>
      </c>
    </row>
    <row r="557" spans="2:10" hidden="1" x14ac:dyDescent="0.2"/>
    <row r="558" spans="2:10" hidden="1" x14ac:dyDescent="0.2">
      <c r="B558" s="193" t="s">
        <v>133</v>
      </c>
      <c r="C558" s="195" t="s">
        <v>134</v>
      </c>
      <c r="D558" s="196" t="s">
        <v>102</v>
      </c>
      <c r="E558" s="196"/>
      <c r="F558" s="196"/>
    </row>
    <row r="559" spans="2:10" ht="53" hidden="1" x14ac:dyDescent="0.2">
      <c r="B559" s="194"/>
      <c r="C559" s="195"/>
      <c r="D559" s="95" t="str">
        <f>IF('Chemia_Analityka chemiczna'!B529=0,"",'Chemia_Analityka chemiczna'!B529)</f>
        <v/>
      </c>
      <c r="E559" s="96" t="str">
        <f>IF('Chemia_Analityka chemiczna'!B530=0,"",'Chemia_Analityka chemiczna'!B530)</f>
        <v/>
      </c>
      <c r="F559" s="97" t="str">
        <f>IF('Chemia_Analityka chemiczna'!B531=0,"",'Chemia_Analityka chemiczna'!B531)</f>
        <v>Profil kształcenia</v>
      </c>
    </row>
    <row r="560" spans="2:10" hidden="1" x14ac:dyDescent="0.2">
      <c r="B560" s="2" t="s">
        <v>27</v>
      </c>
      <c r="C560" s="2">
        <v>1</v>
      </c>
      <c r="D560" s="2">
        <f>SUMPRODUCT('Chemia_Analityka chemiczna'!C540:C543,'Chemia_Analityka chemiczna'!W540:W543)</f>
        <v>0</v>
      </c>
      <c r="E560" s="2">
        <f>SUMPRODUCT('Chemia_Analityka chemiczna'!C540:C543,'Chemia_Analityka chemiczna'!X540:X543)</f>
        <v>0</v>
      </c>
      <c r="F560" s="2">
        <f>SUMPRODUCT('Chemia_Analityka chemiczna'!C540:C543,'Chemia_Analityka chemiczna'!Y540:Y543)</f>
        <v>0</v>
      </c>
    </row>
    <row r="561" spans="2:6" hidden="1" x14ac:dyDescent="0.2">
      <c r="B561" s="2" t="s">
        <v>28</v>
      </c>
      <c r="C561" s="2">
        <v>1</v>
      </c>
      <c r="D561" s="2">
        <f>SUMPRODUCT('Chemia_Analityka chemiczna'!C548:C554,'Chemia_Analityka chemiczna'!W548:W554)</f>
        <v>0</v>
      </c>
      <c r="E561" s="2">
        <f>SUMPRODUCT('Chemia_Analityka chemiczna'!C548:C554,'Chemia_Analityka chemiczna'!X548:X554)</f>
        <v>0</v>
      </c>
      <c r="F561" s="2">
        <f>SUMPRODUCT('Chemia_Analityka chemiczna'!C548:C554,'Chemia_Analityka chemiczna'!Y548:Y554)</f>
        <v>0</v>
      </c>
    </row>
    <row r="562" spans="2:6" hidden="1" x14ac:dyDescent="0.2">
      <c r="B562" s="2" t="s">
        <v>29</v>
      </c>
      <c r="C562" s="2">
        <v>1</v>
      </c>
      <c r="D562" s="2">
        <f>SUMPRODUCT('Chemia_Analityka chemiczna'!C559:C568,'Chemia_Analityka chemiczna'!W559:W568)</f>
        <v>0</v>
      </c>
      <c r="E562" s="2">
        <f>SUMPRODUCT('Chemia_Analityka chemiczna'!C559:C568,'Chemia_Analityka chemiczna'!X559:X568)</f>
        <v>0</v>
      </c>
      <c r="F562" s="2">
        <f>SUMPRODUCT('Chemia_Analityka chemiczna'!C559:C568,'Chemia_Analityka chemiczna'!Y559:Y568)</f>
        <v>0</v>
      </c>
    </row>
    <row r="563" spans="2:6" hidden="1" x14ac:dyDescent="0.2">
      <c r="B563" s="2" t="s">
        <v>30</v>
      </c>
      <c r="C563" s="2">
        <v>1</v>
      </c>
      <c r="D563" s="2">
        <f>SUMPRODUCT('Chemia_Analityka chemiczna'!C573:C574,'Chemia_Analityka chemiczna'!W573:W574)</f>
        <v>0</v>
      </c>
      <c r="E563" s="2">
        <f>SUMPRODUCT('Chemia_Analityka chemiczna'!C573:C574,'Chemia_Analityka chemiczna'!X573:X574)</f>
        <v>0</v>
      </c>
      <c r="F563" s="2">
        <f>SUMPRODUCT('Chemia_Analityka chemiczna'!C573:C574,'Chemia_Analityka chemiczna'!Y573:Y574)</f>
        <v>0</v>
      </c>
    </row>
    <row r="564" spans="2:6" hidden="1" x14ac:dyDescent="0.2">
      <c r="B564" s="2" t="s">
        <v>33</v>
      </c>
      <c r="C564" s="2">
        <v>1</v>
      </c>
      <c r="D564" s="2">
        <f>SUMPRODUCT('Chemia_Analityka chemiczna'!C579:C580,'Chemia_Analityka chemiczna'!W579:W580)</f>
        <v>0</v>
      </c>
      <c r="E564" s="2">
        <f>SUMPRODUCT('Chemia_Analityka chemiczna'!C579:C580,'Chemia_Analityka chemiczna'!X579:X580)</f>
        <v>0</v>
      </c>
      <c r="F564" s="2">
        <f>SUMPRODUCT('Chemia_Analityka chemiczna'!C579:C580,'Chemia_Analityka chemiczna'!Y579:Y580)</f>
        <v>0</v>
      </c>
    </row>
    <row r="565" spans="2:6" hidden="1" x14ac:dyDescent="0.2">
      <c r="B565" s="2" t="s">
        <v>31</v>
      </c>
      <c r="C565" s="2">
        <v>1</v>
      </c>
      <c r="D565" s="2">
        <f>SUMPRODUCT('Chemia_Analityka chemiczna'!C585:C591,'Chemia_Analityka chemiczna'!W585:W591)</f>
        <v>0</v>
      </c>
      <c r="E565" s="2">
        <f>SUMPRODUCT('Chemia_Analityka chemiczna'!C585:C591,'Chemia_Analityka chemiczna'!X585:X591)</f>
        <v>0</v>
      </c>
      <c r="F565" s="2">
        <f>SUMPRODUCT('Chemia_Analityka chemiczna'!C585:C591,'Chemia_Analityka chemiczna'!Y585:Y591)</f>
        <v>0</v>
      </c>
    </row>
    <row r="566" spans="2:6" hidden="1" x14ac:dyDescent="0.2">
      <c r="B566" s="2" t="s">
        <v>32</v>
      </c>
      <c r="C566" s="2">
        <v>1</v>
      </c>
      <c r="D566" s="98">
        <f>SUMPRODUCT('Chemia_Analityka chemiczna'!C596:C597,'Chemia_Analityka chemiczna'!W596:W597)</f>
        <v>0</v>
      </c>
      <c r="E566" s="98">
        <f>SUMPRODUCT('Chemia_Analityka chemiczna'!C596:C597,'Chemia_Analityka chemiczna'!X596:X597)</f>
        <v>0</v>
      </c>
      <c r="F566" s="98">
        <f>SUMPRODUCT('Chemia_Analityka chemiczna'!C596:C597,'Chemia_Analityka chemiczna'!Y596:Y597)</f>
        <v>0</v>
      </c>
    </row>
    <row r="567" spans="2:6" hidden="1" x14ac:dyDescent="0.2">
      <c r="B567" s="99" t="s">
        <v>27</v>
      </c>
      <c r="C567" s="99">
        <v>2</v>
      </c>
      <c r="D567" s="2">
        <f>SUMPRODUCT('Chemia_Analityka chemiczna'!C604:C607,'Chemia_Analityka chemiczna'!W604:W607)</f>
        <v>0</v>
      </c>
      <c r="E567" s="2">
        <f>SUMPRODUCT('Chemia_Analityka chemiczna'!C604:C607,'Chemia_Analityka chemiczna'!X604:X607)</f>
        <v>0</v>
      </c>
      <c r="F567" s="2">
        <f>SUMPRODUCT('Chemia_Analityka chemiczna'!C604:C607,'Chemia_Analityka chemiczna'!Y604:Y607)</f>
        <v>0</v>
      </c>
    </row>
    <row r="568" spans="2:6" hidden="1" x14ac:dyDescent="0.2">
      <c r="B568" s="2" t="s">
        <v>28</v>
      </c>
      <c r="C568" s="2">
        <v>2</v>
      </c>
      <c r="D568" s="2">
        <f>SUMPRODUCT('Chemia_Analityka chemiczna'!C612:C618,'Chemia_Analityka chemiczna'!W612:W618)</f>
        <v>0</v>
      </c>
      <c r="E568" s="2">
        <f>SUMPRODUCT('Chemia_Analityka chemiczna'!C612:C618,'Chemia_Analityka chemiczna'!X612:X618)</f>
        <v>0</v>
      </c>
      <c r="F568" s="2">
        <f>SUMPRODUCT('Chemia_Analityka chemiczna'!C612:C618,'Chemia_Analityka chemiczna'!Y612:Y618)</f>
        <v>0</v>
      </c>
    </row>
    <row r="569" spans="2:6" hidden="1" x14ac:dyDescent="0.2">
      <c r="B569" s="2" t="s">
        <v>29</v>
      </c>
      <c r="C569" s="2">
        <v>2</v>
      </c>
      <c r="D569" s="2">
        <f>SUMPRODUCT('Chemia_Analityka chemiczna'!C623:C632,'Chemia_Analityka chemiczna'!W623:W632)</f>
        <v>0</v>
      </c>
      <c r="E569" s="2">
        <f>SUMPRODUCT('Chemia_Analityka chemiczna'!C623:C632,'Chemia_Analityka chemiczna'!X623:X632)</f>
        <v>0</v>
      </c>
      <c r="F569" s="2">
        <f>SUMPRODUCT('Chemia_Analityka chemiczna'!C623:C632,'Chemia_Analityka chemiczna'!Y623:Y632)</f>
        <v>0</v>
      </c>
    </row>
    <row r="570" spans="2:6" hidden="1" x14ac:dyDescent="0.2">
      <c r="B570" s="2" t="s">
        <v>30</v>
      </c>
      <c r="C570" s="2">
        <v>2</v>
      </c>
      <c r="D570" s="2">
        <f>SUMPRODUCT('Chemia_Analityka chemiczna'!C637:C638,'Chemia_Analityka chemiczna'!W637:W638)</f>
        <v>0</v>
      </c>
      <c r="E570" s="2">
        <f>SUMPRODUCT('Chemia_Analityka chemiczna'!C637:C638,'Chemia_Analityka chemiczna'!X637:X638)</f>
        <v>0</v>
      </c>
      <c r="F570" s="2">
        <f>SUMPRODUCT('Chemia_Analityka chemiczna'!C637:C638,'Chemia_Analityka chemiczna'!Y637:Y638)</f>
        <v>0</v>
      </c>
    </row>
    <row r="571" spans="2:6" hidden="1" x14ac:dyDescent="0.2">
      <c r="B571" s="2" t="s">
        <v>33</v>
      </c>
      <c r="C571" s="2">
        <v>2</v>
      </c>
      <c r="D571" s="2">
        <f>SUMPRODUCT('Chemia_Analityka chemiczna'!C643:C644,'Chemia_Analityka chemiczna'!W643:W644)</f>
        <v>0</v>
      </c>
      <c r="E571" s="2">
        <f>SUMPRODUCT('Chemia_Analityka chemiczna'!C643:C644,'Chemia_Analityka chemiczna'!X643:X644)</f>
        <v>0</v>
      </c>
      <c r="F571" s="2">
        <f>SUMPRODUCT('Chemia_Analityka chemiczna'!C643:C644,'Chemia_Analityka chemiczna'!Y643:Y644)</f>
        <v>0</v>
      </c>
    </row>
    <row r="572" spans="2:6" hidden="1" x14ac:dyDescent="0.2">
      <c r="B572" s="2" t="s">
        <v>31</v>
      </c>
      <c r="C572" s="2">
        <v>2</v>
      </c>
      <c r="D572" s="2">
        <f>SUMPRODUCT('Chemia_Analityka chemiczna'!C649:C655,'Chemia_Analityka chemiczna'!W649:W655)</f>
        <v>0</v>
      </c>
      <c r="E572" s="2">
        <f>SUMPRODUCT('Chemia_Analityka chemiczna'!C649:C655,'Chemia_Analityka chemiczna'!X649:X655)</f>
        <v>0</v>
      </c>
      <c r="F572" s="2">
        <f>SUMPRODUCT('Chemia_Analityka chemiczna'!C649:C655,'Chemia_Analityka chemiczna'!Y649:Y655)</f>
        <v>0</v>
      </c>
    </row>
    <row r="573" spans="2:6" hidden="1" x14ac:dyDescent="0.2">
      <c r="B573" s="98" t="s">
        <v>32</v>
      </c>
      <c r="C573" s="98">
        <v>2</v>
      </c>
      <c r="D573" s="98">
        <f>SUMPRODUCT('Chemia_Analityka chemiczna'!C660:C661,'Chemia_Analityka chemiczna'!W660:W661)</f>
        <v>0</v>
      </c>
      <c r="E573" s="98">
        <f>SUMPRODUCT('Chemia_Analityka chemiczna'!C660:C661,'Chemia_Analityka chemiczna'!X660:X661)</f>
        <v>0</v>
      </c>
      <c r="F573" s="98">
        <f>SUMPRODUCT('Chemia_Analityka chemiczna'!C660:C661,'Chemia_Analityka chemiczna'!Y660:Y661)</f>
        <v>0</v>
      </c>
    </row>
    <row r="574" spans="2:6" hidden="1" x14ac:dyDescent="0.2">
      <c r="B574" s="2" t="s">
        <v>27</v>
      </c>
      <c r="C574" s="2">
        <v>3</v>
      </c>
      <c r="D574" s="99">
        <f>SUMPRODUCT('Chemia_Analityka chemiczna'!C670:C673,'Chemia_Analityka chemiczna'!W670:W673)</f>
        <v>0</v>
      </c>
      <c r="E574" s="99">
        <f>SUMPRODUCT('Chemia_Analityka chemiczna'!C670:C673,'Chemia_Analityka chemiczna'!X670:X673)</f>
        <v>0</v>
      </c>
      <c r="F574" s="99">
        <f>SUMPRODUCT('Chemia_Analityka chemiczna'!C670:C673,'Chemia_Analityka chemiczna'!Y670:Y673)</f>
        <v>0</v>
      </c>
    </row>
    <row r="575" spans="2:6" hidden="1" x14ac:dyDescent="0.2">
      <c r="B575" s="2" t="s">
        <v>28</v>
      </c>
      <c r="C575" s="2">
        <v>3</v>
      </c>
      <c r="D575" s="2">
        <f>SUMPRODUCT('Chemia_Analityka chemiczna'!C678:C684,'Chemia_Analityka chemiczna'!W678:W684)</f>
        <v>0</v>
      </c>
      <c r="E575" s="2">
        <f>SUMPRODUCT('Chemia_Analityka chemiczna'!C678:C684,'Chemia_Analityka chemiczna'!X678:X684)</f>
        <v>0</v>
      </c>
      <c r="F575" s="2">
        <f>SUMPRODUCT('Chemia_Analityka chemiczna'!C678:C684,'Chemia_Analityka chemiczna'!Y678:Y684)</f>
        <v>0</v>
      </c>
    </row>
    <row r="576" spans="2:6" hidden="1" x14ac:dyDescent="0.2">
      <c r="B576" s="2" t="s">
        <v>29</v>
      </c>
      <c r="C576" s="2">
        <v>3</v>
      </c>
      <c r="D576" s="2">
        <f>SUMPRODUCT('Chemia_Analityka chemiczna'!C689:C698,'Chemia_Analityka chemiczna'!W689:W698)</f>
        <v>0</v>
      </c>
      <c r="E576" s="2">
        <f>SUMPRODUCT('Chemia_Analityka chemiczna'!C689:C698,'Chemia_Analityka chemiczna'!X689:X698)</f>
        <v>0</v>
      </c>
      <c r="F576" s="2">
        <f>SUMPRODUCT('Chemia_Analityka chemiczna'!C689:C698,'Chemia_Analityka chemiczna'!Y689:Y698)</f>
        <v>0</v>
      </c>
    </row>
    <row r="577" spans="2:6" hidden="1" x14ac:dyDescent="0.2">
      <c r="B577" s="2" t="s">
        <v>30</v>
      </c>
      <c r="C577" s="2">
        <v>3</v>
      </c>
      <c r="D577" s="2">
        <f>SUMPRODUCT('Chemia_Analityka chemiczna'!C703:C709,'Chemia_Analityka chemiczna'!W703:W709)</f>
        <v>0</v>
      </c>
      <c r="E577" s="2">
        <f>SUMPRODUCT('Chemia_Analityka chemiczna'!C703:C709,'Chemia_Analityka chemiczna'!X703:X709)</f>
        <v>0</v>
      </c>
      <c r="F577" s="2">
        <f>SUMPRODUCT('Chemia_Analityka chemiczna'!C703:C709,'Chemia_Analityka chemiczna'!Y703:Y709)</f>
        <v>0</v>
      </c>
    </row>
    <row r="578" spans="2:6" hidden="1" x14ac:dyDescent="0.2">
      <c r="B578" s="2" t="s">
        <v>33</v>
      </c>
      <c r="C578" s="2">
        <v>3</v>
      </c>
      <c r="D578" s="2">
        <f>SUMPRODUCT('Chemia_Analityka chemiczna'!C714:C715,'Chemia_Analityka chemiczna'!W714:W715)</f>
        <v>0</v>
      </c>
      <c r="E578" s="2">
        <f>SUMPRODUCT('Chemia_Analityka chemiczna'!C714:C715,'Chemia_Analityka chemiczna'!X714:X715)</f>
        <v>0</v>
      </c>
      <c r="F578" s="2">
        <f>SUMPRODUCT('Chemia_Analityka chemiczna'!C714:C715,'Chemia_Analityka chemiczna'!Y714:Y715)</f>
        <v>0</v>
      </c>
    </row>
    <row r="579" spans="2:6" hidden="1" x14ac:dyDescent="0.2">
      <c r="B579" s="2" t="s">
        <v>31</v>
      </c>
      <c r="C579" s="2">
        <v>3</v>
      </c>
      <c r="D579" s="2">
        <f>SUMPRODUCT('Chemia_Analityka chemiczna'!C720:C721,'Chemia_Analityka chemiczna'!W720:W721)</f>
        <v>0</v>
      </c>
      <c r="E579" s="2">
        <f>SUMPRODUCT('Chemia_Analityka chemiczna'!C720:C721,'Chemia_Analityka chemiczna'!X720:X721)</f>
        <v>0</v>
      </c>
      <c r="F579" s="2">
        <f>SUMPRODUCT('Chemia_Analityka chemiczna'!C720:C721,'Chemia_Analityka chemiczna'!Y720:Y721)</f>
        <v>0</v>
      </c>
    </row>
    <row r="580" spans="2:6" hidden="1" x14ac:dyDescent="0.2">
      <c r="B580" s="2" t="s">
        <v>32</v>
      </c>
      <c r="C580" s="2">
        <v>3</v>
      </c>
      <c r="D580" s="98">
        <f>SUMPRODUCT('Chemia_Analityka chemiczna'!C726:C727,'Chemia_Analityka chemiczna'!W726:W727)</f>
        <v>0</v>
      </c>
      <c r="E580" s="98">
        <f>SUMPRODUCT('Chemia_Analityka chemiczna'!C726:C727,'Chemia_Analityka chemiczna'!X726:X727)</f>
        <v>0</v>
      </c>
      <c r="F580" s="98">
        <f>SUMPRODUCT('Chemia_Analityka chemiczna'!C726:C727,'Chemia_Analityka chemiczna'!Y726:Y727)</f>
        <v>0</v>
      </c>
    </row>
    <row r="581" spans="2:6" hidden="1" x14ac:dyDescent="0.2">
      <c r="B581" s="99" t="s">
        <v>27</v>
      </c>
      <c r="C581" s="99">
        <v>4</v>
      </c>
      <c r="D581" s="99">
        <f>SUMPRODUCT('Chemia_Analityka chemiczna'!C734:C737,'Chemia_Analityka chemiczna'!W734:W737)</f>
        <v>0</v>
      </c>
      <c r="E581" s="99">
        <f>SUMPRODUCT('Chemia_Analityka chemiczna'!C734:C737,'Chemia_Analityka chemiczna'!X734:X737)</f>
        <v>0</v>
      </c>
      <c r="F581" s="99">
        <f>SUMPRODUCT('Chemia_Analityka chemiczna'!C734:C737,'Chemia_Analityka chemiczna'!Y734:Y737)</f>
        <v>0</v>
      </c>
    </row>
    <row r="582" spans="2:6" hidden="1" x14ac:dyDescent="0.2">
      <c r="B582" s="2" t="s">
        <v>28</v>
      </c>
      <c r="C582" s="2">
        <v>4</v>
      </c>
      <c r="D582" s="2">
        <f>SUMPRODUCT('Chemia_Analityka chemiczna'!C742:C748,'Chemia_Analityka chemiczna'!W742:W748)</f>
        <v>0</v>
      </c>
      <c r="E582" s="2">
        <f>SUMPRODUCT('Chemia_Analityka chemiczna'!C742:C748,'Chemia_Analityka chemiczna'!X742:X748)</f>
        <v>0</v>
      </c>
      <c r="F582" s="2">
        <f>SUMPRODUCT('Chemia_Analityka chemiczna'!C742:C748,'Chemia_Analityka chemiczna'!Y742:Y748)</f>
        <v>0</v>
      </c>
    </row>
    <row r="583" spans="2:6" hidden="1" x14ac:dyDescent="0.2">
      <c r="B583" s="2" t="s">
        <v>29</v>
      </c>
      <c r="C583" s="2">
        <v>4</v>
      </c>
      <c r="D583" s="2">
        <f>SUMPRODUCT('Chemia_Analityka chemiczna'!C753:C762,'Chemia_Analityka chemiczna'!W753:W762)</f>
        <v>0</v>
      </c>
      <c r="E583" s="2">
        <f>SUMPRODUCT('Chemia_Analityka chemiczna'!C753:C762,'Chemia_Analityka chemiczna'!X753:X762)</f>
        <v>0</v>
      </c>
      <c r="F583" s="2">
        <f>SUMPRODUCT('Chemia_Analityka chemiczna'!C753:C762,'Chemia_Analityka chemiczna'!Y753:Y762)</f>
        <v>0</v>
      </c>
    </row>
    <row r="584" spans="2:6" hidden="1" x14ac:dyDescent="0.2">
      <c r="B584" s="2" t="s">
        <v>30</v>
      </c>
      <c r="C584" s="2">
        <v>4</v>
      </c>
      <c r="D584" s="2">
        <f>SUMPRODUCT('Chemia_Analityka chemiczna'!C767:C773,'Chemia_Analityka chemiczna'!W767:W773)</f>
        <v>0</v>
      </c>
      <c r="E584" s="2">
        <f>SUMPRODUCT('Chemia_Analityka chemiczna'!C767:C773,'Chemia_Analityka chemiczna'!X767:X773)</f>
        <v>0</v>
      </c>
      <c r="F584" s="2">
        <f>SUMPRODUCT('Chemia_Analityka chemiczna'!C767:C773,'Chemia_Analityka chemiczna'!Y767:Y773)</f>
        <v>0</v>
      </c>
    </row>
    <row r="585" spans="2:6" hidden="1" x14ac:dyDescent="0.2">
      <c r="B585" s="2" t="s">
        <v>33</v>
      </c>
      <c r="C585" s="2">
        <v>4</v>
      </c>
      <c r="D585" s="2">
        <f>SUMPRODUCT('Chemia_Analityka chemiczna'!C778:C779,'Chemia_Analityka chemiczna'!W778:W779)</f>
        <v>0</v>
      </c>
      <c r="E585" s="2">
        <f>SUMPRODUCT('Chemia_Analityka chemiczna'!C778:C779,'Chemia_Analityka chemiczna'!X778:X779)</f>
        <v>0</v>
      </c>
      <c r="F585" s="2">
        <f>SUMPRODUCT('Chemia_Analityka chemiczna'!C778:C779,'Chemia_Analityka chemiczna'!Y778:Y779)</f>
        <v>0</v>
      </c>
    </row>
    <row r="586" spans="2:6" hidden="1" x14ac:dyDescent="0.2">
      <c r="B586" s="2" t="s">
        <v>31</v>
      </c>
      <c r="C586" s="2">
        <v>4</v>
      </c>
      <c r="D586" s="2">
        <f>SUMPRODUCT('Chemia_Analityka chemiczna'!C784:C785,'Chemia_Analityka chemiczna'!W784:W785)</f>
        <v>0</v>
      </c>
      <c r="E586" s="2">
        <f>SUMPRODUCT('Chemia_Analityka chemiczna'!C784:C785,'Chemia_Analityka chemiczna'!X784:X785)</f>
        <v>0</v>
      </c>
      <c r="F586" s="2">
        <f>SUMPRODUCT('Chemia_Analityka chemiczna'!C784:C785,'Chemia_Analityka chemiczna'!Y784:Y785)</f>
        <v>0</v>
      </c>
    </row>
    <row r="587" spans="2:6" hidden="1" x14ac:dyDescent="0.2">
      <c r="B587" s="98" t="s">
        <v>32</v>
      </c>
      <c r="C587" s="98">
        <v>4</v>
      </c>
      <c r="D587" s="98">
        <f>SUMPRODUCT('Chemia_Analityka chemiczna'!C790:C791,'Chemia_Analityka chemiczna'!W790:W791)</f>
        <v>0</v>
      </c>
      <c r="E587" s="98">
        <f>SUMPRODUCT('Chemia_Analityka chemiczna'!C790:C791,'Chemia_Analityka chemiczna'!X790:X791)</f>
        <v>0</v>
      </c>
      <c r="F587" s="98">
        <f>SUMPRODUCT('Chemia_Analityka chemiczna'!C790:C791,'Chemia_Analityka chemiczna'!Y790:Y791)</f>
        <v>0</v>
      </c>
    </row>
    <row r="588" spans="2:6" hidden="1" x14ac:dyDescent="0.2">
      <c r="B588" s="2" t="s">
        <v>27</v>
      </c>
      <c r="C588" s="2">
        <v>5</v>
      </c>
      <c r="D588" s="99">
        <f>SUMPRODUCT('Chemia_Analityka chemiczna'!C800:C801,'Chemia_Analityka chemiczna'!W800:W801)</f>
        <v>0</v>
      </c>
      <c r="E588" s="99">
        <f>SUMPRODUCT('Chemia_Analityka chemiczna'!C800:C801,'Chemia_Analityka chemiczna'!X800:X801)</f>
        <v>0</v>
      </c>
      <c r="F588" s="99">
        <f>SUMPRODUCT('Chemia_Analityka chemiczna'!C800:C801,'Chemia_Analityka chemiczna'!Y800:Y801)</f>
        <v>0</v>
      </c>
    </row>
    <row r="589" spans="2:6" hidden="1" x14ac:dyDescent="0.2">
      <c r="B589" s="2" t="s">
        <v>28</v>
      </c>
      <c r="C589" s="2">
        <v>5</v>
      </c>
      <c r="D589" s="2">
        <f>SUMPRODUCT('Chemia_Analityka chemiczna'!C806:C812,'Chemia_Analityka chemiczna'!W806:W812)</f>
        <v>0</v>
      </c>
      <c r="E589" s="2">
        <f>SUMPRODUCT('Chemia_Analityka chemiczna'!C806:C812,'Chemia_Analityka chemiczna'!X806:X812)</f>
        <v>0</v>
      </c>
      <c r="F589" s="2">
        <f>SUMPRODUCT('Chemia_Analityka chemiczna'!C806:C812,'Chemia_Analityka chemiczna'!Y806:Y812)</f>
        <v>0</v>
      </c>
    </row>
    <row r="590" spans="2:6" hidden="1" x14ac:dyDescent="0.2">
      <c r="B590" s="2" t="s">
        <v>29</v>
      </c>
      <c r="C590" s="2">
        <v>5</v>
      </c>
      <c r="D590" s="2">
        <f>SUMPRODUCT('Chemia_Analityka chemiczna'!C817:C826,'Chemia_Analityka chemiczna'!W817:W826)</f>
        <v>0</v>
      </c>
      <c r="E590" s="2">
        <f>SUMPRODUCT('Chemia_Analityka chemiczna'!C817:C826,'Chemia_Analityka chemiczna'!X817:X826)</f>
        <v>0</v>
      </c>
      <c r="F590" s="2">
        <f>SUMPRODUCT('Chemia_Analityka chemiczna'!C817:C826,'Chemia_Analityka chemiczna'!Y817:Y826)</f>
        <v>0</v>
      </c>
    </row>
    <row r="591" spans="2:6" hidden="1" x14ac:dyDescent="0.2">
      <c r="B591" s="2" t="s">
        <v>30</v>
      </c>
      <c r="C591" s="2">
        <v>5</v>
      </c>
      <c r="D591" s="2">
        <f>SUMPRODUCT('Chemia_Analityka chemiczna'!C831:C837,'Chemia_Analityka chemiczna'!W831:W837)</f>
        <v>0</v>
      </c>
      <c r="E591" s="2">
        <f>SUMPRODUCT('Chemia_Analityka chemiczna'!C831:C837,'Chemia_Analityka chemiczna'!X831:X837)</f>
        <v>0</v>
      </c>
      <c r="F591" s="2">
        <f>SUMPRODUCT('Chemia_Analityka chemiczna'!C831:C837,'Chemia_Analityka chemiczna'!Y831:Y837)</f>
        <v>0</v>
      </c>
    </row>
    <row r="592" spans="2:6" hidden="1" x14ac:dyDescent="0.2">
      <c r="B592" s="2" t="s">
        <v>33</v>
      </c>
      <c r="C592" s="2">
        <v>5</v>
      </c>
      <c r="D592" s="2">
        <f>SUMPRODUCT('Chemia_Analityka chemiczna'!C842:C843,'Chemia_Analityka chemiczna'!W842:W843)</f>
        <v>0</v>
      </c>
      <c r="E592" s="2">
        <f>SUMPRODUCT('Chemia_Analityka chemiczna'!C842:C843,'Chemia_Analityka chemiczna'!X842:X843)</f>
        <v>0</v>
      </c>
      <c r="F592" s="2">
        <f>SUMPRODUCT('Chemia_Analityka chemiczna'!C842:C843,'Chemia_Analityka chemiczna'!Y842:Y843)</f>
        <v>0</v>
      </c>
    </row>
    <row r="593" spans="2:6" hidden="1" x14ac:dyDescent="0.2">
      <c r="B593" s="2" t="s">
        <v>31</v>
      </c>
      <c r="C593" s="2">
        <v>5</v>
      </c>
      <c r="D593" s="2">
        <f>SUMPRODUCT('Chemia_Analityka chemiczna'!C848:C849,'Chemia_Analityka chemiczna'!W848:W849)</f>
        <v>0</v>
      </c>
      <c r="E593" s="2">
        <f>SUMPRODUCT('Chemia_Analityka chemiczna'!C848:C849,'Chemia_Analityka chemiczna'!X848:X849)</f>
        <v>0</v>
      </c>
      <c r="F593" s="2">
        <f>SUMPRODUCT('Chemia_Analityka chemiczna'!C848:C849,'Chemia_Analityka chemiczna'!Y848:Y849)</f>
        <v>0</v>
      </c>
    </row>
    <row r="594" spans="2:6" hidden="1" x14ac:dyDescent="0.2">
      <c r="B594" s="2" t="s">
        <v>32</v>
      </c>
      <c r="C594" s="2">
        <v>5</v>
      </c>
      <c r="D594" s="98">
        <f>SUMPRODUCT('Chemia_Analityka chemiczna'!C854:C855,'Chemia_Analityka chemiczna'!W854:W855)</f>
        <v>0</v>
      </c>
      <c r="E594" s="98">
        <f>SUMPRODUCT('Chemia_Analityka chemiczna'!C854:C855,'Chemia_Analityka chemiczna'!X854:X855)</f>
        <v>0</v>
      </c>
      <c r="F594" s="98">
        <f>SUMPRODUCT('Chemia_Analityka chemiczna'!C854:C855,'Chemia_Analityka chemiczna'!Y854:Y855)</f>
        <v>0</v>
      </c>
    </row>
    <row r="595" spans="2:6" hidden="1" x14ac:dyDescent="0.2">
      <c r="B595" s="99" t="s">
        <v>27</v>
      </c>
      <c r="C595" s="99">
        <v>6</v>
      </c>
      <c r="D595" s="99">
        <f>SUMPRODUCT('Chemia_Analityka chemiczna'!C862:C863,'Chemia_Analityka chemiczna'!W862:W863)</f>
        <v>0</v>
      </c>
      <c r="E595" s="99">
        <f>SUMPRODUCT('Chemia_Analityka chemiczna'!C862:C863,'Chemia_Analityka chemiczna'!X862:X863)</f>
        <v>0</v>
      </c>
      <c r="F595" s="99">
        <f>SUMPRODUCT('Chemia_Analityka chemiczna'!C862:C863,'Chemia_Analityka chemiczna'!Y862:Y863)</f>
        <v>0</v>
      </c>
    </row>
    <row r="596" spans="2:6" hidden="1" x14ac:dyDescent="0.2">
      <c r="B596" s="2" t="s">
        <v>28</v>
      </c>
      <c r="C596" s="2">
        <v>6</v>
      </c>
      <c r="D596" s="2">
        <f>SUMPRODUCT('Chemia_Analityka chemiczna'!C868:C869,'Chemia_Analityka chemiczna'!W868:W869)</f>
        <v>0</v>
      </c>
      <c r="E596" s="2">
        <f>SUMPRODUCT('Chemia_Analityka chemiczna'!C868:C869,'Chemia_Analityka chemiczna'!X868:X869)</f>
        <v>0</v>
      </c>
      <c r="F596" s="2">
        <f>SUMPRODUCT('Chemia_Analityka chemiczna'!C868:C869,'Chemia_Analityka chemiczna'!Y868:Y869)</f>
        <v>0</v>
      </c>
    </row>
    <row r="597" spans="2:6" hidden="1" x14ac:dyDescent="0.2">
      <c r="B597" s="2" t="s">
        <v>29</v>
      </c>
      <c r="C597" s="2">
        <v>6</v>
      </c>
      <c r="D597" s="2">
        <f>SUMPRODUCT('Chemia_Analityka chemiczna'!C874:C883,'Chemia_Analityka chemiczna'!W874:W883)</f>
        <v>0</v>
      </c>
      <c r="E597" s="2">
        <f>SUMPRODUCT('Chemia_Analityka chemiczna'!C874:C883,'Chemia_Analityka chemiczna'!X874:X883)</f>
        <v>0</v>
      </c>
      <c r="F597" s="2">
        <f>SUMPRODUCT('Chemia_Analityka chemiczna'!C874:C883,'Chemia_Analityka chemiczna'!Y874:Y883)</f>
        <v>0</v>
      </c>
    </row>
    <row r="598" spans="2:6" hidden="1" x14ac:dyDescent="0.2">
      <c r="B598" s="2" t="s">
        <v>30</v>
      </c>
      <c r="C598" s="2">
        <v>6</v>
      </c>
      <c r="D598" s="2">
        <f>SUMPRODUCT('Chemia_Analityka chemiczna'!C888:C894,'Chemia_Analityka chemiczna'!W888:W894)</f>
        <v>0</v>
      </c>
      <c r="E598" s="2">
        <f>SUMPRODUCT('Chemia_Analityka chemiczna'!C888:C894,'Chemia_Analityka chemiczna'!X888:X894)</f>
        <v>0</v>
      </c>
      <c r="F598" s="2">
        <f>SUMPRODUCT('Chemia_Analityka chemiczna'!C888:C894,'Chemia_Analityka chemiczna'!Y888:Y894)</f>
        <v>0</v>
      </c>
    </row>
    <row r="599" spans="2:6" hidden="1" x14ac:dyDescent="0.2">
      <c r="B599" s="2" t="s">
        <v>33</v>
      </c>
      <c r="C599" s="2">
        <v>6</v>
      </c>
      <c r="D599" s="2">
        <f>SUMPRODUCT('Chemia_Analityka chemiczna'!C899:C900,'Chemia_Analityka chemiczna'!W899:W900)</f>
        <v>0</v>
      </c>
      <c r="E599" s="2">
        <f>SUMPRODUCT('Chemia_Analityka chemiczna'!C899:C900,'Chemia_Analityka chemiczna'!X899:X900)</f>
        <v>0</v>
      </c>
      <c r="F599" s="2">
        <f>SUMPRODUCT('Chemia_Analityka chemiczna'!C899:C900,'Chemia_Analityka chemiczna'!Y899:Y900)</f>
        <v>0</v>
      </c>
    </row>
    <row r="600" spans="2:6" hidden="1" x14ac:dyDescent="0.2">
      <c r="B600" s="2" t="s">
        <v>31</v>
      </c>
      <c r="C600" s="2">
        <v>6</v>
      </c>
      <c r="D600" s="2">
        <f>SUMPRODUCT('Chemia_Analityka chemiczna'!C905:C906,'Chemia_Analityka chemiczna'!W905:W906)</f>
        <v>0</v>
      </c>
      <c r="E600" s="2">
        <f>SUMPRODUCT('Chemia_Analityka chemiczna'!C905:C906,'Chemia_Analityka chemiczna'!X905:X906)</f>
        <v>0</v>
      </c>
      <c r="F600" s="2">
        <f>SUMPRODUCT('Chemia_Analityka chemiczna'!C905:C906,'Chemia_Analityka chemiczna'!Y905:Y906)</f>
        <v>0</v>
      </c>
    </row>
    <row r="601" spans="2:6" hidden="1" x14ac:dyDescent="0.2">
      <c r="B601" s="98" t="s">
        <v>32</v>
      </c>
      <c r="C601" s="98">
        <v>6</v>
      </c>
      <c r="D601" s="98">
        <f>SUMPRODUCT('Chemia_Analityka chemiczna'!C911:C912,'Chemia_Analityka chemiczna'!W911:W912)</f>
        <v>0</v>
      </c>
      <c r="E601" s="98">
        <f>SUMPRODUCT('Chemia_Analityka chemiczna'!C911:C912,'Chemia_Analityka chemiczna'!X911:X912)</f>
        <v>0</v>
      </c>
      <c r="F601" s="98">
        <f>SUMPRODUCT('Chemia_Analityka chemiczna'!C911:C912,'Chemia_Analityka chemiczna'!Y911:Y912)</f>
        <v>0</v>
      </c>
    </row>
    <row r="602" spans="2:6" hidden="1" x14ac:dyDescent="0.2">
      <c r="B602" s="99" t="s">
        <v>27</v>
      </c>
      <c r="C602" s="99">
        <v>7</v>
      </c>
      <c r="D602" s="99">
        <f>SUMPRODUCT('Chemia_Analityka chemiczna'!C921:C922,'Chemia_Analityka chemiczna'!W921:W922)</f>
        <v>0</v>
      </c>
      <c r="E602" s="99">
        <f>SUMPRODUCT('Chemia_Analityka chemiczna'!C921:C922,'Chemia_Analityka chemiczna'!X921:X922)</f>
        <v>0</v>
      </c>
      <c r="F602" s="99">
        <f>SUMPRODUCT('Chemia_Analityka chemiczna'!C921:C922,'Chemia_Analityka chemiczna'!Y921:Y922)</f>
        <v>0</v>
      </c>
    </row>
    <row r="603" spans="2:6" hidden="1" x14ac:dyDescent="0.2">
      <c r="B603" s="2" t="s">
        <v>28</v>
      </c>
      <c r="C603" s="2">
        <v>7</v>
      </c>
      <c r="D603" s="2">
        <f>SUMPRODUCT('Chemia_Analityka chemiczna'!C927:C928,'Chemia_Analityka chemiczna'!W927:W928)</f>
        <v>0</v>
      </c>
      <c r="E603" s="2">
        <f>SUMPRODUCT('Chemia_Analityka chemiczna'!C927:C928,'Chemia_Analityka chemiczna'!X927:X928)</f>
        <v>0</v>
      </c>
      <c r="F603" s="2">
        <f>SUMPRODUCT('Chemia_Analityka chemiczna'!C927:C928,'Chemia_Analityka chemiczna'!Y927:Y928)</f>
        <v>0</v>
      </c>
    </row>
    <row r="604" spans="2:6" hidden="1" x14ac:dyDescent="0.2">
      <c r="B604" s="2" t="s">
        <v>29</v>
      </c>
      <c r="C604" s="2">
        <v>7</v>
      </c>
      <c r="D604" s="2">
        <f>SUMPRODUCT('Chemia_Analityka chemiczna'!C933:C942,'Chemia_Analityka chemiczna'!W933:W942)</f>
        <v>0</v>
      </c>
      <c r="E604" s="2">
        <f>SUMPRODUCT('Chemia_Analityka chemiczna'!C933:C942,'Chemia_Analityka chemiczna'!X933:X942)</f>
        <v>0</v>
      </c>
      <c r="F604" s="2">
        <f>SUMPRODUCT('Chemia_Analityka chemiczna'!C933:C942,'Chemia_Analityka chemiczna'!Y933:Y942)</f>
        <v>0</v>
      </c>
    </row>
    <row r="605" spans="2:6" hidden="1" x14ac:dyDescent="0.2">
      <c r="B605" s="2" t="s">
        <v>30</v>
      </c>
      <c r="C605" s="2">
        <v>7</v>
      </c>
      <c r="D605" s="2">
        <f>SUMPRODUCT('Chemia_Analityka chemiczna'!C947:C953,'Chemia_Analityka chemiczna'!W947:W953)</f>
        <v>0</v>
      </c>
      <c r="E605" s="2">
        <f>SUMPRODUCT('Chemia_Analityka chemiczna'!C947:C953,'Chemia_Analityka chemiczna'!X947:X953)</f>
        <v>0</v>
      </c>
      <c r="F605" s="2">
        <f>SUMPRODUCT('Chemia_Analityka chemiczna'!C947:C953,'Chemia_Analityka chemiczna'!Y947:Y953)</f>
        <v>0</v>
      </c>
    </row>
    <row r="606" spans="2:6" hidden="1" x14ac:dyDescent="0.2">
      <c r="B606" s="2" t="s">
        <v>33</v>
      </c>
      <c r="C606" s="2">
        <v>7</v>
      </c>
      <c r="D606" s="2">
        <f>SUMPRODUCT('Chemia_Analityka chemiczna'!C958:C959,'Chemia_Analityka chemiczna'!W958:W959)</f>
        <v>0</v>
      </c>
      <c r="E606" s="2">
        <f>SUMPRODUCT('Chemia_Analityka chemiczna'!C958:C959,'Chemia_Analityka chemiczna'!X958:X959)</f>
        <v>0</v>
      </c>
      <c r="F606" s="2">
        <f>SUMPRODUCT('Chemia_Analityka chemiczna'!C958:C959,'Chemia_Analityka chemiczna'!Y958:Y959)</f>
        <v>0</v>
      </c>
    </row>
    <row r="607" spans="2:6" hidden="1" x14ac:dyDescent="0.2">
      <c r="B607" s="2" t="s">
        <v>31</v>
      </c>
      <c r="C607" s="2">
        <v>7</v>
      </c>
      <c r="D607" s="2">
        <f>SUMPRODUCT('Chemia_Analityka chemiczna'!C964:C965,'Chemia_Analityka chemiczna'!W964:W965)</f>
        <v>0</v>
      </c>
      <c r="E607" s="2">
        <f>SUMPRODUCT('Chemia_Analityka chemiczna'!C964:C965,'Chemia_Analityka chemiczna'!X964:X965)</f>
        <v>0</v>
      </c>
      <c r="F607" s="2">
        <f>SUMPRODUCT('Chemia_Analityka chemiczna'!C964:C965,'Chemia_Analityka chemiczna'!Y964:Y965)</f>
        <v>0</v>
      </c>
    </row>
    <row r="608" spans="2:6" hidden="1" x14ac:dyDescent="0.2">
      <c r="B608" s="98" t="s">
        <v>32</v>
      </c>
      <c r="C608" s="98">
        <v>7</v>
      </c>
      <c r="D608" s="98">
        <f>SUMPRODUCT('Chemia_Analityka chemiczna'!C970:C971,'Chemia_Analityka chemiczna'!W970:W971)</f>
        <v>0</v>
      </c>
      <c r="E608" s="98">
        <f>SUMPRODUCT('Chemia_Analityka chemiczna'!C970:C971,'Chemia_Analityka chemiczna'!X970:X971)</f>
        <v>0</v>
      </c>
      <c r="F608" s="98">
        <f>SUMPRODUCT('Chemia_Analityka chemiczna'!C970:C971,'Chemia_Analityka chemiczna'!Y970:Y971)</f>
        <v>0</v>
      </c>
    </row>
    <row r="609" spans="2:6" hidden="1" x14ac:dyDescent="0.2">
      <c r="B609" s="100" t="s">
        <v>40</v>
      </c>
      <c r="C609" s="100"/>
      <c r="D609" s="101">
        <f>SUM(D560:D608)</f>
        <v>0</v>
      </c>
      <c r="E609" s="101">
        <f>SUM(E560:E608)</f>
        <v>0</v>
      </c>
      <c r="F609" s="100">
        <f>SUM(F560:F608)</f>
        <v>0</v>
      </c>
    </row>
    <row r="610" spans="2:6" hidden="1" x14ac:dyDescent="0.2"/>
    <row r="611" spans="2:6" hidden="1" x14ac:dyDescent="0.2"/>
    <row r="612" spans="2:6" hidden="1" x14ac:dyDescent="0.2"/>
    <row r="613" spans="2:6" hidden="1" x14ac:dyDescent="0.2"/>
    <row r="614" spans="2:6" hidden="1" x14ac:dyDescent="0.2"/>
    <row r="615" spans="2:6" hidden="1" x14ac:dyDescent="0.2"/>
    <row r="616" spans="2:6" hidden="1" x14ac:dyDescent="0.2"/>
    <row r="617" spans="2:6" hidden="1" x14ac:dyDescent="0.2"/>
    <row r="618" spans="2:6" hidden="1" x14ac:dyDescent="0.2"/>
    <row r="619" spans="2:6" hidden="1" x14ac:dyDescent="0.2"/>
    <row r="620" spans="2:6" hidden="1" x14ac:dyDescent="0.2"/>
    <row r="621" spans="2:6" hidden="1" x14ac:dyDescent="0.2"/>
    <row r="622" spans="2:6" hidden="1" x14ac:dyDescent="0.2"/>
    <row r="623" spans="2:6" hidden="1" x14ac:dyDescent="0.2"/>
    <row r="624" spans="2:6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</sheetData>
  <sheetProtection formatCells="0" formatColumns="0" formatRows="0"/>
  <protectedRanges>
    <protectedRange sqref="W450:Y459 V464:Y473 B450:C459 M450:M459 O450:R459 B464:C473 M464:M473 O464:R473" name="sem7c"/>
    <protectedRange sqref="A408:C417 M408:M417 O408:R417 W408:Y417 W422:Y431 W436:Y445 M422:M431 O422:R431 A422:C431 A450:A459 A464:A473 M436:M445 O436:R445 A436:C445" name="sem7b"/>
    <protectedRange sqref="M339:M346 M351:M355 M360:M363 O339:R346 B340:C346 A339:C339 A304 A380:A389 A394:A403 O351:R355 A351:C355 W342:Y346 O360:R363 A243 A295:A296 W362:Y363 A346 B360:C361 W352:Y355 X339:Y341 X351:Y351 X360:Y361 A369:A371" name="sem6b"/>
    <protectedRange sqref="B286:C290 B295:C299 B304:C308 M286:M290 O286:R290 X243:Y243 M295:M299 O295:R299 W287:Y290 M304:M308 O304:R308 W295:Y299 X286:Y286 X304:Y304 B243:C243 M243 O243:R243 W305:Y308" name="sem5c"/>
    <protectedRange sqref="B236:C238 B244:C245 B254:C256 A261:C265 M236:M238 O236:R238 M261:M265 M244:M245 O244:R245 W236:Y238 M254:M256 O254:R256 W244:Y245 O261:R265 W254:Y256 W261:Y265" name="sem4c5a"/>
    <protectedRange sqref="B189:C191 B198:C198 M206:M209 M189:M191 O189:R191 X206:Y206 M198 O198:R198 W189:Y191 O206:R209 A206:C209 W200:Y201 X198:Y198 W207:Y209 B200:C201 M200:M201 O200:R201" name="sem3c4a"/>
    <protectedRange sqref="M142 M149:M151 M166 O166:R166 M160 O142:R142 A142:C142 M156:M158 O149:R151 A149:C151 W144:Y144 B166:C166 X142:Y142 X156:Y159 B160:C160 A156 A98:A100 B156:C158 O160:R160 O156:R158 W149:Y151 W160:Y160 M144 O144:R144 A144:C144" name="sem3a"/>
    <protectedRange sqref="W98:W99 M114:M116 O107:R109 A107:C109 B98:C100 O114:R116 M107:M109 A39 X107:Y109 A97:C97 W108:W109 M97:M100 O97:R100 X97:Y102 A114:C116" name="sem2b"/>
    <protectedRange sqref="B70:C73 B80:C81 M89:M92 M70:M73 O70:R73 X89:Y90 M80:M81 O80:R81 W70:Y73 O89:R92 B89:C92 A91:A92 A30 W83:Y84 X80:Y81 W91:Y92 B83:C84 M83:M84 O83:R84" name="sem1c2a"/>
    <protectedRange sqref="B1:N9" name="Nagłówek"/>
    <protectedRange sqref="O18:R20 G18:H20 O28:R32 G28:H32 A37:C38 O37:R41 G37:H41 W37:Y41 G206:H209 G261:H265 G254:H256 G323:H326 G408:H417 A18:C20 W18:Y20 W28:Y32 A28:C29 M37:M41 G46:H48 G53:H56 G61:H65 G70:H73 G80:H81 W100 G107:H109 G114:H116 G121:H124 G129:H133 G142:H142 W156:W158 G165:H169 G174:H177 G182:H184 G189:H191 G198:H198 G214:H216 G221:H223 G228:H231 G243:H245 G270:H273 G278:H281 G286:H290 G295:H299 G304:H308 G315:H318 G331:H334 G339:H346 G351:H355 G360:H363 G380:H389 G394:H403 G422:H431 G436:H445 G450:H459 G464:H473 A80 G149:H151 A31:C32 A40:C41 W61:W63 W80:W81 W89:W90 W107 W142 G89:H92 W198 W206 W214:W216 W221 W270 W278:W279 W286 W304 W331:W334 W339:W341 W351 W360:W361 G236:H238 W243 M18:M20 B30:C30 M28:M32 B39:C39 W97 G97:H102 W165:W166 G156:H160 G368:H371 O22:R23 G22:H23 A22:C23 W22:Y23 M22:M23 G83:H84 G144:H144 G200:H201" name="sem1a"/>
    <protectedRange sqref="M46:M48 M53:M56 M61:M65 O46:R48 A46:C48 X61:Y63 O53:R56 A53:C56 W46:Y48 O61:R65 A61:C65 W53:Y56 W64:Y65 A70:A73 A362:C363 A81 A83:A84" name="sem1b"/>
    <protectedRange sqref="W129:Y133 M121:M124 M129:M133 O121:R124 A121:C124 W114:Y116 O129:R133 W121:Y124 A129:C133" name="sem2c"/>
    <protectedRange sqref="O167:R169 M174:M177 M182:M184 B167:C169 A168:A169 O174:R177 A174:C177 W167:Y169 O182:R184 A182:C184 W174:Y177 W182:Y184 A189:A191 X165:Y166 A332 A221 M167:M169 A165:C165 O165:R165 M165 A198 A200:A201" name="sem3b"/>
    <protectedRange sqref="O214:R216 A157:A158 B214:C216 M221:M223 M228:M231 O221:R223 B221:C223 O228:R231 A228:C231 W222:Y223 W228:Y231 A236:A238 A244:A245 A214 A278 M214:M216 X214:Y216 X221:Y221 A222:A223 A280 A254:A256" name="sem4b"/>
    <protectedRange sqref="M261:M265 M270:M273 O270:R273 W271:Y273 W261:Y265 O278:R281 O261:R265 A261:C265 A341:A344 M278:M281 A286:A290 W280:Y281 B278:C281 A297:A299 A271:C273 X270:Y270 X278:Y279 A305:A308" name="sem5b"/>
    <protectedRange sqref="M315:M318 A324:A326 M323:M326 O331:R334 B270:C270 W323:Y326 O315:R318 A315:C318 X331:Y334 O323:R326 B323:C326 A89 W315:Y318 A331 B331:C334 M331:M334" name="sem6a"/>
    <protectedRange sqref="W380:Y389 W394:Y403 B368:C371 V243:V245 V129:V133 V70:V73 V189:V191 M368:M371 O368:R371 V304:V308 B380:C389 M380:M389 O380:R389 B394:C403 M394:M403 O394:R403 V368:Y371" name="sem6c7a"/>
    <protectedRange sqref="T28:U32 T206:U209 T261:U265 T254:U256 T323:U326 T408:U417 U159 T18:U20 T37:U41 T46:U48 T53:U56 T61:U65 T70:U73 T80:U81 T236:U238 T107:U109 T114:U116 T121:U124 T129:U133 T142:U142 U101:U102 T165:U169 T174:U177 T182:U184 T189:U191 T198:U198 T214:U216 T221:U223 T228:U231 T243:U245 T270:U273 T278:U281 T286:U290 T295:U299 T304:U308 T315:U318 T331:U334 T339:U346 T351:U355 T360:U363 T380:U389 T394:U403 T422:U431 T436:U445 T450:U459 T464:U473 T149:U151 T97:U100 T89:U92 T160:U160 T156:U158 T368:U371 T22:U23 T83:U84 T144:U144 T200:U201" name="sem1a_1"/>
    <protectedRange sqref="A270" name="sem3b_1"/>
    <protectedRange sqref="O21:R21 G21:H21 A21:C21 W21:Y21 M21" name="sem1a_2"/>
    <protectedRange sqref="T21:U21" name="sem1a_1_1"/>
    <protectedRange sqref="O82:R82 G82:H82 A82:C82 W82:Y82 M82" name="sem1a_3"/>
    <protectedRange sqref="T82:U82" name="sem1a_1_2"/>
    <protectedRange sqref="B143:C143 M143 O143:R143 W143:Y143 B199:C199 M199 O199:R199 W199:Y199" name="sem1c2a_1"/>
    <protectedRange sqref="G143:H143 G199:H199" name="sem1a_4"/>
    <protectedRange sqref="A143 A199" name="sem1b_1"/>
    <protectedRange sqref="T143:U143 T199:U199" name="sem1a_1_3"/>
  </protectedRanges>
  <sortState xmlns:xlrd2="http://schemas.microsoft.com/office/spreadsheetml/2017/richdata2" ref="F770:F774">
    <sortCondition ref="F770"/>
  </sortState>
  <mergeCells count="163">
    <mergeCell ref="B1:M1"/>
    <mergeCell ref="B2:M2"/>
    <mergeCell ref="K12:K14"/>
    <mergeCell ref="R12:R14"/>
    <mergeCell ref="A7:A9"/>
    <mergeCell ref="B6:L6"/>
    <mergeCell ref="B7:G7"/>
    <mergeCell ref="B8:G8"/>
    <mergeCell ref="B9:G9"/>
    <mergeCell ref="A10:A14"/>
    <mergeCell ref="B10:B14"/>
    <mergeCell ref="L12:Q12"/>
    <mergeCell ref="N13:Q13"/>
    <mergeCell ref="B3:M3"/>
    <mergeCell ref="B5:L5"/>
    <mergeCell ref="B4:M4"/>
    <mergeCell ref="Q1:Y5"/>
    <mergeCell ref="Y12:Y14"/>
    <mergeCell ref="L13:L14"/>
    <mergeCell ref="C10:F10"/>
    <mergeCell ref="G10:G14"/>
    <mergeCell ref="J11:J14"/>
    <mergeCell ref="H10:H14"/>
    <mergeCell ref="X12:X14"/>
    <mergeCell ref="A463:Y463"/>
    <mergeCell ref="A449:Y449"/>
    <mergeCell ref="A435:Y435"/>
    <mergeCell ref="A421:Y421"/>
    <mergeCell ref="A407:Y407"/>
    <mergeCell ref="A393:Y393"/>
    <mergeCell ref="A379:Y379"/>
    <mergeCell ref="A378:Y378"/>
    <mergeCell ref="A377:Y377"/>
    <mergeCell ref="W12:W14"/>
    <mergeCell ref="V10:V14"/>
    <mergeCell ref="W10:Y11"/>
    <mergeCell ref="C11:C14"/>
    <mergeCell ref="D11:D14"/>
    <mergeCell ref="E11:E14"/>
    <mergeCell ref="F11:F14"/>
    <mergeCell ref="I11:I14"/>
    <mergeCell ref="S11:U12"/>
    <mergeCell ref="K11:R11"/>
    <mergeCell ref="S13:U13"/>
    <mergeCell ref="I10:U10"/>
    <mergeCell ref="M13:M14"/>
    <mergeCell ref="A78:Y78"/>
    <mergeCell ref="A79:Y79"/>
    <mergeCell ref="A88:Y88"/>
    <mergeCell ref="A96:Y96"/>
    <mergeCell ref="A15:Y15"/>
    <mergeCell ref="A16:Y16"/>
    <mergeCell ref="A27:Y27"/>
    <mergeCell ref="A17:Y17"/>
    <mergeCell ref="A140:Y140"/>
    <mergeCell ref="A60:Y60"/>
    <mergeCell ref="A69:Y69"/>
    <mergeCell ref="A45:Y45"/>
    <mergeCell ref="A52:Y52"/>
    <mergeCell ref="A36:Y36"/>
    <mergeCell ref="A141:Y141"/>
    <mergeCell ref="A148:Y148"/>
    <mergeCell ref="A155:Y155"/>
    <mergeCell ref="A164:Y164"/>
    <mergeCell ref="A106:Y106"/>
    <mergeCell ref="A113:Y113"/>
    <mergeCell ref="A120:Y120"/>
    <mergeCell ref="A128:Y128"/>
    <mergeCell ref="A139:Y139"/>
    <mergeCell ref="A205:Y205"/>
    <mergeCell ref="A213:Y213"/>
    <mergeCell ref="A220:Y220"/>
    <mergeCell ref="A227:Y227"/>
    <mergeCell ref="A235:Y235"/>
    <mergeCell ref="A173:Y173"/>
    <mergeCell ref="A181:Y181"/>
    <mergeCell ref="A188:Y188"/>
    <mergeCell ref="A196:Y196"/>
    <mergeCell ref="A197:Y197"/>
    <mergeCell ref="A269:Y269"/>
    <mergeCell ref="A277:Y277"/>
    <mergeCell ref="A285:Y285"/>
    <mergeCell ref="A294:Y294"/>
    <mergeCell ref="A303:Y303"/>
    <mergeCell ref="A242:Y242"/>
    <mergeCell ref="A251:Y251"/>
    <mergeCell ref="A252:Y252"/>
    <mergeCell ref="A253:Y253"/>
    <mergeCell ref="A260:Y260"/>
    <mergeCell ref="A350:Y350"/>
    <mergeCell ref="A359:Y359"/>
    <mergeCell ref="A367:Y367"/>
    <mergeCell ref="A313:Y313"/>
    <mergeCell ref="A314:Y314"/>
    <mergeCell ref="A322:Y322"/>
    <mergeCell ref="A330:Y330"/>
    <mergeCell ref="A338:Y338"/>
    <mergeCell ref="G503:H503"/>
    <mergeCell ref="C496:C497"/>
    <mergeCell ref="G496:H497"/>
    <mergeCell ref="D499:D500"/>
    <mergeCell ref="E499:E500"/>
    <mergeCell ref="F499:F500"/>
    <mergeCell ref="K496:M496"/>
    <mergeCell ref="G498:H498"/>
    <mergeCell ref="K498:M498"/>
    <mergeCell ref="C486:D486"/>
    <mergeCell ref="E486:F486"/>
    <mergeCell ref="G486:H488"/>
    <mergeCell ref="K494:M494"/>
    <mergeCell ref="K495:M495"/>
    <mergeCell ref="G489:H489"/>
    <mergeCell ref="G499:H500"/>
    <mergeCell ref="G490:H491"/>
    <mergeCell ref="B507:C509"/>
    <mergeCell ref="D487:D488"/>
    <mergeCell ref="E487:E488"/>
    <mergeCell ref="A493:B493"/>
    <mergeCell ref="A494:B494"/>
    <mergeCell ref="D490:D491"/>
    <mergeCell ref="E490:E491"/>
    <mergeCell ref="F490:F491"/>
    <mergeCell ref="C494:C495"/>
    <mergeCell ref="A488:B488"/>
    <mergeCell ref="C487:C488"/>
    <mergeCell ref="C490:C491"/>
    <mergeCell ref="A501:B501"/>
    <mergeCell ref="A502:B502"/>
    <mergeCell ref="C499:C500"/>
    <mergeCell ref="A499:B499"/>
    <mergeCell ref="A500:B500"/>
    <mergeCell ref="A496:B496"/>
    <mergeCell ref="A497:B497"/>
    <mergeCell ref="A498:B498"/>
    <mergeCell ref="G492:H492"/>
    <mergeCell ref="G493:H493"/>
    <mergeCell ref="D496:D497"/>
    <mergeCell ref="G494:H495"/>
    <mergeCell ref="B558:B559"/>
    <mergeCell ref="C558:C559"/>
    <mergeCell ref="D558:F558"/>
    <mergeCell ref="G501:H501"/>
    <mergeCell ref="G502:H502"/>
    <mergeCell ref="B514:C514"/>
    <mergeCell ref="A510:C510"/>
    <mergeCell ref="B511:C511"/>
    <mergeCell ref="B512:C512"/>
    <mergeCell ref="B513:C513"/>
    <mergeCell ref="A503:B503"/>
    <mergeCell ref="A504:B504"/>
    <mergeCell ref="G504:H504"/>
    <mergeCell ref="F487:F488"/>
    <mergeCell ref="A486:B487"/>
    <mergeCell ref="A490:B490"/>
    <mergeCell ref="A491:B491"/>
    <mergeCell ref="A492:B492"/>
    <mergeCell ref="A489:B489"/>
    <mergeCell ref="A495:B495"/>
    <mergeCell ref="E496:E497"/>
    <mergeCell ref="F496:F497"/>
    <mergeCell ref="D494:D495"/>
    <mergeCell ref="E494:E495"/>
    <mergeCell ref="F494:F495"/>
  </mergeCells>
  <dataValidations count="10">
    <dataValidation allowBlank="1" showInputMessage="1" showErrorMessage="1" sqref="W12:Y14" xr:uid="{00000000-0002-0000-0000-000000000000}"/>
    <dataValidation type="whole" allowBlank="1" showInputMessage="1" showErrorMessage="1" sqref="V160 V28:V32 V37:V41 V46:V48 V53:V56 V61:V65 V380:V389 V18:V23 V89:V92 V114:V116 V121:V124 V394:V403 V80:V84 V149:V151 V174:V177 V182:V184 V408:V417 V142:V144 V206:V209 V214:V216 V221:V223 V228:V231 V236:V238 V422:V431 V254:V256 V261:V265 V270:V273 V278:V281 V286:V290 V295:V299 V436:V445 V315:V318 V323:V326 V331:V334 V339:V346 V351:V355 V360:V363 V450:V459 V107:V109 V97:V100 V165:V169 V156:V158 V198:V201" xr:uid="{00000000-0002-0000-0000-000001000000}">
      <formula1>25</formula1>
      <formula2>30</formula2>
    </dataValidation>
    <dataValidation type="list" allowBlank="1" showInputMessage="1" showErrorMessage="1" sqref="B4:M4" xr:uid="{00000000-0002-0000-0000-000002000000}">
      <formula1>$D$532:$D$533</formula1>
    </dataValidation>
    <dataValidation type="list" allowBlank="1" showInputMessage="1" showErrorMessage="1" sqref="B1:M1" xr:uid="{00000000-0002-0000-0000-000003000000}">
      <formula1>$L$534:$L$541</formula1>
    </dataValidation>
    <dataValidation type="list" allowBlank="1" showInputMessage="1" showErrorMessage="1" sqref="B3:M3" xr:uid="{00000000-0002-0000-0000-000004000000}">
      <formula1>$B$532:$B$533</formula1>
    </dataValidation>
    <dataValidation type="list" allowBlank="1" showInputMessage="1" showErrorMessage="1" sqref="G450:G459 G394:G403 G37:G41 G28:G32 G46:G48 G156:G160 G61:G65 G70:G73 G53:G56 G89:G92 G22:G23 G121:G124 G129:G133 G114:G116 G83:G84 G174:G177 G182:G184 G189:G191 G149:G151 G214:G216 G144 G221:G223 G228:G231 G236:G238 G464:G473 G206:G209 G270:G273 G254:G256 G278:G281 G286:G290 G295:G299 G304:G308 G315:G318 G331:G334 G261:G265 G339:G346 G351:G355 G360:G363 G368:G371 G380:G389 G408:G417 G323:G326 G422:G431 G436:G445 G243:G245 G107:G109 G97:G102 G165:G169 G18:G20 G80:G81 G142 G198 G200:G201" xr:uid="{00000000-0002-0000-0000-000005000000}">
      <formula1>$B$525:$B$527</formula1>
    </dataValidation>
    <dataValidation type="list" allowBlank="1" showInputMessage="1" showErrorMessage="1" sqref="H450:H459 H394:H403 H37:H41 H28:H32 H46:H48 H156:H160 H61:H65 H70:H73 H53:H56 H89:H92 H22:H23 H121:H124 H129:H133 H114:H116 H83:H84 H174:H177 H182:H184 H189:H191 H149:H151 H214:H216 H144 H221:H223 H228:H231 H236:H238 H464:H473 H206:H209 H270:H273 H254:H256 H278:H281 H286:H290 H295:H299 H304:H308 H315:H318 H331:H334 H261:H265 H339:H346 H351:H355 H360:H363 H368:H371 H380:H389 H408:H417 H323:H326 H422:H431 H436:H445 H243:H245 H107:H109 H97:H102 H165:H169 H18:H20 H80:H81 H142 H198 H200:H201" xr:uid="{00000000-0002-0000-0000-000006000000}">
      <formula1>$D$525:$D$526</formula1>
    </dataValidation>
    <dataValidation type="list" allowBlank="1" showInputMessage="1" showErrorMessage="1" sqref="B7:G9" xr:uid="{00000000-0002-0000-0000-000007000000}">
      <formula1>$F$525:$F$530</formula1>
    </dataValidation>
    <dataValidation type="list" allowBlank="1" showInputMessage="1" showErrorMessage="1" sqref="G21 G82 G143 G199" xr:uid="{00000000-0002-0000-0000-000008000000}">
      <formula1>$B$506:$B$508</formula1>
    </dataValidation>
    <dataValidation type="list" allowBlank="1" showInputMessage="1" showErrorMessage="1" sqref="H21 H82 H143 H199" xr:uid="{00000000-0002-0000-0000-000009000000}">
      <formula1>$D$506:$D$507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6" manualBreakCount="6">
    <brk id="51" max="24" man="1"/>
    <brk id="105" max="24" man="1"/>
    <brk id="163" max="24" man="1"/>
    <brk id="219" max="24" man="1"/>
    <brk id="276" max="24" man="1"/>
    <brk id="337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M50"/>
  <sheetViews>
    <sheetView view="pageBreakPreview" zoomScale="120" zoomScaleNormal="120" zoomScaleSheetLayoutView="120" zoomScalePageLayoutView="120" workbookViewId="0">
      <selection activeCell="C1" sqref="C1"/>
    </sheetView>
  </sheetViews>
  <sheetFormatPr baseColWidth="10" defaultColWidth="8.83203125" defaultRowHeight="14" x14ac:dyDescent="0.2"/>
  <cols>
    <col min="1" max="1" width="9.5" style="109" customWidth="1"/>
    <col min="2" max="2" width="57.5" style="110" customWidth="1"/>
    <col min="3" max="5" width="8.83203125" style="106"/>
    <col min="6" max="6" width="45.83203125" style="106" customWidth="1"/>
    <col min="7" max="7" width="8.83203125" style="106"/>
    <col min="8" max="8" width="37.83203125" style="106" customWidth="1"/>
    <col min="9" max="9" width="8.83203125" style="106"/>
    <col min="10" max="10" width="33.83203125" style="106" customWidth="1"/>
    <col min="11" max="11" width="8.83203125" style="106"/>
    <col min="12" max="12" width="29.1640625" style="106" customWidth="1"/>
    <col min="13" max="13" width="8.83203125" style="106"/>
    <col min="14" max="14" width="40" style="106" customWidth="1"/>
    <col min="15" max="15" width="8.83203125" style="106"/>
    <col min="16" max="16" width="46.5" style="106" customWidth="1"/>
    <col min="17" max="16384" width="8.83203125" style="106"/>
  </cols>
  <sheetData>
    <row r="1" spans="1:13" s="104" customFormat="1" ht="49.5" customHeight="1" thickBot="1" x14ac:dyDescent="0.25">
      <c r="A1" s="311" t="s">
        <v>262</v>
      </c>
      <c r="B1" s="312"/>
    </row>
    <row r="2" spans="1:13" ht="18" customHeight="1" thickBot="1" x14ac:dyDescent="0.25">
      <c r="A2" s="105" t="s">
        <v>153</v>
      </c>
      <c r="B2" s="146" t="s">
        <v>228</v>
      </c>
      <c r="I2" s="107"/>
      <c r="K2" s="107"/>
      <c r="M2" s="107"/>
    </row>
    <row r="3" spans="1:13" ht="18" customHeight="1" x14ac:dyDescent="0.2">
      <c r="A3" s="313" t="s">
        <v>154</v>
      </c>
      <c r="B3" s="147" t="s">
        <v>204</v>
      </c>
      <c r="E3" s="108"/>
      <c r="G3" s="106" t="s">
        <v>155</v>
      </c>
    </row>
    <row r="4" spans="1:13" ht="18" customHeight="1" x14ac:dyDescent="0.2">
      <c r="A4" s="314"/>
      <c r="B4" s="147" t="s">
        <v>227</v>
      </c>
      <c r="E4" s="108"/>
    </row>
    <row r="5" spans="1:13" ht="18" customHeight="1" x14ac:dyDescent="0.2">
      <c r="A5" s="315" t="s">
        <v>156</v>
      </c>
      <c r="B5" s="147" t="s">
        <v>205</v>
      </c>
      <c r="E5" s="108"/>
    </row>
    <row r="6" spans="1:13" ht="18" customHeight="1" x14ac:dyDescent="0.2">
      <c r="A6" s="315"/>
      <c r="B6" s="148" t="s">
        <v>206</v>
      </c>
      <c r="E6" s="108"/>
    </row>
    <row r="7" spans="1:13" ht="18" customHeight="1" x14ac:dyDescent="0.2">
      <c r="A7" s="315" t="s">
        <v>157</v>
      </c>
      <c r="B7" s="149" t="s">
        <v>207</v>
      </c>
      <c r="E7" s="108"/>
    </row>
    <row r="8" spans="1:13" ht="18" customHeight="1" x14ac:dyDescent="0.2">
      <c r="A8" s="315"/>
      <c r="B8" s="149" t="s">
        <v>208</v>
      </c>
      <c r="E8" s="108"/>
    </row>
    <row r="9" spans="1:13" ht="18" customHeight="1" x14ac:dyDescent="0.2">
      <c r="A9" s="315" t="s">
        <v>158</v>
      </c>
      <c r="B9" s="148" t="s">
        <v>209</v>
      </c>
    </row>
    <row r="10" spans="1:13" ht="18" customHeight="1" x14ac:dyDescent="0.2">
      <c r="A10" s="315"/>
      <c r="B10" s="147" t="s">
        <v>210</v>
      </c>
    </row>
    <row r="11" spans="1:13" ht="18" customHeight="1" x14ac:dyDescent="0.2">
      <c r="A11" s="315" t="s">
        <v>159</v>
      </c>
      <c r="B11" s="150" t="s">
        <v>211</v>
      </c>
    </row>
    <row r="12" spans="1:13" ht="18" customHeight="1" x14ac:dyDescent="0.2">
      <c r="A12" s="315"/>
      <c r="B12" s="148" t="s">
        <v>212</v>
      </c>
    </row>
    <row r="13" spans="1:13" ht="18" customHeight="1" x14ac:dyDescent="0.2">
      <c r="A13" s="315" t="s">
        <v>160</v>
      </c>
      <c r="B13" s="150" t="s">
        <v>213</v>
      </c>
    </row>
    <row r="14" spans="1:13" ht="18" customHeight="1" x14ac:dyDescent="0.2">
      <c r="A14" s="315"/>
      <c r="B14" s="150" t="s">
        <v>214</v>
      </c>
    </row>
    <row r="15" spans="1:13" ht="18" customHeight="1" x14ac:dyDescent="0.2">
      <c r="A15" s="315" t="s">
        <v>161</v>
      </c>
      <c r="B15" s="147" t="s">
        <v>215</v>
      </c>
    </row>
    <row r="16" spans="1:13" ht="18" customHeight="1" thickBot="1" x14ac:dyDescent="0.25">
      <c r="A16" s="318"/>
      <c r="B16" s="151" t="s">
        <v>216</v>
      </c>
    </row>
    <row r="17" spans="1:12" ht="18" customHeight="1" thickBot="1" x14ac:dyDescent="0.25">
      <c r="A17" s="322" t="s">
        <v>164</v>
      </c>
      <c r="B17" s="323"/>
      <c r="E17" s="108"/>
    </row>
    <row r="18" spans="1:12" ht="30" x14ac:dyDescent="0.2">
      <c r="A18" s="316" t="s">
        <v>162</v>
      </c>
      <c r="B18" s="152" t="s">
        <v>246</v>
      </c>
      <c r="E18" s="108"/>
    </row>
    <row r="19" spans="1:12" ht="19.5" customHeight="1" x14ac:dyDescent="0.2">
      <c r="A19" s="317"/>
      <c r="B19" s="153" t="s">
        <v>247</v>
      </c>
      <c r="E19" s="108"/>
    </row>
    <row r="20" spans="1:12" ht="23.25" customHeight="1" x14ac:dyDescent="0.2">
      <c r="A20" s="319" t="s">
        <v>163</v>
      </c>
      <c r="B20" s="154" t="s">
        <v>248</v>
      </c>
      <c r="E20" s="108"/>
    </row>
    <row r="21" spans="1:12" ht="19.5" customHeight="1" x14ac:dyDescent="0.2">
      <c r="A21" s="320"/>
      <c r="B21" s="154" t="s">
        <v>249</v>
      </c>
      <c r="J21" s="107"/>
      <c r="L21" s="107"/>
    </row>
    <row r="22" spans="1:12" ht="19.5" customHeight="1" thickBot="1" x14ac:dyDescent="0.25">
      <c r="A22" s="321"/>
      <c r="B22" s="155" t="s">
        <v>250</v>
      </c>
    </row>
    <row r="23" spans="1:12" x14ac:dyDescent="0.2">
      <c r="L23" s="107"/>
    </row>
    <row r="27" spans="1:12" x14ac:dyDescent="0.2">
      <c r="J27" s="104"/>
    </row>
    <row r="28" spans="1:12" x14ac:dyDescent="0.2">
      <c r="L28" s="104"/>
    </row>
    <row r="29" spans="1:12" x14ac:dyDescent="0.2">
      <c r="J29" s="107"/>
    </row>
    <row r="30" spans="1:12" x14ac:dyDescent="0.2">
      <c r="L30" s="107"/>
    </row>
    <row r="36" spans="10:12" x14ac:dyDescent="0.2">
      <c r="J36" s="107"/>
    </row>
    <row r="37" spans="10:12" x14ac:dyDescent="0.2">
      <c r="L37" s="107"/>
    </row>
    <row r="43" spans="10:12" x14ac:dyDescent="0.2">
      <c r="J43" s="107"/>
    </row>
    <row r="44" spans="10:12" x14ac:dyDescent="0.2">
      <c r="J44" s="111"/>
      <c r="L44" s="107"/>
    </row>
    <row r="45" spans="10:12" x14ac:dyDescent="0.2">
      <c r="L45" s="111"/>
    </row>
    <row r="48" spans="10:12" x14ac:dyDescent="0.2">
      <c r="J48" s="104"/>
    </row>
    <row r="49" spans="10:12" ht="15" x14ac:dyDescent="0.2">
      <c r="J49" s="112"/>
      <c r="L49" s="104"/>
    </row>
    <row r="50" spans="10:12" ht="15" x14ac:dyDescent="0.2">
      <c r="L50" s="112"/>
    </row>
  </sheetData>
  <mergeCells count="11">
    <mergeCell ref="A18:A19"/>
    <mergeCell ref="A13:A14"/>
    <mergeCell ref="A15:A16"/>
    <mergeCell ref="A20:A22"/>
    <mergeCell ref="A11:A12"/>
    <mergeCell ref="A17:B17"/>
    <mergeCell ref="A1:B1"/>
    <mergeCell ref="A3:A4"/>
    <mergeCell ref="A5:A6"/>
    <mergeCell ref="A7:A8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593"/>
  <sheetViews>
    <sheetView view="pageBreakPreview" zoomScale="86" zoomScaleNormal="80" workbookViewId="0"/>
  </sheetViews>
  <sheetFormatPr baseColWidth="10" defaultColWidth="8.83203125" defaultRowHeight="15" x14ac:dyDescent="0.2"/>
  <cols>
    <col min="1" max="1" width="52.83203125" style="2" customWidth="1"/>
    <col min="2" max="2" width="4" style="2" customWidth="1"/>
    <col min="3" max="3" width="7.83203125" style="2" customWidth="1"/>
    <col min="4" max="4" width="6.83203125" style="2" customWidth="1"/>
    <col min="5" max="5" width="9.83203125" style="2" customWidth="1"/>
    <col min="6" max="6" width="6.83203125" style="2" customWidth="1"/>
    <col min="7" max="7" width="10.5" style="2" customWidth="1"/>
    <col min="8" max="8" width="9.83203125" style="2" customWidth="1"/>
    <col min="9" max="10" width="9.5" style="2" customWidth="1"/>
    <col min="11" max="11" width="9.33203125" style="2" customWidth="1"/>
    <col min="12" max="12" width="8.6640625" style="2" customWidth="1"/>
    <col min="13" max="13" width="8.1640625" style="2" customWidth="1"/>
    <col min="14" max="14" width="10.83203125" style="2" customWidth="1"/>
    <col min="15" max="17" width="9.83203125" style="2" customWidth="1"/>
    <col min="18" max="18" width="7.83203125" style="2" customWidth="1"/>
    <col min="19" max="19" width="8.83203125" style="2" customWidth="1"/>
    <col min="20" max="20" width="7.83203125" style="2" customWidth="1"/>
    <col min="21" max="21" width="11.1640625" style="2" customWidth="1"/>
    <col min="22" max="22" width="8" style="2" customWidth="1"/>
    <col min="23" max="23" width="6.5" style="2" customWidth="1"/>
    <col min="24" max="25" width="6.83203125" style="2" customWidth="1"/>
    <col min="26" max="16384" width="8.83203125" style="2"/>
  </cols>
  <sheetData>
    <row r="1" spans="1:25" ht="19" customHeight="1" x14ac:dyDescent="0.2">
      <c r="A1" s="1" t="s">
        <v>74</v>
      </c>
      <c r="B1" s="286" t="s">
        <v>145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P1" s="143"/>
      <c r="Q1" s="301" t="s">
        <v>259</v>
      </c>
      <c r="R1" s="301"/>
      <c r="S1" s="301"/>
      <c r="T1" s="301"/>
      <c r="U1" s="301"/>
      <c r="V1" s="301"/>
      <c r="W1" s="301"/>
      <c r="X1" s="301"/>
      <c r="Y1" s="301"/>
    </row>
    <row r="2" spans="1:25" ht="19" customHeight="1" x14ac:dyDescent="0.2">
      <c r="A2" s="1" t="s">
        <v>261</v>
      </c>
      <c r="B2" s="324" t="s">
        <v>146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P2" s="143"/>
      <c r="Q2" s="301"/>
      <c r="R2" s="301"/>
      <c r="S2" s="301"/>
      <c r="T2" s="301"/>
      <c r="U2" s="301"/>
      <c r="V2" s="301"/>
      <c r="W2" s="301"/>
      <c r="X2" s="301"/>
      <c r="Y2" s="301"/>
    </row>
    <row r="3" spans="1:25" x14ac:dyDescent="0.2">
      <c r="A3" s="1" t="s">
        <v>78</v>
      </c>
      <c r="B3" s="300" t="s">
        <v>82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P3" s="143"/>
      <c r="Q3" s="301"/>
      <c r="R3" s="301"/>
      <c r="S3" s="301"/>
      <c r="T3" s="301"/>
      <c r="U3" s="301"/>
      <c r="V3" s="301"/>
      <c r="W3" s="301"/>
      <c r="X3" s="301"/>
      <c r="Y3" s="301"/>
    </row>
    <row r="4" spans="1:25" x14ac:dyDescent="0.2">
      <c r="A4" s="1" t="s">
        <v>77</v>
      </c>
      <c r="B4" s="300" t="s">
        <v>79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P4" s="143"/>
      <c r="Q4" s="301"/>
      <c r="R4" s="301"/>
      <c r="S4" s="301"/>
      <c r="T4" s="301"/>
      <c r="U4" s="301"/>
      <c r="V4" s="301"/>
      <c r="W4" s="301"/>
      <c r="X4" s="301"/>
      <c r="Y4" s="301"/>
    </row>
    <row r="5" spans="1:25" x14ac:dyDescent="0.2">
      <c r="A5" s="1" t="s">
        <v>75</v>
      </c>
      <c r="B5" s="291" t="s">
        <v>52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P5" s="143"/>
      <c r="Q5" s="301"/>
      <c r="R5" s="301"/>
      <c r="S5" s="301"/>
      <c r="T5" s="301"/>
      <c r="U5" s="301"/>
      <c r="V5" s="301"/>
      <c r="W5" s="301"/>
      <c r="X5" s="301"/>
      <c r="Y5" s="301"/>
    </row>
    <row r="6" spans="1:25" x14ac:dyDescent="0.2">
      <c r="A6" s="1" t="s">
        <v>80</v>
      </c>
      <c r="B6" s="291" t="s">
        <v>52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</row>
    <row r="7" spans="1:25" x14ac:dyDescent="0.2">
      <c r="A7" s="290" t="s">
        <v>83</v>
      </c>
      <c r="B7" s="292" t="s">
        <v>147</v>
      </c>
      <c r="C7" s="292"/>
      <c r="D7" s="292"/>
      <c r="E7" s="292"/>
      <c r="F7" s="292"/>
      <c r="G7" s="292"/>
      <c r="H7" s="3">
        <v>1</v>
      </c>
    </row>
    <row r="8" spans="1:25" x14ac:dyDescent="0.2">
      <c r="A8" s="290"/>
      <c r="B8" s="292"/>
      <c r="C8" s="292"/>
      <c r="D8" s="292"/>
      <c r="E8" s="292"/>
      <c r="F8" s="292"/>
      <c r="G8" s="292"/>
      <c r="H8" s="3">
        <v>2</v>
      </c>
    </row>
    <row r="9" spans="1:25" ht="16" thickBot="1" x14ac:dyDescent="0.25">
      <c r="A9" s="290"/>
      <c r="B9" s="292"/>
      <c r="C9" s="292"/>
      <c r="D9" s="292"/>
      <c r="E9" s="292"/>
      <c r="F9" s="292"/>
      <c r="G9" s="292"/>
      <c r="H9" s="3">
        <v>3</v>
      </c>
      <c r="V9" s="165" t="s">
        <v>245</v>
      </c>
    </row>
    <row r="10" spans="1:25" ht="14.5" customHeight="1" thickBot="1" x14ac:dyDescent="0.25">
      <c r="A10" s="293" t="s">
        <v>13</v>
      </c>
      <c r="B10" s="295" t="s">
        <v>0</v>
      </c>
      <c r="C10" s="303" t="s">
        <v>2</v>
      </c>
      <c r="D10" s="304"/>
      <c r="E10" s="304"/>
      <c r="F10" s="305"/>
      <c r="G10" s="306" t="s">
        <v>138</v>
      </c>
      <c r="H10" s="310" t="s">
        <v>139</v>
      </c>
      <c r="I10" s="282" t="s">
        <v>3</v>
      </c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  <c r="V10" s="262" t="s">
        <v>4</v>
      </c>
      <c r="W10" s="264" t="s">
        <v>38</v>
      </c>
      <c r="X10" s="265"/>
      <c r="Y10" s="266"/>
    </row>
    <row r="11" spans="1:25" ht="22.5" customHeight="1" thickBot="1" x14ac:dyDescent="0.25">
      <c r="A11" s="294"/>
      <c r="B11" s="296"/>
      <c r="C11" s="270" t="s">
        <v>5</v>
      </c>
      <c r="D11" s="271" t="s">
        <v>6</v>
      </c>
      <c r="E11" s="271" t="s">
        <v>1</v>
      </c>
      <c r="F11" s="274" t="s">
        <v>7</v>
      </c>
      <c r="G11" s="307"/>
      <c r="H11" s="309"/>
      <c r="I11" s="275" t="s">
        <v>140</v>
      </c>
      <c r="J11" s="308" t="s">
        <v>141</v>
      </c>
      <c r="K11" s="278" t="s">
        <v>6</v>
      </c>
      <c r="L11" s="252"/>
      <c r="M11" s="252"/>
      <c r="N11" s="252"/>
      <c r="O11" s="252"/>
      <c r="P11" s="252"/>
      <c r="Q11" s="252"/>
      <c r="R11" s="252"/>
      <c r="S11" s="277" t="s">
        <v>1</v>
      </c>
      <c r="T11" s="250"/>
      <c r="U11" s="251"/>
      <c r="V11" s="263"/>
      <c r="W11" s="267"/>
      <c r="X11" s="268"/>
      <c r="Y11" s="269"/>
    </row>
    <row r="12" spans="1:25" ht="16" thickBot="1" x14ac:dyDescent="0.25">
      <c r="A12" s="294"/>
      <c r="B12" s="296"/>
      <c r="C12" s="270"/>
      <c r="D12" s="272"/>
      <c r="E12" s="272"/>
      <c r="F12" s="274"/>
      <c r="G12" s="307"/>
      <c r="H12" s="309"/>
      <c r="I12" s="276"/>
      <c r="J12" s="309"/>
      <c r="K12" s="288" t="s">
        <v>40</v>
      </c>
      <c r="L12" s="279" t="s">
        <v>39</v>
      </c>
      <c r="M12" s="280"/>
      <c r="N12" s="280"/>
      <c r="O12" s="280"/>
      <c r="P12" s="280"/>
      <c r="Q12" s="281"/>
      <c r="R12" s="289" t="s">
        <v>37</v>
      </c>
      <c r="S12" s="278"/>
      <c r="T12" s="252"/>
      <c r="U12" s="253"/>
      <c r="V12" s="263"/>
      <c r="W12" s="260" t="str">
        <f>IF($B$7=0,"",$B$7)</f>
        <v>nauk ścisłych</v>
      </c>
      <c r="X12" s="260" t="str">
        <f>IF($B$8=0,"",$B$8)</f>
        <v/>
      </c>
      <c r="Y12" s="260" t="str">
        <f>IF($B$9=0,"",$B$9)</f>
        <v/>
      </c>
    </row>
    <row r="13" spans="1:25" ht="15" customHeight="1" thickBot="1" x14ac:dyDescent="0.25">
      <c r="A13" s="294"/>
      <c r="B13" s="296"/>
      <c r="C13" s="270"/>
      <c r="D13" s="272"/>
      <c r="E13" s="272"/>
      <c r="F13" s="274"/>
      <c r="G13" s="307"/>
      <c r="H13" s="309"/>
      <c r="I13" s="276"/>
      <c r="J13" s="309"/>
      <c r="K13" s="288"/>
      <c r="L13" s="302" t="s">
        <v>41</v>
      </c>
      <c r="M13" s="285" t="s">
        <v>9</v>
      </c>
      <c r="N13" s="297" t="s">
        <v>10</v>
      </c>
      <c r="O13" s="298"/>
      <c r="P13" s="298"/>
      <c r="Q13" s="299"/>
      <c r="R13" s="289"/>
      <c r="S13" s="279" t="s">
        <v>39</v>
      </c>
      <c r="T13" s="280"/>
      <c r="U13" s="281"/>
      <c r="V13" s="263"/>
      <c r="W13" s="261"/>
      <c r="X13" s="261"/>
      <c r="Y13" s="261"/>
    </row>
    <row r="14" spans="1:25" ht="64" customHeight="1" thickBot="1" x14ac:dyDescent="0.25">
      <c r="A14" s="294"/>
      <c r="B14" s="296"/>
      <c r="C14" s="270"/>
      <c r="D14" s="273"/>
      <c r="E14" s="273"/>
      <c r="F14" s="274"/>
      <c r="G14" s="307"/>
      <c r="H14" s="309"/>
      <c r="I14" s="276"/>
      <c r="J14" s="309"/>
      <c r="K14" s="288"/>
      <c r="L14" s="302"/>
      <c r="M14" s="285"/>
      <c r="N14" s="125" t="s">
        <v>8</v>
      </c>
      <c r="O14" s="126" t="s">
        <v>34</v>
      </c>
      <c r="P14" s="127" t="s">
        <v>137</v>
      </c>
      <c r="Q14" s="128" t="s">
        <v>177</v>
      </c>
      <c r="R14" s="289"/>
      <c r="S14" s="4" t="s">
        <v>8</v>
      </c>
      <c r="T14" s="5" t="s">
        <v>35</v>
      </c>
      <c r="U14" s="6" t="s">
        <v>36</v>
      </c>
      <c r="V14" s="263"/>
      <c r="W14" s="261"/>
      <c r="X14" s="261"/>
      <c r="Y14" s="261"/>
    </row>
    <row r="15" spans="1:25" ht="25.5" customHeight="1" x14ac:dyDescent="0.2">
      <c r="A15" s="256" t="s">
        <v>11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9"/>
      <c r="O15" s="259"/>
      <c r="P15" s="259"/>
      <c r="Q15" s="259"/>
      <c r="R15" s="257"/>
      <c r="S15" s="257"/>
      <c r="T15" s="257"/>
      <c r="U15" s="257"/>
      <c r="V15" s="257"/>
      <c r="W15" s="257"/>
      <c r="X15" s="257"/>
      <c r="Y15" s="258"/>
    </row>
    <row r="16" spans="1:25" ht="25.5" customHeight="1" x14ac:dyDescent="0.2">
      <c r="A16" s="237" t="s">
        <v>12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</row>
    <row r="17" spans="1:26" ht="14.5" customHeight="1" x14ac:dyDescent="0.2">
      <c r="A17" s="234" t="s">
        <v>27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6"/>
    </row>
    <row r="18" spans="1:26" ht="14.5" customHeight="1" x14ac:dyDescent="0.2">
      <c r="A18" s="7" t="s">
        <v>178</v>
      </c>
      <c r="B18" s="8">
        <v>1</v>
      </c>
      <c r="C18" s="9">
        <v>2</v>
      </c>
      <c r="D18" s="10">
        <f t="shared" ref="D18:D23" si="0">IF(C18&gt;0,K18/(I18/C18),0)</f>
        <v>1.2</v>
      </c>
      <c r="E18" s="10">
        <f t="shared" ref="E18:E23" si="1">IF(C18&gt;0,S18/(I18/C18),0)</f>
        <v>0.8</v>
      </c>
      <c r="F18" s="11">
        <f t="shared" ref="F18:F23" si="2">IF(V18&gt;0,FLOOR((P18+U18)/V18,0.1),0)</f>
        <v>2</v>
      </c>
      <c r="G18" s="12" t="s">
        <v>21</v>
      </c>
      <c r="H18" s="12" t="s">
        <v>19</v>
      </c>
      <c r="I18" s="13">
        <f>K18+S18</f>
        <v>50</v>
      </c>
      <c r="J18" s="14">
        <f>P18+U18</f>
        <v>50</v>
      </c>
      <c r="K18" s="13">
        <f>L18+R18</f>
        <v>30</v>
      </c>
      <c r="L18" s="13">
        <f>M18+N18</f>
        <v>30</v>
      </c>
      <c r="M18" s="8"/>
      <c r="N18" s="15">
        <f>O18+P18+Q18</f>
        <v>30</v>
      </c>
      <c r="O18" s="8"/>
      <c r="P18" s="8">
        <v>30</v>
      </c>
      <c r="Q18" s="8"/>
      <c r="R18" s="8"/>
      <c r="S18" s="16">
        <f t="shared" ref="S18:S23" si="3">(C18*V18)-K18</f>
        <v>20</v>
      </c>
      <c r="T18" s="17"/>
      <c r="U18" s="18">
        <f t="shared" ref="U18:U23" si="4">S18-T18</f>
        <v>20</v>
      </c>
      <c r="V18" s="19">
        <v>25</v>
      </c>
      <c r="W18" s="20">
        <v>100</v>
      </c>
      <c r="X18" s="20"/>
      <c r="Y18" s="21"/>
    </row>
    <row r="19" spans="1:26" ht="37.5" customHeight="1" x14ac:dyDescent="0.2">
      <c r="A19" s="129" t="s">
        <v>165</v>
      </c>
      <c r="B19" s="17">
        <v>1</v>
      </c>
      <c r="C19" s="115">
        <v>2</v>
      </c>
      <c r="D19" s="10">
        <f t="shared" si="0"/>
        <v>1</v>
      </c>
      <c r="E19" s="10">
        <f t="shared" si="1"/>
        <v>1</v>
      </c>
      <c r="F19" s="10">
        <f t="shared" si="2"/>
        <v>0</v>
      </c>
      <c r="G19" s="116" t="s">
        <v>21</v>
      </c>
      <c r="H19" s="116" t="s">
        <v>20</v>
      </c>
      <c r="I19" s="14">
        <f t="shared" ref="I19:I23" si="5">K19+S19</f>
        <v>60</v>
      </c>
      <c r="J19" s="14">
        <f t="shared" ref="J19:J23" si="6">P19+U19</f>
        <v>0</v>
      </c>
      <c r="K19" s="14">
        <f t="shared" ref="K19:K23" si="7">L19+R19</f>
        <v>30</v>
      </c>
      <c r="L19" s="14">
        <f t="shared" ref="L19:L23" si="8">M19+N19</f>
        <v>30</v>
      </c>
      <c r="M19" s="17">
        <v>30</v>
      </c>
      <c r="N19" s="15">
        <f t="shared" ref="N19:N23" si="9">O19+P19+Q19</f>
        <v>0</v>
      </c>
      <c r="O19" s="17"/>
      <c r="P19" s="17"/>
      <c r="Q19" s="17"/>
      <c r="R19" s="17"/>
      <c r="S19" s="16">
        <f t="shared" si="3"/>
        <v>30</v>
      </c>
      <c r="T19" s="17">
        <v>30</v>
      </c>
      <c r="U19" s="18">
        <f t="shared" si="4"/>
        <v>0</v>
      </c>
      <c r="V19" s="19">
        <v>30</v>
      </c>
      <c r="W19" s="20">
        <v>100</v>
      </c>
      <c r="X19" s="117"/>
      <c r="Y19" s="118"/>
    </row>
    <row r="20" spans="1:26" ht="14.5" customHeight="1" x14ac:dyDescent="0.2">
      <c r="A20" s="7" t="s">
        <v>169</v>
      </c>
      <c r="B20" s="8">
        <v>1</v>
      </c>
      <c r="C20" s="9">
        <v>2</v>
      </c>
      <c r="D20" s="10">
        <f t="shared" si="0"/>
        <v>1.0333333333333334</v>
      </c>
      <c r="E20" s="10">
        <f t="shared" si="1"/>
        <v>0.96666666666666667</v>
      </c>
      <c r="F20" s="11">
        <f t="shared" si="2"/>
        <v>1.9000000000000001</v>
      </c>
      <c r="G20" s="12" t="s">
        <v>21</v>
      </c>
      <c r="H20" s="12" t="s">
        <v>20</v>
      </c>
      <c r="I20" s="13">
        <f t="shared" si="5"/>
        <v>60</v>
      </c>
      <c r="J20" s="14">
        <f t="shared" si="6"/>
        <v>59</v>
      </c>
      <c r="K20" s="13">
        <f t="shared" si="7"/>
        <v>31</v>
      </c>
      <c r="L20" s="13">
        <f t="shared" si="8"/>
        <v>30</v>
      </c>
      <c r="M20" s="8"/>
      <c r="N20" s="15">
        <f t="shared" si="9"/>
        <v>30</v>
      </c>
      <c r="O20" s="8"/>
      <c r="P20" s="8">
        <v>30</v>
      </c>
      <c r="Q20" s="8"/>
      <c r="R20" s="8">
        <v>1</v>
      </c>
      <c r="S20" s="16">
        <f t="shared" si="3"/>
        <v>29</v>
      </c>
      <c r="T20" s="17"/>
      <c r="U20" s="18">
        <f t="shared" si="4"/>
        <v>29</v>
      </c>
      <c r="V20" s="19">
        <v>30</v>
      </c>
      <c r="W20" s="20">
        <v>100</v>
      </c>
      <c r="X20" s="20"/>
      <c r="Y20" s="21"/>
    </row>
    <row r="21" spans="1:26" ht="14.5" customHeight="1" x14ac:dyDescent="0.2">
      <c r="A21" s="7"/>
      <c r="B21" s="8">
        <v>1</v>
      </c>
      <c r="C21" s="9"/>
      <c r="D21" s="10">
        <f t="shared" si="0"/>
        <v>0</v>
      </c>
      <c r="E21" s="10">
        <f t="shared" si="1"/>
        <v>0</v>
      </c>
      <c r="F21" s="11">
        <f t="shared" si="2"/>
        <v>0</v>
      </c>
      <c r="G21" s="12"/>
      <c r="H21" s="12"/>
      <c r="I21" s="13">
        <f t="shared" si="5"/>
        <v>0</v>
      </c>
      <c r="J21" s="14">
        <f t="shared" si="6"/>
        <v>0</v>
      </c>
      <c r="K21" s="13">
        <f t="shared" si="7"/>
        <v>0</v>
      </c>
      <c r="L21" s="13">
        <f t="shared" si="8"/>
        <v>0</v>
      </c>
      <c r="M21" s="8"/>
      <c r="N21" s="15">
        <f t="shared" si="9"/>
        <v>0</v>
      </c>
      <c r="O21" s="8"/>
      <c r="P21" s="8"/>
      <c r="Q21" s="8"/>
      <c r="R21" s="8"/>
      <c r="S21" s="16">
        <v>0</v>
      </c>
      <c r="T21" s="17"/>
      <c r="U21" s="18">
        <f t="shared" si="4"/>
        <v>0</v>
      </c>
      <c r="V21" s="19"/>
      <c r="W21" s="20"/>
      <c r="X21" s="20"/>
      <c r="Y21" s="21"/>
    </row>
    <row r="22" spans="1:26" ht="14.5" customHeight="1" x14ac:dyDescent="0.2">
      <c r="A22" s="7"/>
      <c r="B22" s="8">
        <v>1</v>
      </c>
      <c r="C22" s="9"/>
      <c r="D22" s="10">
        <f t="shared" si="0"/>
        <v>0</v>
      </c>
      <c r="E22" s="10">
        <f t="shared" si="1"/>
        <v>0</v>
      </c>
      <c r="F22" s="11">
        <f t="shared" si="2"/>
        <v>0</v>
      </c>
      <c r="G22" s="12"/>
      <c r="H22" s="12"/>
      <c r="I22" s="13">
        <f t="shared" si="5"/>
        <v>0</v>
      </c>
      <c r="J22" s="14">
        <f t="shared" si="6"/>
        <v>0</v>
      </c>
      <c r="K22" s="13">
        <f t="shared" si="7"/>
        <v>0</v>
      </c>
      <c r="L22" s="13">
        <f t="shared" si="8"/>
        <v>0</v>
      </c>
      <c r="M22" s="8"/>
      <c r="N22" s="15">
        <f t="shared" si="9"/>
        <v>0</v>
      </c>
      <c r="O22" s="8"/>
      <c r="P22" s="8"/>
      <c r="Q22" s="8"/>
      <c r="R22" s="8"/>
      <c r="S22" s="16">
        <f t="shared" si="3"/>
        <v>0</v>
      </c>
      <c r="T22" s="17"/>
      <c r="U22" s="18">
        <f t="shared" si="4"/>
        <v>0</v>
      </c>
      <c r="V22" s="19"/>
      <c r="W22" s="20"/>
      <c r="X22" s="20"/>
      <c r="Y22" s="21"/>
    </row>
    <row r="23" spans="1:26" ht="14.5" customHeight="1" x14ac:dyDescent="0.2">
      <c r="A23" s="7"/>
      <c r="B23" s="8">
        <v>1</v>
      </c>
      <c r="C23" s="9"/>
      <c r="D23" s="10">
        <f t="shared" si="0"/>
        <v>0</v>
      </c>
      <c r="E23" s="10">
        <f t="shared" si="1"/>
        <v>0</v>
      </c>
      <c r="F23" s="11">
        <f t="shared" si="2"/>
        <v>0</v>
      </c>
      <c r="G23" s="12"/>
      <c r="H23" s="12"/>
      <c r="I23" s="13">
        <f t="shared" si="5"/>
        <v>0</v>
      </c>
      <c r="J23" s="14">
        <f t="shared" si="6"/>
        <v>0</v>
      </c>
      <c r="K23" s="13">
        <f t="shared" si="7"/>
        <v>0</v>
      </c>
      <c r="L23" s="13">
        <f t="shared" si="8"/>
        <v>0</v>
      </c>
      <c r="M23" s="8"/>
      <c r="N23" s="15">
        <f t="shared" si="9"/>
        <v>0</v>
      </c>
      <c r="O23" s="8"/>
      <c r="P23" s="8"/>
      <c r="Q23" s="8"/>
      <c r="R23" s="8"/>
      <c r="S23" s="16">
        <f t="shared" si="3"/>
        <v>0</v>
      </c>
      <c r="T23" s="17"/>
      <c r="U23" s="18">
        <f t="shared" si="4"/>
        <v>0</v>
      </c>
      <c r="V23" s="19"/>
      <c r="W23" s="20"/>
      <c r="X23" s="20"/>
      <c r="Y23" s="21"/>
    </row>
    <row r="24" spans="1:26" s="29" customFormat="1" ht="14.5" customHeight="1" x14ac:dyDescent="0.2">
      <c r="A24" s="22" t="s">
        <v>142</v>
      </c>
      <c r="B24" s="23">
        <v>1</v>
      </c>
      <c r="C24" s="24">
        <f>SUM(C18:C23)</f>
        <v>6</v>
      </c>
      <c r="D24" s="25">
        <f>SUM(D18:D23)</f>
        <v>3.2333333333333334</v>
      </c>
      <c r="E24" s="25">
        <f>SUM(E18:E23)</f>
        <v>2.7666666666666666</v>
      </c>
      <c r="F24" s="26" t="s">
        <v>14</v>
      </c>
      <c r="G24" s="23" t="s">
        <v>14</v>
      </c>
      <c r="H24" s="23" t="s">
        <v>14</v>
      </c>
      <c r="I24" s="25">
        <f>SUM(I18:I23)</f>
        <v>170</v>
      </c>
      <c r="J24" s="26" t="s">
        <v>14</v>
      </c>
      <c r="K24" s="25">
        <f>SUM(K18:K23)</f>
        <v>91</v>
      </c>
      <c r="L24" s="25">
        <f>SUM(L18:L23)</f>
        <v>90</v>
      </c>
      <c r="M24" s="27">
        <f>SUM(M18:M23)</f>
        <v>30</v>
      </c>
      <c r="N24" s="24">
        <f>SUM(N18:N23)</f>
        <v>60</v>
      </c>
      <c r="O24" s="24">
        <f>SUM(O18:O23)</f>
        <v>0</v>
      </c>
      <c r="P24" s="26" t="s">
        <v>14</v>
      </c>
      <c r="Q24" s="30"/>
      <c r="R24" s="24">
        <f>SUM(R18:R23)</f>
        <v>1</v>
      </c>
      <c r="S24" s="25">
        <f>SUM(S18:S23)</f>
        <v>79</v>
      </c>
      <c r="T24" s="25">
        <f>SUM(T18:T23)</f>
        <v>30</v>
      </c>
      <c r="U24" s="26" t="s">
        <v>14</v>
      </c>
      <c r="V24" s="23" t="s">
        <v>14</v>
      </c>
      <c r="W24" s="28" t="s">
        <v>14</v>
      </c>
      <c r="X24" s="23" t="s">
        <v>14</v>
      </c>
      <c r="Y24" s="23" t="s">
        <v>14</v>
      </c>
      <c r="Z24" s="2"/>
    </row>
    <row r="25" spans="1:26" s="29" customFormat="1" ht="14.5" customHeight="1" x14ac:dyDescent="0.2">
      <c r="A25" s="22" t="s">
        <v>143</v>
      </c>
      <c r="B25" s="23">
        <v>1</v>
      </c>
      <c r="C25" s="30" t="s">
        <v>14</v>
      </c>
      <c r="D25" s="26" t="s">
        <v>14</v>
      </c>
      <c r="E25" s="26" t="s">
        <v>14</v>
      </c>
      <c r="F25" s="25">
        <f>SUM(F18:F23)</f>
        <v>3.9000000000000004</v>
      </c>
      <c r="G25" s="23" t="s">
        <v>14</v>
      </c>
      <c r="H25" s="23" t="s">
        <v>14</v>
      </c>
      <c r="I25" s="23" t="s">
        <v>14</v>
      </c>
      <c r="J25" s="25">
        <f>SUM(J18:J23)</f>
        <v>109</v>
      </c>
      <c r="K25" s="23" t="s">
        <v>14</v>
      </c>
      <c r="L25" s="23" t="s">
        <v>14</v>
      </c>
      <c r="M25" s="28" t="s">
        <v>14</v>
      </c>
      <c r="N25" s="23" t="s">
        <v>14</v>
      </c>
      <c r="O25" s="23" t="s">
        <v>14</v>
      </c>
      <c r="P25" s="25">
        <f>SUM(P18:P23)</f>
        <v>60</v>
      </c>
      <c r="Q25" s="24"/>
      <c r="R25" s="31" t="s">
        <v>14</v>
      </c>
      <c r="S25" s="32" t="s">
        <v>14</v>
      </c>
      <c r="T25" s="32" t="s">
        <v>14</v>
      </c>
      <c r="U25" s="33">
        <f>SUM(U18:U23)</f>
        <v>49</v>
      </c>
      <c r="V25" s="34" t="s">
        <v>14</v>
      </c>
      <c r="W25" s="23" t="s">
        <v>14</v>
      </c>
      <c r="X25" s="23" t="s">
        <v>14</v>
      </c>
      <c r="Y25" s="23" t="s">
        <v>14</v>
      </c>
      <c r="Z25" s="2"/>
    </row>
    <row r="26" spans="1:26" s="29" customFormat="1" ht="14.5" customHeight="1" x14ac:dyDescent="0.2">
      <c r="A26" s="22" t="s">
        <v>144</v>
      </c>
      <c r="B26" s="23">
        <v>1</v>
      </c>
      <c r="C26" s="24">
        <f>SUMIF(H18:H23,"f",C18:C23)</f>
        <v>4</v>
      </c>
      <c r="D26" s="24">
        <f>SUMIF(H18:H23,"f",D18:D23)</f>
        <v>2.0333333333333332</v>
      </c>
      <c r="E26" s="24">
        <f>SUMIF(H18:H23,"f",E18:E23)</f>
        <v>1.9666666666666668</v>
      </c>
      <c r="F26" s="26" t="s">
        <v>14</v>
      </c>
      <c r="G26" s="23" t="s">
        <v>14</v>
      </c>
      <c r="H26" s="23" t="s">
        <v>14</v>
      </c>
      <c r="I26" s="24">
        <f>SUMIF(H18:H23,"f",I18:I23)</f>
        <v>120</v>
      </c>
      <c r="J26" s="23" t="s">
        <v>14</v>
      </c>
      <c r="K26" s="24">
        <f>SUMIF(H18:H23,"f",K18:K23)</f>
        <v>61</v>
      </c>
      <c r="L26" s="24">
        <f>SUMIF(H18:H23,"f",L18:L23)</f>
        <v>60</v>
      </c>
      <c r="M26" s="24">
        <f>SUMIF(H18:H23,"f",M18:M23)</f>
        <v>30</v>
      </c>
      <c r="N26" s="24">
        <f>SUMIF(H18:H23,"f",N18:N23)</f>
        <v>30</v>
      </c>
      <c r="O26" s="24">
        <f>SUMIF(H18:H23,"f",O18:O23)</f>
        <v>0</v>
      </c>
      <c r="P26" s="23" t="s">
        <v>14</v>
      </c>
      <c r="Q26" s="31"/>
      <c r="R26" s="24">
        <f>SUMIF(H18:H23,"f",R18:R23)</f>
        <v>1</v>
      </c>
      <c r="S26" s="24">
        <f>SUMIF(H18:H23,"f",S18:S23)</f>
        <v>59</v>
      </c>
      <c r="T26" s="24">
        <f>SUMIF(H18:H23,"f",T18:T23)</f>
        <v>30</v>
      </c>
      <c r="U26" s="23" t="s">
        <v>14</v>
      </c>
      <c r="V26" s="23" t="s">
        <v>14</v>
      </c>
      <c r="W26" s="23" t="s">
        <v>14</v>
      </c>
      <c r="X26" s="23" t="s">
        <v>14</v>
      </c>
      <c r="Y26" s="23" t="s">
        <v>14</v>
      </c>
      <c r="Z26" s="2"/>
    </row>
    <row r="27" spans="1:26" ht="14.5" customHeight="1" x14ac:dyDescent="0.2">
      <c r="A27" s="234" t="s">
        <v>28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6"/>
    </row>
    <row r="28" spans="1:26" ht="14.5" customHeight="1" x14ac:dyDescent="0.2">
      <c r="A28" s="7" t="s">
        <v>179</v>
      </c>
      <c r="B28" s="8">
        <v>1</v>
      </c>
      <c r="C28" s="9">
        <v>4.5</v>
      </c>
      <c r="D28" s="10">
        <f t="shared" ref="D28:D32" si="10">IF(C28&gt;0,K28/(I28/C28),0)</f>
        <v>3.76</v>
      </c>
      <c r="E28" s="10">
        <f t="shared" ref="E28:E32" si="11">IF(C28&gt;0,S28/(I28/C28),0)</f>
        <v>0.74</v>
      </c>
      <c r="F28" s="11">
        <f t="shared" ref="F28:F32" si="12">IF(V28&gt;0,FLOOR((P28+U28)/V28,0.1),0)</f>
        <v>3.1</v>
      </c>
      <c r="G28" s="12" t="s">
        <v>17</v>
      </c>
      <c r="H28" s="12" t="s">
        <v>19</v>
      </c>
      <c r="I28" s="13">
        <f>K28+S28</f>
        <v>112.5</v>
      </c>
      <c r="J28" s="14">
        <f>P28+U28</f>
        <v>78.5</v>
      </c>
      <c r="K28" s="13">
        <f>L28+R28</f>
        <v>94</v>
      </c>
      <c r="L28" s="13">
        <f>M28+N28</f>
        <v>90</v>
      </c>
      <c r="M28" s="167">
        <v>30</v>
      </c>
      <c r="N28" s="15">
        <f t="shared" ref="N28:N32" si="13">O28+P28+Q28</f>
        <v>60</v>
      </c>
      <c r="O28" s="167"/>
      <c r="P28" s="167">
        <v>60</v>
      </c>
      <c r="Q28" s="167"/>
      <c r="R28" s="8">
        <v>4</v>
      </c>
      <c r="S28" s="16">
        <f t="shared" ref="S28:S32" si="14">(C28*V28)-K28</f>
        <v>18.5</v>
      </c>
      <c r="T28" s="17"/>
      <c r="U28" s="18">
        <f t="shared" ref="U28:U32" si="15">S28-T28</f>
        <v>18.5</v>
      </c>
      <c r="V28" s="19">
        <v>25</v>
      </c>
      <c r="W28" s="20">
        <v>100</v>
      </c>
      <c r="X28" s="20"/>
      <c r="Y28" s="21"/>
    </row>
    <row r="29" spans="1:26" ht="14.5" customHeight="1" x14ac:dyDescent="0.2">
      <c r="A29" s="7" t="s">
        <v>180</v>
      </c>
      <c r="B29" s="8">
        <v>1</v>
      </c>
      <c r="C29" s="9">
        <v>4.5</v>
      </c>
      <c r="D29" s="10">
        <f t="shared" si="10"/>
        <v>3.76</v>
      </c>
      <c r="E29" s="10">
        <f t="shared" si="11"/>
        <v>0.74</v>
      </c>
      <c r="F29" s="11">
        <f t="shared" si="12"/>
        <v>0</v>
      </c>
      <c r="G29" s="12" t="s">
        <v>17</v>
      </c>
      <c r="H29" s="12" t="s">
        <v>19</v>
      </c>
      <c r="I29" s="13">
        <f t="shared" ref="I29:I32" si="16">K29+S29</f>
        <v>112.5</v>
      </c>
      <c r="J29" s="14">
        <f t="shared" ref="J29:J32" si="17">P29+U29</f>
        <v>0</v>
      </c>
      <c r="K29" s="13">
        <f t="shared" ref="K29:K32" si="18">L29+R29</f>
        <v>94</v>
      </c>
      <c r="L29" s="13">
        <f t="shared" ref="L29:L32" si="19">M29+N29</f>
        <v>90</v>
      </c>
      <c r="M29" s="167">
        <v>30</v>
      </c>
      <c r="N29" s="15">
        <f t="shared" si="13"/>
        <v>60</v>
      </c>
      <c r="O29" s="167">
        <v>60</v>
      </c>
      <c r="P29" s="167"/>
      <c r="Q29" s="167"/>
      <c r="R29" s="8">
        <v>4</v>
      </c>
      <c r="S29" s="16">
        <f t="shared" si="14"/>
        <v>18.5</v>
      </c>
      <c r="T29" s="17">
        <v>18.5</v>
      </c>
      <c r="U29" s="18">
        <f t="shared" si="15"/>
        <v>0</v>
      </c>
      <c r="V29" s="19">
        <v>25</v>
      </c>
      <c r="W29" s="20">
        <v>100</v>
      </c>
      <c r="X29" s="20"/>
      <c r="Y29" s="21"/>
    </row>
    <row r="30" spans="1:26" ht="14.5" customHeight="1" x14ac:dyDescent="0.2">
      <c r="A30" s="7" t="s">
        <v>183</v>
      </c>
      <c r="B30" s="8">
        <v>1</v>
      </c>
      <c r="C30" s="9">
        <v>3</v>
      </c>
      <c r="D30" s="10">
        <f t="shared" si="10"/>
        <v>1.88</v>
      </c>
      <c r="E30" s="10">
        <f t="shared" si="11"/>
        <v>1.1200000000000001</v>
      </c>
      <c r="F30" s="11">
        <f t="shared" si="12"/>
        <v>0</v>
      </c>
      <c r="G30" s="12" t="s">
        <v>21</v>
      </c>
      <c r="H30" s="12" t="s">
        <v>19</v>
      </c>
      <c r="I30" s="13">
        <f t="shared" si="16"/>
        <v>75</v>
      </c>
      <c r="J30" s="14">
        <f t="shared" si="17"/>
        <v>0</v>
      </c>
      <c r="K30" s="13">
        <f t="shared" si="18"/>
        <v>47</v>
      </c>
      <c r="L30" s="13">
        <f t="shared" si="19"/>
        <v>45</v>
      </c>
      <c r="M30" s="167">
        <v>15</v>
      </c>
      <c r="N30" s="15">
        <f t="shared" si="13"/>
        <v>30</v>
      </c>
      <c r="O30" s="167">
        <v>30</v>
      </c>
      <c r="P30" s="167"/>
      <c r="Q30" s="167"/>
      <c r="R30" s="8">
        <v>2</v>
      </c>
      <c r="S30" s="16">
        <f t="shared" si="14"/>
        <v>28</v>
      </c>
      <c r="T30" s="17">
        <v>28</v>
      </c>
      <c r="U30" s="18">
        <f t="shared" si="15"/>
        <v>0</v>
      </c>
      <c r="V30" s="19">
        <v>25</v>
      </c>
      <c r="W30" s="20">
        <v>100</v>
      </c>
      <c r="X30" s="20"/>
      <c r="Y30" s="21"/>
    </row>
    <row r="31" spans="1:26" ht="14.5" customHeight="1" x14ac:dyDescent="0.2">
      <c r="A31" s="7"/>
      <c r="B31" s="8">
        <v>1</v>
      </c>
      <c r="C31" s="9"/>
      <c r="D31" s="10">
        <f t="shared" si="10"/>
        <v>0</v>
      </c>
      <c r="E31" s="10">
        <f t="shared" si="11"/>
        <v>0</v>
      </c>
      <c r="F31" s="11">
        <f t="shared" si="12"/>
        <v>0</v>
      </c>
      <c r="G31" s="12"/>
      <c r="H31" s="12"/>
      <c r="I31" s="13">
        <f t="shared" si="16"/>
        <v>0</v>
      </c>
      <c r="J31" s="14">
        <f t="shared" si="17"/>
        <v>0</v>
      </c>
      <c r="K31" s="13">
        <f t="shared" si="18"/>
        <v>0</v>
      </c>
      <c r="L31" s="13">
        <f t="shared" si="19"/>
        <v>0</v>
      </c>
      <c r="M31" s="8"/>
      <c r="N31" s="15">
        <f t="shared" si="13"/>
        <v>0</v>
      </c>
      <c r="O31" s="8"/>
      <c r="P31" s="8"/>
      <c r="Q31" s="8"/>
      <c r="R31" s="8"/>
      <c r="S31" s="16">
        <f t="shared" si="14"/>
        <v>0</v>
      </c>
      <c r="T31" s="17"/>
      <c r="U31" s="18">
        <f t="shared" si="15"/>
        <v>0</v>
      </c>
      <c r="V31" s="19"/>
      <c r="W31" s="20"/>
      <c r="X31" s="20"/>
      <c r="Y31" s="21"/>
    </row>
    <row r="32" spans="1:26" ht="14.5" customHeight="1" x14ac:dyDescent="0.2">
      <c r="A32" s="7"/>
      <c r="B32" s="8">
        <v>1</v>
      </c>
      <c r="C32" s="9"/>
      <c r="D32" s="10">
        <f t="shared" si="10"/>
        <v>0</v>
      </c>
      <c r="E32" s="10">
        <f t="shared" si="11"/>
        <v>0</v>
      </c>
      <c r="F32" s="11">
        <f t="shared" si="12"/>
        <v>0</v>
      </c>
      <c r="G32" s="12"/>
      <c r="H32" s="12"/>
      <c r="I32" s="13">
        <f t="shared" si="16"/>
        <v>0</v>
      </c>
      <c r="J32" s="14">
        <f t="shared" si="17"/>
        <v>0</v>
      </c>
      <c r="K32" s="13">
        <f t="shared" si="18"/>
        <v>0</v>
      </c>
      <c r="L32" s="13">
        <f t="shared" si="19"/>
        <v>0</v>
      </c>
      <c r="M32" s="8"/>
      <c r="N32" s="15">
        <f t="shared" si="13"/>
        <v>0</v>
      </c>
      <c r="O32" s="8"/>
      <c r="P32" s="8"/>
      <c r="Q32" s="8"/>
      <c r="R32" s="8"/>
      <c r="S32" s="16">
        <f t="shared" si="14"/>
        <v>0</v>
      </c>
      <c r="T32" s="17"/>
      <c r="U32" s="18">
        <f t="shared" si="15"/>
        <v>0</v>
      </c>
      <c r="V32" s="19"/>
      <c r="W32" s="20"/>
      <c r="X32" s="20"/>
      <c r="Y32" s="21"/>
    </row>
    <row r="33" spans="1:29" s="29" customFormat="1" ht="14.5" customHeight="1" x14ac:dyDescent="0.2">
      <c r="A33" s="22" t="s">
        <v>142</v>
      </c>
      <c r="B33" s="23">
        <v>1</v>
      </c>
      <c r="C33" s="24">
        <f>SUM(C28:C32)</f>
        <v>12</v>
      </c>
      <c r="D33" s="25">
        <f>SUM(D28:D32)</f>
        <v>9.3999999999999986</v>
      </c>
      <c r="E33" s="25">
        <f>SUM(E28:E32)</f>
        <v>2.6</v>
      </c>
      <c r="F33" s="26" t="s">
        <v>14</v>
      </c>
      <c r="G33" s="23" t="s">
        <v>14</v>
      </c>
      <c r="H33" s="23" t="s">
        <v>14</v>
      </c>
      <c r="I33" s="25">
        <f>SUM(I28:I32)</f>
        <v>300</v>
      </c>
      <c r="J33" s="26" t="s">
        <v>14</v>
      </c>
      <c r="K33" s="25">
        <f>SUM(K28:K32)</f>
        <v>235</v>
      </c>
      <c r="L33" s="25">
        <f>SUM(L28:L32)</f>
        <v>225</v>
      </c>
      <c r="M33" s="27">
        <f>SUM(M28:M32)</f>
        <v>75</v>
      </c>
      <c r="N33" s="24">
        <f>SUM(N28:N32)</f>
        <v>150</v>
      </c>
      <c r="O33" s="24">
        <f>SUM(O28:O32)</f>
        <v>90</v>
      </c>
      <c r="P33" s="26" t="s">
        <v>14</v>
      </c>
      <c r="Q33" s="30"/>
      <c r="R33" s="24">
        <f>SUM(R28:R32)</f>
        <v>10</v>
      </c>
      <c r="S33" s="35">
        <f>SUM(S28:S32)</f>
        <v>65</v>
      </c>
      <c r="T33" s="35">
        <f>SUM(T28:T32)</f>
        <v>46.5</v>
      </c>
      <c r="U33" s="26" t="s">
        <v>14</v>
      </c>
      <c r="V33" s="23" t="s">
        <v>14</v>
      </c>
      <c r="W33" s="23" t="s">
        <v>14</v>
      </c>
      <c r="X33" s="23" t="s">
        <v>14</v>
      </c>
      <c r="Y33" s="23" t="s">
        <v>14</v>
      </c>
      <c r="Z33" s="2"/>
      <c r="AA33" s="2"/>
      <c r="AB33" s="2"/>
      <c r="AC33" s="2"/>
    </row>
    <row r="34" spans="1:29" s="29" customFormat="1" ht="14.5" customHeight="1" x14ac:dyDescent="0.2">
      <c r="A34" s="22" t="s">
        <v>143</v>
      </c>
      <c r="B34" s="23">
        <v>1</v>
      </c>
      <c r="C34" s="30" t="s">
        <v>14</v>
      </c>
      <c r="D34" s="26" t="s">
        <v>14</v>
      </c>
      <c r="E34" s="26" t="s">
        <v>14</v>
      </c>
      <c r="F34" s="25">
        <f>SUM(F28:F32)</f>
        <v>3.1</v>
      </c>
      <c r="G34" s="23" t="s">
        <v>14</v>
      </c>
      <c r="H34" s="23" t="s">
        <v>14</v>
      </c>
      <c r="I34" s="23" t="s">
        <v>14</v>
      </c>
      <c r="J34" s="25">
        <f>SUM(J28:J32)</f>
        <v>78.5</v>
      </c>
      <c r="K34" s="23" t="s">
        <v>14</v>
      </c>
      <c r="L34" s="23" t="s">
        <v>14</v>
      </c>
      <c r="M34" s="28" t="s">
        <v>14</v>
      </c>
      <c r="N34" s="23" t="s">
        <v>14</v>
      </c>
      <c r="O34" s="23" t="s">
        <v>14</v>
      </c>
      <c r="P34" s="25">
        <f>SUM(P28:P32)</f>
        <v>60</v>
      </c>
      <c r="Q34" s="24"/>
      <c r="R34" s="31" t="s">
        <v>14</v>
      </c>
      <c r="S34" s="31" t="s">
        <v>14</v>
      </c>
      <c r="T34" s="31" t="s">
        <v>14</v>
      </c>
      <c r="U34" s="25">
        <f>SUM(U28:U32)</f>
        <v>18.5</v>
      </c>
      <c r="V34" s="36" t="s">
        <v>14</v>
      </c>
      <c r="W34" s="23" t="s">
        <v>14</v>
      </c>
      <c r="X34" s="23" t="s">
        <v>14</v>
      </c>
      <c r="Y34" s="23" t="s">
        <v>14</v>
      </c>
      <c r="Z34" s="2"/>
      <c r="AA34" s="2"/>
      <c r="AB34" s="2"/>
      <c r="AC34" s="2"/>
    </row>
    <row r="35" spans="1:29" s="29" customFormat="1" ht="14.5" customHeight="1" x14ac:dyDescent="0.2">
      <c r="A35" s="22" t="s">
        <v>144</v>
      </c>
      <c r="B35" s="23">
        <v>1</v>
      </c>
      <c r="C35" s="24">
        <f>SUMIF(H28:H32,"f",C28:C32)</f>
        <v>0</v>
      </c>
      <c r="D35" s="24">
        <f>SUMIF(H28:H32,"f",D28:D32)</f>
        <v>0</v>
      </c>
      <c r="E35" s="24">
        <f>SUMIF(H28:H32,"f",E28:E32)</f>
        <v>0</v>
      </c>
      <c r="F35" s="26" t="s">
        <v>14</v>
      </c>
      <c r="G35" s="23" t="s">
        <v>14</v>
      </c>
      <c r="H35" s="23" t="s">
        <v>14</v>
      </c>
      <c r="I35" s="24">
        <f>SUMIF(H28:H32,"f",I28:I32)</f>
        <v>0</v>
      </c>
      <c r="J35" s="23" t="s">
        <v>14</v>
      </c>
      <c r="K35" s="24">
        <f>SUMIF(H28:H32,"f",K28:K32)</f>
        <v>0</v>
      </c>
      <c r="L35" s="24">
        <f>SUMIF(H28:H32,"f",L28:L32)</f>
        <v>0</v>
      </c>
      <c r="M35" s="24">
        <f>SUMIF(H28:H32,"f",M28:M32)</f>
        <v>0</v>
      </c>
      <c r="N35" s="24">
        <f>SUMIF(H28:H32,"f",N28:N32)</f>
        <v>0</v>
      </c>
      <c r="O35" s="24">
        <f>SUMIF(H28:H32,"f",O28:O32)</f>
        <v>0</v>
      </c>
      <c r="P35" s="23" t="s">
        <v>14</v>
      </c>
      <c r="Q35" s="31"/>
      <c r="R35" s="24">
        <f>SUMIF(H28:H32,"f",R28:R32)</f>
        <v>0</v>
      </c>
      <c r="S35" s="24">
        <f>SUMIF(H28:H32,"f",S28:S32)</f>
        <v>0</v>
      </c>
      <c r="T35" s="24">
        <f>SUMIF(H28:H32,"f",T28:T32)</f>
        <v>0</v>
      </c>
      <c r="U35" s="23" t="s">
        <v>14</v>
      </c>
      <c r="V35" s="23" t="s">
        <v>14</v>
      </c>
      <c r="W35" s="23" t="s">
        <v>14</v>
      </c>
      <c r="X35" s="23" t="s">
        <v>14</v>
      </c>
      <c r="Y35" s="23" t="s">
        <v>14</v>
      </c>
      <c r="Z35" s="2"/>
      <c r="AA35" s="2"/>
      <c r="AB35" s="2"/>
      <c r="AC35" s="2"/>
    </row>
    <row r="36" spans="1:29" ht="14.5" customHeight="1" x14ac:dyDescent="0.2">
      <c r="A36" s="234" t="s">
        <v>29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6"/>
    </row>
    <row r="37" spans="1:29" ht="14.5" customHeight="1" x14ac:dyDescent="0.2">
      <c r="A37" s="7" t="s">
        <v>181</v>
      </c>
      <c r="B37" s="8">
        <v>1</v>
      </c>
      <c r="C37" s="9">
        <v>6</v>
      </c>
      <c r="D37" s="10">
        <f t="shared" ref="D37:D41" si="20">IF(C37&gt;0,K37/(I37/C37),0)</f>
        <v>4.3600000000000003</v>
      </c>
      <c r="E37" s="10">
        <f t="shared" ref="E37:E41" si="21">IF(C37&gt;0,S37/(I37/C37),0)</f>
        <v>1.64</v>
      </c>
      <c r="F37" s="11">
        <f t="shared" ref="F37:F41" si="22">IF(V37&gt;0,FLOOR((P37+U37)/V37,0.1),0)</f>
        <v>4.6000000000000005</v>
      </c>
      <c r="G37" s="12" t="s">
        <v>17</v>
      </c>
      <c r="H37" s="12" t="s">
        <v>19</v>
      </c>
      <c r="I37" s="13">
        <f>K37+S37</f>
        <v>150</v>
      </c>
      <c r="J37" s="14">
        <f>P37+U37</f>
        <v>116</v>
      </c>
      <c r="K37" s="13">
        <f>L37+R37</f>
        <v>109</v>
      </c>
      <c r="L37" s="13">
        <f>M37+N37</f>
        <v>105</v>
      </c>
      <c r="M37" s="8">
        <v>30</v>
      </c>
      <c r="N37" s="15">
        <f t="shared" ref="N37:N41" si="23">O37+P37+Q37</f>
        <v>75</v>
      </c>
      <c r="O37" s="167"/>
      <c r="P37" s="167">
        <v>75</v>
      </c>
      <c r="Q37" s="167"/>
      <c r="R37" s="8">
        <v>4</v>
      </c>
      <c r="S37" s="16">
        <f t="shared" ref="S37:S41" si="24">(C37*V37)-K37</f>
        <v>41</v>
      </c>
      <c r="T37" s="17"/>
      <c r="U37" s="18">
        <f t="shared" ref="U37:U41" si="25">S37-T37</f>
        <v>41</v>
      </c>
      <c r="V37" s="19">
        <v>25</v>
      </c>
      <c r="W37" s="20">
        <v>100</v>
      </c>
      <c r="X37" s="20"/>
      <c r="Y37" s="21"/>
    </row>
    <row r="38" spans="1:29" ht="17.5" customHeight="1" x14ac:dyDescent="0.2">
      <c r="A38" s="7" t="s">
        <v>182</v>
      </c>
      <c r="B38" s="8">
        <v>1</v>
      </c>
      <c r="C38" s="9">
        <v>2</v>
      </c>
      <c r="D38" s="10">
        <f t="shared" si="20"/>
        <v>1.28</v>
      </c>
      <c r="E38" s="10">
        <f t="shared" si="21"/>
        <v>0.72</v>
      </c>
      <c r="F38" s="11">
        <f t="shared" si="22"/>
        <v>0</v>
      </c>
      <c r="G38" s="12" t="s">
        <v>21</v>
      </c>
      <c r="H38" s="12" t="s">
        <v>19</v>
      </c>
      <c r="I38" s="13">
        <f t="shared" ref="I38:I41" si="26">K38+S38</f>
        <v>50</v>
      </c>
      <c r="J38" s="14">
        <f t="shared" ref="J38:J41" si="27">P38+U38</f>
        <v>0</v>
      </c>
      <c r="K38" s="13">
        <f t="shared" ref="K38:K41" si="28">L38+R38</f>
        <v>32</v>
      </c>
      <c r="L38" s="13">
        <f t="shared" ref="L38:L41" si="29">M38+N38</f>
        <v>30</v>
      </c>
      <c r="M38" s="8"/>
      <c r="N38" s="15">
        <f t="shared" si="23"/>
        <v>30</v>
      </c>
      <c r="O38" s="167">
        <v>30</v>
      </c>
      <c r="P38" s="167"/>
      <c r="Q38" s="167"/>
      <c r="R38" s="8">
        <v>2</v>
      </c>
      <c r="S38" s="16">
        <f t="shared" si="24"/>
        <v>18</v>
      </c>
      <c r="T38" s="17">
        <v>18</v>
      </c>
      <c r="U38" s="18">
        <f t="shared" si="25"/>
        <v>0</v>
      </c>
      <c r="V38" s="19">
        <v>25</v>
      </c>
      <c r="W38" s="20">
        <v>100</v>
      </c>
      <c r="X38" s="20"/>
      <c r="Y38" s="21"/>
      <c r="AA38" s="37"/>
      <c r="AB38" s="37"/>
      <c r="AC38" s="37"/>
    </row>
    <row r="39" spans="1:29" ht="17.5" customHeight="1" x14ac:dyDescent="0.2">
      <c r="A39" s="131" t="s">
        <v>233</v>
      </c>
      <c r="B39" s="8">
        <v>1</v>
      </c>
      <c r="C39" s="9">
        <v>3</v>
      </c>
      <c r="D39" s="10">
        <f t="shared" si="20"/>
        <v>2.56</v>
      </c>
      <c r="E39" s="10">
        <f t="shared" si="21"/>
        <v>0.44</v>
      </c>
      <c r="F39" s="11">
        <f t="shared" si="22"/>
        <v>2.2000000000000002</v>
      </c>
      <c r="G39" s="12" t="s">
        <v>17</v>
      </c>
      <c r="H39" s="12" t="s">
        <v>19</v>
      </c>
      <c r="I39" s="13">
        <f t="shared" si="26"/>
        <v>75</v>
      </c>
      <c r="J39" s="14">
        <f t="shared" si="27"/>
        <v>56</v>
      </c>
      <c r="K39" s="13">
        <f t="shared" si="28"/>
        <v>64</v>
      </c>
      <c r="L39" s="13">
        <f t="shared" si="29"/>
        <v>60</v>
      </c>
      <c r="M39" s="8">
        <v>15</v>
      </c>
      <c r="N39" s="15">
        <f t="shared" si="23"/>
        <v>45</v>
      </c>
      <c r="O39" s="167"/>
      <c r="P39" s="167">
        <v>45</v>
      </c>
      <c r="Q39" s="167"/>
      <c r="R39" s="8">
        <v>4</v>
      </c>
      <c r="S39" s="16">
        <f t="shared" si="24"/>
        <v>11</v>
      </c>
      <c r="T39" s="17"/>
      <c r="U39" s="18">
        <f t="shared" si="25"/>
        <v>11</v>
      </c>
      <c r="V39" s="19">
        <v>25</v>
      </c>
      <c r="W39" s="20">
        <v>100</v>
      </c>
      <c r="X39" s="20"/>
      <c r="Y39" s="21"/>
      <c r="AA39" s="37"/>
      <c r="AB39" s="37"/>
      <c r="AC39" s="37"/>
    </row>
    <row r="40" spans="1:29" ht="14.5" customHeight="1" x14ac:dyDescent="0.2">
      <c r="A40" s="7"/>
      <c r="B40" s="8">
        <v>1</v>
      </c>
      <c r="C40" s="9"/>
      <c r="D40" s="10">
        <f t="shared" si="20"/>
        <v>0</v>
      </c>
      <c r="E40" s="10">
        <f t="shared" si="21"/>
        <v>0</v>
      </c>
      <c r="F40" s="11">
        <f t="shared" si="22"/>
        <v>0</v>
      </c>
      <c r="G40" s="12"/>
      <c r="H40" s="12"/>
      <c r="I40" s="13">
        <f t="shared" si="26"/>
        <v>0</v>
      </c>
      <c r="J40" s="14">
        <f t="shared" si="27"/>
        <v>0</v>
      </c>
      <c r="K40" s="13">
        <f t="shared" si="28"/>
        <v>0</v>
      </c>
      <c r="L40" s="13">
        <f t="shared" si="29"/>
        <v>0</v>
      </c>
      <c r="M40" s="8"/>
      <c r="N40" s="15">
        <f t="shared" si="23"/>
        <v>0</v>
      </c>
      <c r="O40" s="167"/>
      <c r="P40" s="167"/>
      <c r="Q40" s="167"/>
      <c r="R40" s="8"/>
      <c r="S40" s="16">
        <f t="shared" si="24"/>
        <v>0</v>
      </c>
      <c r="T40" s="17"/>
      <c r="U40" s="18">
        <f t="shared" si="25"/>
        <v>0</v>
      </c>
      <c r="V40" s="19"/>
      <c r="W40" s="20"/>
      <c r="X40" s="20"/>
      <c r="Y40" s="21"/>
    </row>
    <row r="41" spans="1:29" ht="14.5" customHeight="1" x14ac:dyDescent="0.2">
      <c r="A41" s="7"/>
      <c r="B41" s="8">
        <v>1</v>
      </c>
      <c r="C41" s="9"/>
      <c r="D41" s="10">
        <f t="shared" si="20"/>
        <v>0</v>
      </c>
      <c r="E41" s="10">
        <f t="shared" si="21"/>
        <v>0</v>
      </c>
      <c r="F41" s="11">
        <f t="shared" si="22"/>
        <v>0</v>
      </c>
      <c r="G41" s="12"/>
      <c r="H41" s="12"/>
      <c r="I41" s="13">
        <f t="shared" si="26"/>
        <v>0</v>
      </c>
      <c r="J41" s="14">
        <f t="shared" si="27"/>
        <v>0</v>
      </c>
      <c r="K41" s="13">
        <f t="shared" si="28"/>
        <v>0</v>
      </c>
      <c r="L41" s="13">
        <f t="shared" si="29"/>
        <v>0</v>
      </c>
      <c r="M41" s="8"/>
      <c r="N41" s="15">
        <f t="shared" si="23"/>
        <v>0</v>
      </c>
      <c r="O41" s="8"/>
      <c r="P41" s="8"/>
      <c r="Q41" s="8"/>
      <c r="R41" s="8"/>
      <c r="S41" s="16">
        <f t="shared" si="24"/>
        <v>0</v>
      </c>
      <c r="T41" s="17"/>
      <c r="U41" s="18">
        <f t="shared" si="25"/>
        <v>0</v>
      </c>
      <c r="V41" s="19"/>
      <c r="W41" s="20"/>
      <c r="X41" s="20"/>
      <c r="Y41" s="21"/>
    </row>
    <row r="42" spans="1:29" s="29" customFormat="1" ht="14.5" customHeight="1" x14ac:dyDescent="0.2">
      <c r="A42" s="22" t="s">
        <v>142</v>
      </c>
      <c r="B42" s="23">
        <v>1</v>
      </c>
      <c r="C42" s="24">
        <f>SUM(C37:C41)</f>
        <v>11</v>
      </c>
      <c r="D42" s="25">
        <f>SUM(D37:D41)</f>
        <v>8.2000000000000011</v>
      </c>
      <c r="E42" s="25">
        <f>SUM(E37:E41)</f>
        <v>2.8</v>
      </c>
      <c r="F42" s="26" t="s">
        <v>14</v>
      </c>
      <c r="G42" s="23" t="s">
        <v>14</v>
      </c>
      <c r="H42" s="23" t="s">
        <v>14</v>
      </c>
      <c r="I42" s="25">
        <f>SUM(I37:I41)</f>
        <v>275</v>
      </c>
      <c r="J42" s="26" t="s">
        <v>14</v>
      </c>
      <c r="K42" s="25">
        <f>SUM(K37:K41)</f>
        <v>205</v>
      </c>
      <c r="L42" s="25">
        <f>SUM(L37:L41)</f>
        <v>195</v>
      </c>
      <c r="M42" s="27">
        <f>SUM(M37:M41)</f>
        <v>45</v>
      </c>
      <c r="N42" s="24">
        <f>SUM(N37:N41)</f>
        <v>150</v>
      </c>
      <c r="O42" s="24">
        <f>SUM(O37:O41)</f>
        <v>30</v>
      </c>
      <c r="P42" s="26" t="s">
        <v>14</v>
      </c>
      <c r="Q42" s="30"/>
      <c r="R42" s="24">
        <f>SUM(R37:R41)</f>
        <v>10</v>
      </c>
      <c r="S42" s="35">
        <f>SUM(S37:S41)</f>
        <v>70</v>
      </c>
      <c r="T42" s="35">
        <f>SUM(T37:T41)</f>
        <v>18</v>
      </c>
      <c r="U42" s="26" t="s">
        <v>14</v>
      </c>
      <c r="V42" s="23" t="s">
        <v>14</v>
      </c>
      <c r="W42" s="23" t="s">
        <v>14</v>
      </c>
      <c r="X42" s="23" t="s">
        <v>14</v>
      </c>
      <c r="Y42" s="23" t="s">
        <v>14</v>
      </c>
      <c r="Z42" s="2"/>
      <c r="AA42" s="2"/>
      <c r="AB42" s="2"/>
      <c r="AC42" s="2"/>
    </row>
    <row r="43" spans="1:29" s="29" customFormat="1" ht="14.5" customHeight="1" x14ac:dyDescent="0.2">
      <c r="A43" s="22" t="s">
        <v>143</v>
      </c>
      <c r="B43" s="23">
        <v>1</v>
      </c>
      <c r="C43" s="30" t="s">
        <v>14</v>
      </c>
      <c r="D43" s="26" t="s">
        <v>14</v>
      </c>
      <c r="E43" s="26" t="s">
        <v>14</v>
      </c>
      <c r="F43" s="25">
        <f>SUM(F37:F41)</f>
        <v>6.8000000000000007</v>
      </c>
      <c r="G43" s="23" t="s">
        <v>14</v>
      </c>
      <c r="H43" s="23" t="s">
        <v>14</v>
      </c>
      <c r="I43" s="23" t="s">
        <v>14</v>
      </c>
      <c r="J43" s="25">
        <f>SUM(J37:J41)</f>
        <v>172</v>
      </c>
      <c r="K43" s="23" t="s">
        <v>14</v>
      </c>
      <c r="L43" s="23" t="s">
        <v>14</v>
      </c>
      <c r="M43" s="28" t="s">
        <v>14</v>
      </c>
      <c r="N43" s="23" t="s">
        <v>14</v>
      </c>
      <c r="O43" s="23" t="s">
        <v>14</v>
      </c>
      <c r="P43" s="25">
        <f>SUM(P37:P41)</f>
        <v>120</v>
      </c>
      <c r="Q43" s="24"/>
      <c r="R43" s="31" t="s">
        <v>14</v>
      </c>
      <c r="S43" s="31" t="s">
        <v>14</v>
      </c>
      <c r="T43" s="31" t="s">
        <v>14</v>
      </c>
      <c r="U43" s="25">
        <f>SUM(U37:U41)</f>
        <v>52</v>
      </c>
      <c r="V43" s="36" t="s">
        <v>14</v>
      </c>
      <c r="W43" s="23" t="s">
        <v>14</v>
      </c>
      <c r="X43" s="23" t="s">
        <v>14</v>
      </c>
      <c r="Y43" s="23" t="s">
        <v>14</v>
      </c>
      <c r="Z43" s="2"/>
      <c r="AA43" s="2"/>
      <c r="AB43" s="2"/>
      <c r="AC43" s="2"/>
    </row>
    <row r="44" spans="1:29" s="29" customFormat="1" ht="14.5" customHeight="1" x14ac:dyDescent="0.2">
      <c r="A44" s="22" t="s">
        <v>144</v>
      </c>
      <c r="B44" s="23">
        <v>1</v>
      </c>
      <c r="C44" s="24">
        <f>SUMIF(H37:H41,"f",C37:C41)</f>
        <v>0</v>
      </c>
      <c r="D44" s="24">
        <f>SUMIF(H37:H41,"f",D37:D41)</f>
        <v>0</v>
      </c>
      <c r="E44" s="24">
        <f>SUMIF(H37:H41,"f",E37:E41)</f>
        <v>0</v>
      </c>
      <c r="F44" s="26" t="s">
        <v>14</v>
      </c>
      <c r="G44" s="23" t="s">
        <v>14</v>
      </c>
      <c r="H44" s="23" t="s">
        <v>14</v>
      </c>
      <c r="I44" s="24">
        <f>SUMIF(H37:H41,"f",I37:I41)</f>
        <v>0</v>
      </c>
      <c r="J44" s="23" t="s">
        <v>14</v>
      </c>
      <c r="K44" s="24">
        <f>SUMIF(H37:H41,"f",K37:K41)</f>
        <v>0</v>
      </c>
      <c r="L44" s="24">
        <f>SUMIF(H37:H41,"f",L37:L41)</f>
        <v>0</v>
      </c>
      <c r="M44" s="24">
        <f>SUMIF(H37:H41,"f",M37:M41)</f>
        <v>0</v>
      </c>
      <c r="N44" s="24">
        <f>SUMIF(H37:H41,"f",N37:N41)</f>
        <v>0</v>
      </c>
      <c r="O44" s="24">
        <f>SUMIF(H37:H41,"f",O37:O41)</f>
        <v>0</v>
      </c>
      <c r="P44" s="23" t="s">
        <v>14</v>
      </c>
      <c r="Q44" s="31"/>
      <c r="R44" s="24">
        <f>SUMIF(H37:H41,"f",R37:R41)</f>
        <v>0</v>
      </c>
      <c r="S44" s="24">
        <f>SUMIF(H37:H41,"f",S37:S41)</f>
        <v>0</v>
      </c>
      <c r="T44" s="24">
        <f>SUMIF(H37:H41,"f",T37:T41)</f>
        <v>0</v>
      </c>
      <c r="U44" s="23" t="s">
        <v>14</v>
      </c>
      <c r="V44" s="23" t="s">
        <v>14</v>
      </c>
      <c r="W44" s="23" t="s">
        <v>14</v>
      </c>
      <c r="X44" s="23" t="s">
        <v>14</v>
      </c>
      <c r="Y44" s="23" t="s">
        <v>14</v>
      </c>
      <c r="Z44" s="2"/>
      <c r="AA44" s="2"/>
      <c r="AB44" s="2"/>
      <c r="AC44" s="2"/>
    </row>
    <row r="45" spans="1:29" ht="14.5" customHeight="1" x14ac:dyDescent="0.2">
      <c r="A45" s="234" t="s">
        <v>30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6"/>
    </row>
    <row r="46" spans="1:29" ht="14.5" customHeight="1" x14ac:dyDescent="0.2">
      <c r="A46" s="7"/>
      <c r="B46" s="8">
        <v>1</v>
      </c>
      <c r="C46" s="9"/>
      <c r="D46" s="10">
        <f t="shared" ref="D46:D49" si="30">IF(C46&gt;0,K46/(I46/C46),0)</f>
        <v>0</v>
      </c>
      <c r="E46" s="10">
        <f t="shared" ref="E46:E49" si="31">IF(C46&gt;0,S46/(I46/C46),0)</f>
        <v>0</v>
      </c>
      <c r="F46" s="11">
        <f t="shared" ref="F46:F49" si="32">IF(V46&gt;0,FLOOR((P46+U46)/V46,0.1),0)</f>
        <v>0</v>
      </c>
      <c r="G46" s="12"/>
      <c r="H46" s="12"/>
      <c r="I46" s="13">
        <f>K46+S46</f>
        <v>0</v>
      </c>
      <c r="J46" s="14">
        <f>P46+U46</f>
        <v>0</v>
      </c>
      <c r="K46" s="13">
        <f>L46+R46</f>
        <v>0</v>
      </c>
      <c r="L46" s="13">
        <f>M46+N46</f>
        <v>0</v>
      </c>
      <c r="M46" s="8"/>
      <c r="N46" s="15">
        <f t="shared" ref="N46:N49" si="33">O46+P46+Q46</f>
        <v>0</v>
      </c>
      <c r="O46" s="8"/>
      <c r="P46" s="8"/>
      <c r="Q46" s="8"/>
      <c r="R46" s="8"/>
      <c r="S46" s="16">
        <f t="shared" ref="S46:S49" si="34">(C46*V46)-K46</f>
        <v>0</v>
      </c>
      <c r="T46" s="17"/>
      <c r="U46" s="18">
        <f t="shared" ref="U46:U49" si="35">S46-T46</f>
        <v>0</v>
      </c>
      <c r="V46" s="19"/>
      <c r="W46" s="20"/>
      <c r="X46" s="20"/>
      <c r="Y46" s="21"/>
    </row>
    <row r="47" spans="1:29" ht="14.5" customHeight="1" x14ac:dyDescent="0.2">
      <c r="A47" s="7"/>
      <c r="B47" s="8">
        <v>1</v>
      </c>
      <c r="C47" s="9"/>
      <c r="D47" s="10">
        <f t="shared" si="30"/>
        <v>0</v>
      </c>
      <c r="E47" s="10">
        <f t="shared" si="31"/>
        <v>0</v>
      </c>
      <c r="F47" s="11">
        <f t="shared" si="32"/>
        <v>0</v>
      </c>
      <c r="G47" s="12"/>
      <c r="H47" s="12"/>
      <c r="I47" s="13">
        <f t="shared" ref="I47:I49" si="36">K47+S47</f>
        <v>0</v>
      </c>
      <c r="J47" s="14">
        <f t="shared" ref="J47:J49" si="37">P47+U47</f>
        <v>0</v>
      </c>
      <c r="K47" s="13">
        <f t="shared" ref="K47:K49" si="38">L47+R47</f>
        <v>0</v>
      </c>
      <c r="L47" s="13">
        <f t="shared" ref="L47:L49" si="39">M47+N47</f>
        <v>0</v>
      </c>
      <c r="M47" s="8"/>
      <c r="N47" s="15">
        <f t="shared" si="33"/>
        <v>0</v>
      </c>
      <c r="O47" s="8"/>
      <c r="P47" s="8"/>
      <c r="Q47" s="8"/>
      <c r="R47" s="8"/>
      <c r="S47" s="16">
        <f t="shared" si="34"/>
        <v>0</v>
      </c>
      <c r="T47" s="17"/>
      <c r="U47" s="18">
        <f t="shared" si="35"/>
        <v>0</v>
      </c>
      <c r="V47" s="19"/>
      <c r="W47" s="20"/>
      <c r="X47" s="20"/>
      <c r="Y47" s="21"/>
    </row>
    <row r="48" spans="1:29" ht="14.5" customHeight="1" x14ac:dyDescent="0.2">
      <c r="A48" s="7"/>
      <c r="B48" s="8">
        <v>1</v>
      </c>
      <c r="C48" s="9"/>
      <c r="D48" s="10">
        <f t="shared" si="30"/>
        <v>0</v>
      </c>
      <c r="E48" s="10">
        <f t="shared" si="31"/>
        <v>0</v>
      </c>
      <c r="F48" s="11">
        <f t="shared" si="32"/>
        <v>0</v>
      </c>
      <c r="G48" s="12"/>
      <c r="H48" s="12"/>
      <c r="I48" s="13">
        <f t="shared" si="36"/>
        <v>0</v>
      </c>
      <c r="J48" s="14">
        <f t="shared" si="37"/>
        <v>0</v>
      </c>
      <c r="K48" s="13">
        <f t="shared" si="38"/>
        <v>0</v>
      </c>
      <c r="L48" s="13">
        <f t="shared" si="39"/>
        <v>0</v>
      </c>
      <c r="M48" s="8"/>
      <c r="N48" s="15">
        <f t="shared" si="33"/>
        <v>0</v>
      </c>
      <c r="O48" s="8"/>
      <c r="P48" s="8"/>
      <c r="Q48" s="8"/>
      <c r="R48" s="8"/>
      <c r="S48" s="16">
        <f t="shared" si="34"/>
        <v>0</v>
      </c>
      <c r="T48" s="17"/>
      <c r="U48" s="18">
        <f t="shared" si="35"/>
        <v>0</v>
      </c>
      <c r="V48" s="19"/>
      <c r="W48" s="20"/>
      <c r="X48" s="20"/>
      <c r="Y48" s="21"/>
    </row>
    <row r="49" spans="1:29" ht="14.5" customHeight="1" x14ac:dyDescent="0.2">
      <c r="A49" s="7"/>
      <c r="B49" s="8">
        <v>1</v>
      </c>
      <c r="C49" s="9"/>
      <c r="D49" s="10">
        <f t="shared" si="30"/>
        <v>0</v>
      </c>
      <c r="E49" s="10">
        <f t="shared" si="31"/>
        <v>0</v>
      </c>
      <c r="F49" s="11">
        <f t="shared" si="32"/>
        <v>0</v>
      </c>
      <c r="G49" s="12"/>
      <c r="H49" s="12"/>
      <c r="I49" s="13">
        <f t="shared" si="36"/>
        <v>0</v>
      </c>
      <c r="J49" s="14">
        <f t="shared" si="37"/>
        <v>0</v>
      </c>
      <c r="K49" s="13">
        <f t="shared" si="38"/>
        <v>0</v>
      </c>
      <c r="L49" s="13">
        <f t="shared" si="39"/>
        <v>0</v>
      </c>
      <c r="M49" s="8"/>
      <c r="N49" s="15">
        <f t="shared" si="33"/>
        <v>0</v>
      </c>
      <c r="O49" s="8"/>
      <c r="P49" s="8"/>
      <c r="Q49" s="8"/>
      <c r="R49" s="8"/>
      <c r="S49" s="16">
        <f t="shared" si="34"/>
        <v>0</v>
      </c>
      <c r="T49" s="17"/>
      <c r="U49" s="18">
        <f t="shared" si="35"/>
        <v>0</v>
      </c>
      <c r="V49" s="19"/>
      <c r="W49" s="20"/>
      <c r="X49" s="20"/>
      <c r="Y49" s="21"/>
    </row>
    <row r="50" spans="1:29" s="29" customFormat="1" ht="14.5" customHeight="1" x14ac:dyDescent="0.2">
      <c r="A50" s="22" t="s">
        <v>142</v>
      </c>
      <c r="B50" s="23">
        <v>1</v>
      </c>
      <c r="C50" s="24">
        <f>SUM(C46:C49)</f>
        <v>0</v>
      </c>
      <c r="D50" s="25">
        <f>SUM(D46:D49)</f>
        <v>0</v>
      </c>
      <c r="E50" s="25">
        <f>SUM(E46:E49)</f>
        <v>0</v>
      </c>
      <c r="F50" s="26" t="s">
        <v>14</v>
      </c>
      <c r="G50" s="23" t="s">
        <v>14</v>
      </c>
      <c r="H50" s="23" t="s">
        <v>14</v>
      </c>
      <c r="I50" s="25">
        <f>SUM(I46:I49)</f>
        <v>0</v>
      </c>
      <c r="J50" s="26" t="s">
        <v>14</v>
      </c>
      <c r="K50" s="25">
        <f>SUM(K46:K49)</f>
        <v>0</v>
      </c>
      <c r="L50" s="25">
        <f>SUM(L46:L49)</f>
        <v>0</v>
      </c>
      <c r="M50" s="27">
        <f>SUM(M46:M49)</f>
        <v>0</v>
      </c>
      <c r="N50" s="24">
        <f>SUM(N46:N49)</f>
        <v>0</v>
      </c>
      <c r="O50" s="24">
        <f>SUM(O46:O49)</f>
        <v>0</v>
      </c>
      <c r="P50" s="26" t="s">
        <v>14</v>
      </c>
      <c r="Q50" s="30"/>
      <c r="R50" s="24">
        <f>SUM(R46:R49)</f>
        <v>0</v>
      </c>
      <c r="S50" s="35">
        <f>SUM(S46:S49)</f>
        <v>0</v>
      </c>
      <c r="T50" s="35">
        <f>SUM(T46:T49)</f>
        <v>0</v>
      </c>
      <c r="U50" s="26" t="s">
        <v>14</v>
      </c>
      <c r="V50" s="23" t="s">
        <v>14</v>
      </c>
      <c r="W50" s="23" t="s">
        <v>14</v>
      </c>
      <c r="X50" s="23" t="s">
        <v>14</v>
      </c>
      <c r="Y50" s="23" t="s">
        <v>14</v>
      </c>
      <c r="Z50" s="2"/>
      <c r="AA50" s="2"/>
      <c r="AB50" s="2"/>
      <c r="AC50" s="2"/>
    </row>
    <row r="51" spans="1:29" s="29" customFormat="1" ht="14.5" customHeight="1" x14ac:dyDescent="0.2">
      <c r="A51" s="22" t="s">
        <v>143</v>
      </c>
      <c r="B51" s="23">
        <v>1</v>
      </c>
      <c r="C51" s="30" t="s">
        <v>14</v>
      </c>
      <c r="D51" s="26" t="s">
        <v>14</v>
      </c>
      <c r="E51" s="26" t="s">
        <v>14</v>
      </c>
      <c r="F51" s="25">
        <f>SUM(F46:F49)</f>
        <v>0</v>
      </c>
      <c r="G51" s="23" t="s">
        <v>14</v>
      </c>
      <c r="H51" s="23" t="s">
        <v>14</v>
      </c>
      <c r="I51" s="23" t="s">
        <v>14</v>
      </c>
      <c r="J51" s="25">
        <f>SUM(J46:J49)</f>
        <v>0</v>
      </c>
      <c r="K51" s="23" t="s">
        <v>14</v>
      </c>
      <c r="L51" s="23" t="s">
        <v>14</v>
      </c>
      <c r="M51" s="28" t="s">
        <v>14</v>
      </c>
      <c r="N51" s="23" t="s">
        <v>14</v>
      </c>
      <c r="O51" s="23" t="s">
        <v>14</v>
      </c>
      <c r="P51" s="25">
        <f>SUM(P46:P49)</f>
        <v>0</v>
      </c>
      <c r="Q51" s="24"/>
      <c r="R51" s="31" t="s">
        <v>14</v>
      </c>
      <c r="S51" s="31" t="s">
        <v>14</v>
      </c>
      <c r="T51" s="31" t="s">
        <v>14</v>
      </c>
      <c r="U51" s="25">
        <f>SUM(U46:U49)</f>
        <v>0</v>
      </c>
      <c r="V51" s="36" t="s">
        <v>14</v>
      </c>
      <c r="W51" s="23" t="s">
        <v>14</v>
      </c>
      <c r="X51" s="23" t="s">
        <v>14</v>
      </c>
      <c r="Y51" s="23" t="s">
        <v>14</v>
      </c>
      <c r="Z51" s="2"/>
      <c r="AA51" s="2"/>
      <c r="AB51" s="2"/>
      <c r="AC51" s="2"/>
    </row>
    <row r="52" spans="1:29" s="29" customFormat="1" ht="14.5" customHeight="1" x14ac:dyDescent="0.2">
      <c r="A52" s="22" t="s">
        <v>144</v>
      </c>
      <c r="B52" s="23">
        <v>1</v>
      </c>
      <c r="C52" s="24">
        <f>SUMIF(H46:H49,"f",C46:C49)</f>
        <v>0</v>
      </c>
      <c r="D52" s="24">
        <f>SUMIF(H46:H49,"f",D46:D49)</f>
        <v>0</v>
      </c>
      <c r="E52" s="24">
        <f>SUMIF(H46:H49,"f",E46:E49)</f>
        <v>0</v>
      </c>
      <c r="F52" s="26" t="s">
        <v>14</v>
      </c>
      <c r="G52" s="23" t="s">
        <v>14</v>
      </c>
      <c r="H52" s="23" t="s">
        <v>14</v>
      </c>
      <c r="I52" s="24">
        <f>SUMIF(H46:H49,"f",I46:I49)</f>
        <v>0</v>
      </c>
      <c r="J52" s="23" t="s">
        <v>14</v>
      </c>
      <c r="K52" s="24">
        <f>SUMIF(H46:H49,"f",K46:K49)</f>
        <v>0</v>
      </c>
      <c r="L52" s="24">
        <f>SUMIF(H46:H49,"f",L46:L49)</f>
        <v>0</v>
      </c>
      <c r="M52" s="24">
        <f>SUMIF(H46:H49,"f",M46:M49)</f>
        <v>0</v>
      </c>
      <c r="N52" s="24">
        <f>SUMIF(H46:H49,"f",N46:N49)</f>
        <v>0</v>
      </c>
      <c r="O52" s="24">
        <f>SUMIF(H46:H49,"f",O46:O49)</f>
        <v>0</v>
      </c>
      <c r="P52" s="23" t="s">
        <v>14</v>
      </c>
      <c r="Q52" s="31"/>
      <c r="R52" s="24">
        <f>SUMIF(H46:H49,"f",R46:R49)</f>
        <v>0</v>
      </c>
      <c r="S52" s="24">
        <f>SUMIF(H46:H49,"f",S46:S49)</f>
        <v>0</v>
      </c>
      <c r="T52" s="24">
        <f>SUMIF(H46:H49,"f",T46:T49)</f>
        <v>0</v>
      </c>
      <c r="U52" s="23" t="s">
        <v>14</v>
      </c>
      <c r="V52" s="23" t="s">
        <v>14</v>
      </c>
      <c r="W52" s="23" t="s">
        <v>14</v>
      </c>
      <c r="X52" s="23" t="s">
        <v>14</v>
      </c>
      <c r="Y52" s="23" t="s">
        <v>14</v>
      </c>
      <c r="Z52" s="2"/>
      <c r="AA52" s="2"/>
      <c r="AB52" s="2"/>
      <c r="AC52" s="2"/>
    </row>
    <row r="53" spans="1:29" ht="14.5" customHeight="1" x14ac:dyDescent="0.2">
      <c r="A53" s="234" t="s">
        <v>33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6"/>
    </row>
    <row r="54" spans="1:29" ht="14.5" customHeight="1" x14ac:dyDescent="0.2">
      <c r="A54" s="7"/>
      <c r="B54" s="8">
        <v>1</v>
      </c>
      <c r="C54" s="9"/>
      <c r="D54" s="10">
        <f t="shared" ref="D54:D56" si="40">IF(C54&gt;0,K54/(I54/C54),0)</f>
        <v>0</v>
      </c>
      <c r="E54" s="10">
        <f t="shared" ref="E54:E56" si="41">IF(C54&gt;0,S54/(I54/C54),0)</f>
        <v>0</v>
      </c>
      <c r="F54" s="11">
        <f t="shared" ref="F54:F56" si="42">IF(V54&gt;0,FLOOR((P54+U54)/V54,0.1),0)</f>
        <v>0</v>
      </c>
      <c r="G54" s="12"/>
      <c r="H54" s="12"/>
      <c r="I54" s="13">
        <f>K54+S54</f>
        <v>0</v>
      </c>
      <c r="J54" s="14">
        <f>P54+U54</f>
        <v>0</v>
      </c>
      <c r="K54" s="13">
        <f>L54+R54</f>
        <v>0</v>
      </c>
      <c r="L54" s="13">
        <f>M54+N54</f>
        <v>0</v>
      </c>
      <c r="M54" s="8"/>
      <c r="N54" s="15">
        <f t="shared" ref="N54:N56" si="43">O54+P54+Q54</f>
        <v>0</v>
      </c>
      <c r="O54" s="8"/>
      <c r="P54" s="8"/>
      <c r="Q54" s="8"/>
      <c r="R54" s="8"/>
      <c r="S54" s="16">
        <f t="shared" ref="S54:S56" si="44">(C54*V54)-K54</f>
        <v>0</v>
      </c>
      <c r="T54" s="17"/>
      <c r="U54" s="18">
        <f t="shared" ref="U54:U56" si="45">S54-T54</f>
        <v>0</v>
      </c>
      <c r="V54" s="19"/>
      <c r="W54" s="20"/>
      <c r="X54" s="20"/>
      <c r="Y54" s="21"/>
    </row>
    <row r="55" spans="1:29" ht="14.5" customHeight="1" x14ac:dyDescent="0.2">
      <c r="A55" s="7"/>
      <c r="B55" s="8">
        <v>1</v>
      </c>
      <c r="C55" s="9"/>
      <c r="D55" s="10">
        <f t="shared" si="40"/>
        <v>0</v>
      </c>
      <c r="E55" s="10">
        <f t="shared" si="41"/>
        <v>0</v>
      </c>
      <c r="F55" s="11">
        <f t="shared" si="42"/>
        <v>0</v>
      </c>
      <c r="G55" s="12"/>
      <c r="H55" s="12"/>
      <c r="I55" s="13">
        <f t="shared" ref="I55:I56" si="46">K55+S55</f>
        <v>0</v>
      </c>
      <c r="J55" s="14">
        <f t="shared" ref="J55:J56" si="47">P55+U55</f>
        <v>0</v>
      </c>
      <c r="K55" s="13">
        <f t="shared" ref="K55:K56" si="48">L55+R55</f>
        <v>0</v>
      </c>
      <c r="L55" s="13">
        <f t="shared" ref="L55:L56" si="49">M55+N55</f>
        <v>0</v>
      </c>
      <c r="M55" s="8"/>
      <c r="N55" s="15">
        <f t="shared" si="43"/>
        <v>0</v>
      </c>
      <c r="O55" s="8"/>
      <c r="P55" s="8"/>
      <c r="Q55" s="8"/>
      <c r="R55" s="8"/>
      <c r="S55" s="16">
        <f t="shared" si="44"/>
        <v>0</v>
      </c>
      <c r="T55" s="17"/>
      <c r="U55" s="18">
        <f t="shared" si="45"/>
        <v>0</v>
      </c>
      <c r="V55" s="19"/>
      <c r="W55" s="20"/>
      <c r="X55" s="20"/>
      <c r="Y55" s="21"/>
    </row>
    <row r="56" spans="1:29" ht="14.5" customHeight="1" x14ac:dyDescent="0.2">
      <c r="A56" s="7"/>
      <c r="B56" s="8">
        <v>1</v>
      </c>
      <c r="C56" s="9"/>
      <c r="D56" s="10">
        <f t="shared" si="40"/>
        <v>0</v>
      </c>
      <c r="E56" s="10">
        <f t="shared" si="41"/>
        <v>0</v>
      </c>
      <c r="F56" s="11">
        <f t="shared" si="42"/>
        <v>0</v>
      </c>
      <c r="G56" s="12"/>
      <c r="H56" s="12"/>
      <c r="I56" s="13">
        <f t="shared" si="46"/>
        <v>0</v>
      </c>
      <c r="J56" s="14">
        <f t="shared" si="47"/>
        <v>0</v>
      </c>
      <c r="K56" s="13">
        <f t="shared" si="48"/>
        <v>0</v>
      </c>
      <c r="L56" s="13">
        <f t="shared" si="49"/>
        <v>0</v>
      </c>
      <c r="M56" s="8"/>
      <c r="N56" s="15">
        <f t="shared" si="43"/>
        <v>0</v>
      </c>
      <c r="O56" s="8"/>
      <c r="P56" s="8"/>
      <c r="Q56" s="8"/>
      <c r="R56" s="8"/>
      <c r="S56" s="16">
        <f t="shared" si="44"/>
        <v>0</v>
      </c>
      <c r="T56" s="17"/>
      <c r="U56" s="18">
        <f t="shared" si="45"/>
        <v>0</v>
      </c>
      <c r="V56" s="19"/>
      <c r="W56" s="20"/>
      <c r="X56" s="20"/>
      <c r="Y56" s="21"/>
    </row>
    <row r="57" spans="1:29" s="29" customFormat="1" ht="14.5" customHeight="1" x14ac:dyDescent="0.2">
      <c r="A57" s="22" t="s">
        <v>142</v>
      </c>
      <c r="B57" s="23">
        <v>1</v>
      </c>
      <c r="C57" s="24">
        <f>SUM(C54:C56)</f>
        <v>0</v>
      </c>
      <c r="D57" s="25">
        <f>SUM(D54:D56)</f>
        <v>0</v>
      </c>
      <c r="E57" s="25">
        <f>SUM(E54:E56)</f>
        <v>0</v>
      </c>
      <c r="F57" s="26" t="s">
        <v>14</v>
      </c>
      <c r="G57" s="23" t="s">
        <v>14</v>
      </c>
      <c r="H57" s="23" t="s">
        <v>14</v>
      </c>
      <c r="I57" s="25">
        <f>SUM(I54:I56)</f>
        <v>0</v>
      </c>
      <c r="J57" s="26" t="s">
        <v>14</v>
      </c>
      <c r="K57" s="25">
        <f>SUM(K54:K56)</f>
        <v>0</v>
      </c>
      <c r="L57" s="25">
        <f>SUM(L54:L56)</f>
        <v>0</v>
      </c>
      <c r="M57" s="27">
        <f>SUM(M54:M56)</f>
        <v>0</v>
      </c>
      <c r="N57" s="24">
        <f>SUM(N54:N56)</f>
        <v>0</v>
      </c>
      <c r="O57" s="24">
        <f>SUM(O54:O56)</f>
        <v>0</v>
      </c>
      <c r="P57" s="26" t="s">
        <v>14</v>
      </c>
      <c r="Q57" s="30"/>
      <c r="R57" s="24">
        <f>SUM(R54:R56)</f>
        <v>0</v>
      </c>
      <c r="S57" s="35">
        <f>SUM(S54:S56)</f>
        <v>0</v>
      </c>
      <c r="T57" s="35">
        <f>SUM(T54:T56)</f>
        <v>0</v>
      </c>
      <c r="U57" s="26" t="s">
        <v>14</v>
      </c>
      <c r="V57" s="23" t="s">
        <v>14</v>
      </c>
      <c r="W57" s="23" t="s">
        <v>14</v>
      </c>
      <c r="X57" s="23" t="s">
        <v>14</v>
      </c>
      <c r="Y57" s="23" t="s">
        <v>14</v>
      </c>
      <c r="Z57" s="2"/>
      <c r="AA57" s="2"/>
      <c r="AB57" s="2"/>
      <c r="AC57" s="2"/>
    </row>
    <row r="58" spans="1:29" s="29" customFormat="1" ht="14.5" customHeight="1" x14ac:dyDescent="0.2">
      <c r="A58" s="22" t="s">
        <v>143</v>
      </c>
      <c r="B58" s="23">
        <v>1</v>
      </c>
      <c r="C58" s="30" t="s">
        <v>14</v>
      </c>
      <c r="D58" s="26" t="s">
        <v>14</v>
      </c>
      <c r="E58" s="26" t="s">
        <v>14</v>
      </c>
      <c r="F58" s="25">
        <f>SUM(F54:F56)</f>
        <v>0</v>
      </c>
      <c r="G58" s="23" t="s">
        <v>14</v>
      </c>
      <c r="H58" s="23" t="s">
        <v>14</v>
      </c>
      <c r="I58" s="23" t="s">
        <v>14</v>
      </c>
      <c r="J58" s="25">
        <f>SUM(J54:J56)</f>
        <v>0</v>
      </c>
      <c r="K58" s="23" t="s">
        <v>14</v>
      </c>
      <c r="L58" s="23" t="s">
        <v>14</v>
      </c>
      <c r="M58" s="28" t="s">
        <v>14</v>
      </c>
      <c r="N58" s="23" t="s">
        <v>14</v>
      </c>
      <c r="O58" s="23" t="s">
        <v>14</v>
      </c>
      <c r="P58" s="25">
        <f>SUM(P54:P56)</f>
        <v>0</v>
      </c>
      <c r="Q58" s="24"/>
      <c r="R58" s="31" t="s">
        <v>14</v>
      </c>
      <c r="S58" s="31" t="s">
        <v>14</v>
      </c>
      <c r="T58" s="31" t="s">
        <v>14</v>
      </c>
      <c r="U58" s="25">
        <f>SUM(U54:U56)</f>
        <v>0</v>
      </c>
      <c r="V58" s="36" t="s">
        <v>14</v>
      </c>
      <c r="W58" s="23" t="s">
        <v>14</v>
      </c>
      <c r="X58" s="23" t="s">
        <v>14</v>
      </c>
      <c r="Y58" s="23" t="s">
        <v>14</v>
      </c>
      <c r="Z58" s="2"/>
      <c r="AA58" s="2"/>
      <c r="AB58" s="2"/>
      <c r="AC58" s="2"/>
    </row>
    <row r="59" spans="1:29" s="29" customFormat="1" ht="14.5" customHeight="1" x14ac:dyDescent="0.2">
      <c r="A59" s="22" t="s">
        <v>144</v>
      </c>
      <c r="B59" s="23">
        <v>1</v>
      </c>
      <c r="C59" s="24">
        <f>SUMIF(H54:H56,"f",C54:C56)</f>
        <v>0</v>
      </c>
      <c r="D59" s="24">
        <f>SUMIF(H54:H56,"f",D54:D56)</f>
        <v>0</v>
      </c>
      <c r="E59" s="24">
        <f>SUMIF(H54:H56,"f",E54:E56)</f>
        <v>0</v>
      </c>
      <c r="F59" s="26" t="s">
        <v>14</v>
      </c>
      <c r="G59" s="23" t="s">
        <v>14</v>
      </c>
      <c r="H59" s="23" t="s">
        <v>14</v>
      </c>
      <c r="I59" s="24">
        <f>SUMIF(H54:H56,"f",I54:I56)</f>
        <v>0</v>
      </c>
      <c r="J59" s="23" t="s">
        <v>14</v>
      </c>
      <c r="K59" s="24">
        <f>SUMIF(H54:H56,"f",K54:K56)</f>
        <v>0</v>
      </c>
      <c r="L59" s="24">
        <f>SUMIF(H54:H56,"f",L54:L56)</f>
        <v>0</v>
      </c>
      <c r="M59" s="24">
        <f>SUMIF(H54:H56,"f",M54:M56)</f>
        <v>0</v>
      </c>
      <c r="N59" s="24">
        <f>SUMIF(H54:H56,"f",N54:N56)</f>
        <v>0</v>
      </c>
      <c r="O59" s="24">
        <f>SUMIF(H54:H56,"f",O54:O56)</f>
        <v>0</v>
      </c>
      <c r="P59" s="23" t="s">
        <v>14</v>
      </c>
      <c r="Q59" s="31"/>
      <c r="R59" s="24">
        <f>SUMIF(H54:H56,"f",R54:R56)</f>
        <v>0</v>
      </c>
      <c r="S59" s="24">
        <f>SUMIF(H54:H56,"f",S54:S56)</f>
        <v>0</v>
      </c>
      <c r="T59" s="24">
        <f>SUMIF(H54:H56,"f",T54:T56)</f>
        <v>0</v>
      </c>
      <c r="U59" s="23" t="s">
        <v>14</v>
      </c>
      <c r="V59" s="23" t="s">
        <v>14</v>
      </c>
      <c r="W59" s="23" t="s">
        <v>14</v>
      </c>
      <c r="X59" s="23" t="s">
        <v>14</v>
      </c>
      <c r="Y59" s="23" t="s">
        <v>14</v>
      </c>
      <c r="Z59" s="2"/>
      <c r="AA59" s="2"/>
      <c r="AB59" s="2"/>
      <c r="AC59" s="2"/>
    </row>
    <row r="60" spans="1:29" ht="14.5" customHeight="1" x14ac:dyDescent="0.2">
      <c r="A60" s="234" t="s">
        <v>31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6"/>
    </row>
    <row r="61" spans="1:29" ht="14.5" customHeight="1" x14ac:dyDescent="0.2">
      <c r="A61" s="7" t="s">
        <v>172</v>
      </c>
      <c r="B61" s="8">
        <v>1</v>
      </c>
      <c r="C61" s="114">
        <v>0.25</v>
      </c>
      <c r="D61" s="10">
        <f t="shared" ref="D61:D65" si="50">IF(C61&gt;0,K61/(I61/C61),0)</f>
        <v>0.08</v>
      </c>
      <c r="E61" s="10">
        <f t="shared" ref="E61:E65" si="51">IF(C61&gt;0,S61/(I61/C61),0)</f>
        <v>0.17</v>
      </c>
      <c r="F61" s="11">
        <f t="shared" ref="F61:F65" si="52">IF(V61&gt;0,FLOOR((P61+U61)/V61,0.1),0)</f>
        <v>0.1</v>
      </c>
      <c r="G61" s="12" t="s">
        <v>16</v>
      </c>
      <c r="H61" s="12" t="s">
        <v>19</v>
      </c>
      <c r="I61" s="13">
        <f>K61+S61</f>
        <v>6.25</v>
      </c>
      <c r="J61" s="14">
        <f>P61+U61</f>
        <v>4.25</v>
      </c>
      <c r="K61" s="13">
        <f>L61+R61</f>
        <v>2</v>
      </c>
      <c r="L61" s="13">
        <f>M61+N61</f>
        <v>2</v>
      </c>
      <c r="M61" s="8">
        <v>2</v>
      </c>
      <c r="N61" s="15">
        <f t="shared" ref="N61:N65" si="53">O61+P61+Q61</f>
        <v>0</v>
      </c>
      <c r="O61" s="8"/>
      <c r="P61" s="8"/>
      <c r="Q61" s="8"/>
      <c r="R61" s="8"/>
      <c r="S61" s="16">
        <f t="shared" ref="S61:S65" si="54">(C61*V61)-K61</f>
        <v>4.25</v>
      </c>
      <c r="T61" s="17"/>
      <c r="U61" s="18">
        <f t="shared" ref="U61:U65" si="55">S61-T61</f>
        <v>4.25</v>
      </c>
      <c r="V61" s="19">
        <v>25</v>
      </c>
      <c r="W61" s="20">
        <v>100</v>
      </c>
      <c r="X61" s="20"/>
      <c r="Y61" s="21"/>
    </row>
    <row r="62" spans="1:29" ht="14.5" customHeight="1" x14ac:dyDescent="0.2">
      <c r="A62" s="7" t="s">
        <v>173</v>
      </c>
      <c r="B62" s="8">
        <v>1</v>
      </c>
      <c r="C62" s="114">
        <v>0.25</v>
      </c>
      <c r="D62" s="10">
        <f t="shared" si="50"/>
        <v>0.08</v>
      </c>
      <c r="E62" s="10">
        <f t="shared" si="51"/>
        <v>0.17</v>
      </c>
      <c r="F62" s="11">
        <f t="shared" si="52"/>
        <v>0.1</v>
      </c>
      <c r="G62" s="12" t="s">
        <v>16</v>
      </c>
      <c r="H62" s="12" t="s">
        <v>19</v>
      </c>
      <c r="I62" s="13">
        <f t="shared" ref="I62:I65" si="56">K62+S62</f>
        <v>6.25</v>
      </c>
      <c r="J62" s="14">
        <f t="shared" ref="J62:J65" si="57">P62+U62</f>
        <v>4.25</v>
      </c>
      <c r="K62" s="13">
        <f t="shared" ref="K62:K65" si="58">L62+R62</f>
        <v>2</v>
      </c>
      <c r="L62" s="13">
        <f t="shared" ref="L62:L65" si="59">M62+N62</f>
        <v>2</v>
      </c>
      <c r="M62" s="8">
        <v>2</v>
      </c>
      <c r="N62" s="15">
        <f t="shared" si="53"/>
        <v>0</v>
      </c>
      <c r="O62" s="8"/>
      <c r="P62" s="8"/>
      <c r="Q62" s="8"/>
      <c r="R62" s="8"/>
      <c r="S62" s="16">
        <f t="shared" si="54"/>
        <v>4.25</v>
      </c>
      <c r="T62" s="17"/>
      <c r="U62" s="18">
        <f t="shared" si="55"/>
        <v>4.25</v>
      </c>
      <c r="V62" s="19">
        <v>25</v>
      </c>
      <c r="W62" s="20">
        <v>100</v>
      </c>
      <c r="X62" s="20"/>
      <c r="Y62" s="21"/>
    </row>
    <row r="63" spans="1:29" ht="26.25" customHeight="1" x14ac:dyDescent="0.2">
      <c r="A63" s="130" t="s">
        <v>166</v>
      </c>
      <c r="B63" s="8">
        <v>1</v>
      </c>
      <c r="C63" s="9">
        <v>0.5</v>
      </c>
      <c r="D63" s="10">
        <f t="shared" si="50"/>
        <v>0.16</v>
      </c>
      <c r="E63" s="10">
        <f t="shared" si="51"/>
        <v>0.34</v>
      </c>
      <c r="F63" s="11">
        <f t="shared" si="52"/>
        <v>0</v>
      </c>
      <c r="G63" s="12" t="s">
        <v>16</v>
      </c>
      <c r="H63" s="12" t="s">
        <v>19</v>
      </c>
      <c r="I63" s="13">
        <f t="shared" si="56"/>
        <v>12.5</v>
      </c>
      <c r="J63" s="14">
        <f t="shared" si="57"/>
        <v>0</v>
      </c>
      <c r="K63" s="13">
        <f t="shared" si="58"/>
        <v>4</v>
      </c>
      <c r="L63" s="13">
        <f t="shared" si="59"/>
        <v>4</v>
      </c>
      <c r="M63" s="8">
        <v>4</v>
      </c>
      <c r="N63" s="15">
        <f t="shared" si="53"/>
        <v>0</v>
      </c>
      <c r="O63" s="8"/>
      <c r="P63" s="8"/>
      <c r="Q63" s="8"/>
      <c r="R63" s="8"/>
      <c r="S63" s="16">
        <f t="shared" si="54"/>
        <v>8.5</v>
      </c>
      <c r="T63" s="17">
        <v>8.5</v>
      </c>
      <c r="U63" s="18">
        <f t="shared" si="55"/>
        <v>0</v>
      </c>
      <c r="V63" s="19">
        <v>25</v>
      </c>
      <c r="W63" s="20">
        <v>100</v>
      </c>
      <c r="X63" s="20"/>
      <c r="Y63" s="21"/>
    </row>
    <row r="64" spans="1:29" ht="14.5" customHeight="1" x14ac:dyDescent="0.2">
      <c r="A64" s="7"/>
      <c r="B64" s="8">
        <v>1</v>
      </c>
      <c r="C64" s="9"/>
      <c r="D64" s="10">
        <f t="shared" si="50"/>
        <v>0</v>
      </c>
      <c r="E64" s="10">
        <f t="shared" si="51"/>
        <v>0</v>
      </c>
      <c r="F64" s="11">
        <f t="shared" si="52"/>
        <v>0</v>
      </c>
      <c r="G64" s="12"/>
      <c r="H64" s="12"/>
      <c r="I64" s="13">
        <f t="shared" si="56"/>
        <v>0</v>
      </c>
      <c r="J64" s="14">
        <f t="shared" si="57"/>
        <v>0</v>
      </c>
      <c r="K64" s="13">
        <f t="shared" si="58"/>
        <v>0</v>
      </c>
      <c r="L64" s="13">
        <f t="shared" si="59"/>
        <v>0</v>
      </c>
      <c r="M64" s="8"/>
      <c r="N64" s="15">
        <f t="shared" si="53"/>
        <v>0</v>
      </c>
      <c r="O64" s="8"/>
      <c r="P64" s="8"/>
      <c r="Q64" s="8"/>
      <c r="R64" s="8"/>
      <c r="S64" s="16">
        <f t="shared" si="54"/>
        <v>0</v>
      </c>
      <c r="T64" s="17"/>
      <c r="U64" s="18">
        <f t="shared" si="55"/>
        <v>0</v>
      </c>
      <c r="V64" s="19"/>
      <c r="W64" s="20"/>
      <c r="X64" s="20"/>
      <c r="Y64" s="21"/>
    </row>
    <row r="65" spans="1:29" ht="14.5" customHeight="1" x14ac:dyDescent="0.2">
      <c r="A65" s="7"/>
      <c r="B65" s="8">
        <v>1</v>
      </c>
      <c r="C65" s="9"/>
      <c r="D65" s="10">
        <f t="shared" si="50"/>
        <v>0</v>
      </c>
      <c r="E65" s="10">
        <f t="shared" si="51"/>
        <v>0</v>
      </c>
      <c r="F65" s="11">
        <f t="shared" si="52"/>
        <v>0</v>
      </c>
      <c r="G65" s="12"/>
      <c r="H65" s="12"/>
      <c r="I65" s="13">
        <f t="shared" si="56"/>
        <v>0</v>
      </c>
      <c r="J65" s="14">
        <f t="shared" si="57"/>
        <v>0</v>
      </c>
      <c r="K65" s="13">
        <f t="shared" si="58"/>
        <v>0</v>
      </c>
      <c r="L65" s="13">
        <f t="shared" si="59"/>
        <v>0</v>
      </c>
      <c r="M65" s="8"/>
      <c r="N65" s="15">
        <f t="shared" si="53"/>
        <v>0</v>
      </c>
      <c r="O65" s="8"/>
      <c r="P65" s="8"/>
      <c r="Q65" s="8"/>
      <c r="R65" s="8"/>
      <c r="S65" s="16">
        <f t="shared" si="54"/>
        <v>0</v>
      </c>
      <c r="T65" s="17"/>
      <c r="U65" s="18">
        <f t="shared" si="55"/>
        <v>0</v>
      </c>
      <c r="V65" s="19"/>
      <c r="W65" s="20"/>
      <c r="X65" s="20"/>
      <c r="Y65" s="21"/>
    </row>
    <row r="66" spans="1:29" s="29" customFormat="1" ht="14.5" customHeight="1" x14ac:dyDescent="0.2">
      <c r="A66" s="22" t="s">
        <v>142</v>
      </c>
      <c r="B66" s="23">
        <v>1</v>
      </c>
      <c r="C66" s="24">
        <f>SUM(C61:C65)</f>
        <v>1</v>
      </c>
      <c r="D66" s="25">
        <f>SUM(D61:D65)</f>
        <v>0.32</v>
      </c>
      <c r="E66" s="25">
        <f>SUM(E61:E65)</f>
        <v>0.68</v>
      </c>
      <c r="F66" s="26" t="s">
        <v>14</v>
      </c>
      <c r="G66" s="23" t="s">
        <v>14</v>
      </c>
      <c r="H66" s="23" t="s">
        <v>14</v>
      </c>
      <c r="I66" s="25">
        <f>SUM(I61:I65)</f>
        <v>25</v>
      </c>
      <c r="J66" s="26" t="s">
        <v>14</v>
      </c>
      <c r="K66" s="25">
        <f>SUM(K61:K65)</f>
        <v>8</v>
      </c>
      <c r="L66" s="25">
        <f>SUM(L61:L65)</f>
        <v>8</v>
      </c>
      <c r="M66" s="27">
        <f>SUM(M61:M65)</f>
        <v>8</v>
      </c>
      <c r="N66" s="24">
        <f>SUM(N61:N65)</f>
        <v>0</v>
      </c>
      <c r="O66" s="24">
        <f>SUM(O61:O65)</f>
        <v>0</v>
      </c>
      <c r="P66" s="26" t="s">
        <v>14</v>
      </c>
      <c r="Q66" s="30"/>
      <c r="R66" s="24">
        <f>SUM(R61:R65)</f>
        <v>0</v>
      </c>
      <c r="S66" s="35">
        <f>SUM(S61:S65)</f>
        <v>17</v>
      </c>
      <c r="T66" s="35">
        <f>SUM(T61:T65)</f>
        <v>8.5</v>
      </c>
      <c r="U66" s="26" t="s">
        <v>14</v>
      </c>
      <c r="V66" s="23" t="s">
        <v>14</v>
      </c>
      <c r="W66" s="23" t="s">
        <v>14</v>
      </c>
      <c r="X66" s="23" t="s">
        <v>14</v>
      </c>
      <c r="Y66" s="23" t="s">
        <v>14</v>
      </c>
      <c r="Z66" s="2"/>
      <c r="AA66" s="2"/>
      <c r="AB66" s="2"/>
      <c r="AC66" s="2"/>
    </row>
    <row r="67" spans="1:29" s="29" customFormat="1" ht="14.5" customHeight="1" x14ac:dyDescent="0.2">
      <c r="A67" s="22" t="s">
        <v>143</v>
      </c>
      <c r="B67" s="23">
        <v>1</v>
      </c>
      <c r="C67" s="30" t="s">
        <v>14</v>
      </c>
      <c r="D67" s="26" t="s">
        <v>14</v>
      </c>
      <c r="E67" s="26" t="s">
        <v>14</v>
      </c>
      <c r="F67" s="25">
        <f>SUM(F61:F65)</f>
        <v>0.2</v>
      </c>
      <c r="G67" s="23" t="s">
        <v>14</v>
      </c>
      <c r="H67" s="23" t="s">
        <v>14</v>
      </c>
      <c r="I67" s="23" t="s">
        <v>14</v>
      </c>
      <c r="J67" s="25">
        <f>SUM(J61:J65)</f>
        <v>8.5</v>
      </c>
      <c r="K67" s="23" t="s">
        <v>14</v>
      </c>
      <c r="L67" s="23" t="s">
        <v>14</v>
      </c>
      <c r="M67" s="28" t="s">
        <v>14</v>
      </c>
      <c r="N67" s="23" t="s">
        <v>14</v>
      </c>
      <c r="O67" s="23" t="s">
        <v>14</v>
      </c>
      <c r="P67" s="25">
        <f>SUM(P61:P65)</f>
        <v>0</v>
      </c>
      <c r="Q67" s="24"/>
      <c r="R67" s="31" t="s">
        <v>14</v>
      </c>
      <c r="S67" s="31" t="s">
        <v>14</v>
      </c>
      <c r="T67" s="31" t="s">
        <v>14</v>
      </c>
      <c r="U67" s="25">
        <f>SUM(U61:U65)</f>
        <v>8.5</v>
      </c>
      <c r="V67" s="36" t="s">
        <v>14</v>
      </c>
      <c r="W67" s="23" t="s">
        <v>14</v>
      </c>
      <c r="X67" s="23" t="s">
        <v>14</v>
      </c>
      <c r="Y67" s="23" t="s">
        <v>14</v>
      </c>
      <c r="Z67" s="2"/>
      <c r="AA67" s="2"/>
      <c r="AB67" s="2"/>
      <c r="AC67" s="2"/>
    </row>
    <row r="68" spans="1:29" s="29" customFormat="1" ht="14.5" customHeight="1" x14ac:dyDescent="0.2">
      <c r="A68" s="22" t="s">
        <v>144</v>
      </c>
      <c r="B68" s="23">
        <v>1</v>
      </c>
      <c r="C68" s="24">
        <f>SUMIF(H61:H65,"f",C61:C65)</f>
        <v>0</v>
      </c>
      <c r="D68" s="24">
        <f>SUMIF(H61:H65,"f",D61:D65)</f>
        <v>0</v>
      </c>
      <c r="E68" s="24">
        <f>SUMIF(H61:H65,"f",E61:E65)</f>
        <v>0</v>
      </c>
      <c r="F68" s="26" t="s">
        <v>14</v>
      </c>
      <c r="G68" s="23" t="s">
        <v>14</v>
      </c>
      <c r="H68" s="23" t="s">
        <v>14</v>
      </c>
      <c r="I68" s="24">
        <f>SUMIF(H61:H65,"f",I61:I65)</f>
        <v>0</v>
      </c>
      <c r="J68" s="23" t="s">
        <v>14</v>
      </c>
      <c r="K68" s="24">
        <f>SUMIF(H61:H65,"f",K61:K65)</f>
        <v>0</v>
      </c>
      <c r="L68" s="24">
        <f>SUMIF(H61:H65,"f",L61:L65)</f>
        <v>0</v>
      </c>
      <c r="M68" s="24">
        <f>SUMIF(H61:H65,"f",M61:M65)</f>
        <v>0</v>
      </c>
      <c r="N68" s="24">
        <f>SUMIF(H61:H65,"f",N61:N65)</f>
        <v>0</v>
      </c>
      <c r="O68" s="24">
        <f>SUMIF(H61:H65,"f",O61:O65)</f>
        <v>0</v>
      </c>
      <c r="P68" s="23" t="s">
        <v>14</v>
      </c>
      <c r="Q68" s="31"/>
      <c r="R68" s="24">
        <f>SUMIF(H61:H65,"f",R61:R65)</f>
        <v>0</v>
      </c>
      <c r="S68" s="24">
        <f>SUMIF(H61:H65,"f",S61:S65)</f>
        <v>0</v>
      </c>
      <c r="T68" s="24">
        <f>SUMIF(H61:H65,"f",T61:T65)</f>
        <v>0</v>
      </c>
      <c r="U68" s="23" t="s">
        <v>14</v>
      </c>
      <c r="V68" s="23" t="s">
        <v>14</v>
      </c>
      <c r="W68" s="23" t="s">
        <v>14</v>
      </c>
      <c r="X68" s="23" t="s">
        <v>14</v>
      </c>
      <c r="Y68" s="23" t="s">
        <v>14</v>
      </c>
      <c r="Z68" s="2"/>
      <c r="AA68" s="2"/>
      <c r="AB68" s="2"/>
      <c r="AC68" s="2"/>
    </row>
    <row r="69" spans="1:29" ht="14.5" customHeight="1" x14ac:dyDescent="0.2">
      <c r="A69" s="234" t="s">
        <v>32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6"/>
    </row>
    <row r="70" spans="1:29" ht="14.5" customHeight="1" x14ac:dyDescent="0.2">
      <c r="A70" s="7"/>
      <c r="B70" s="8">
        <v>1</v>
      </c>
      <c r="C70" s="9"/>
      <c r="D70" s="10">
        <f t="shared" ref="D70:D73" si="60">IF(C70&gt;0,K70/(I70/C70),0)</f>
        <v>0</v>
      </c>
      <c r="E70" s="10">
        <f t="shared" ref="E70:E73" si="61">IF(C70&gt;0,S70/(I70/C70),0)</f>
        <v>0</v>
      </c>
      <c r="F70" s="11">
        <f t="shared" ref="F70:F73" si="62">IF(V70&gt;0,FLOOR((P70+U70)/V70,0.1),0)</f>
        <v>0</v>
      </c>
      <c r="G70" s="12"/>
      <c r="H70" s="12"/>
      <c r="I70" s="13">
        <f>K70+S70</f>
        <v>0</v>
      </c>
      <c r="J70" s="14">
        <f>P70+U70</f>
        <v>0</v>
      </c>
      <c r="K70" s="13">
        <f>L70+R70</f>
        <v>0</v>
      </c>
      <c r="L70" s="13">
        <f>M70+N70</f>
        <v>0</v>
      </c>
      <c r="M70" s="8"/>
      <c r="N70" s="15">
        <f t="shared" ref="N70:N73" si="63">O70+P70+Q70</f>
        <v>0</v>
      </c>
      <c r="O70" s="8"/>
      <c r="P70" s="8"/>
      <c r="Q70" s="8"/>
      <c r="R70" s="8"/>
      <c r="S70" s="16">
        <f t="shared" ref="S70:S73" si="64">(C70*V70)-K70</f>
        <v>0</v>
      </c>
      <c r="T70" s="17"/>
      <c r="U70" s="18">
        <f t="shared" ref="U70:U73" si="65">S70-T70</f>
        <v>0</v>
      </c>
      <c r="V70" s="20"/>
      <c r="W70" s="20"/>
      <c r="X70" s="20"/>
      <c r="Y70" s="21"/>
    </row>
    <row r="71" spans="1:29" ht="14.5" customHeight="1" x14ac:dyDescent="0.2">
      <c r="A71" s="7"/>
      <c r="B71" s="8">
        <v>1</v>
      </c>
      <c r="C71" s="9"/>
      <c r="D71" s="10">
        <f t="shared" si="60"/>
        <v>0</v>
      </c>
      <c r="E71" s="10">
        <f t="shared" si="61"/>
        <v>0</v>
      </c>
      <c r="F71" s="11">
        <f t="shared" si="62"/>
        <v>0</v>
      </c>
      <c r="G71" s="12"/>
      <c r="H71" s="12"/>
      <c r="I71" s="13">
        <f t="shared" ref="I71:I73" si="66">K71+S71</f>
        <v>0</v>
      </c>
      <c r="J71" s="14">
        <f t="shared" ref="J71:J73" si="67">P71+U71</f>
        <v>0</v>
      </c>
      <c r="K71" s="13">
        <f t="shared" ref="K71:K73" si="68">L71+R71</f>
        <v>0</v>
      </c>
      <c r="L71" s="13">
        <f t="shared" ref="L71:L73" si="69">M71+N71</f>
        <v>0</v>
      </c>
      <c r="M71" s="8"/>
      <c r="N71" s="15">
        <f t="shared" si="63"/>
        <v>0</v>
      </c>
      <c r="O71" s="8"/>
      <c r="P71" s="8"/>
      <c r="Q71" s="8"/>
      <c r="R71" s="8"/>
      <c r="S71" s="16">
        <f t="shared" si="64"/>
        <v>0</v>
      </c>
      <c r="T71" s="17"/>
      <c r="U71" s="18">
        <f t="shared" si="65"/>
        <v>0</v>
      </c>
      <c r="V71" s="20"/>
      <c r="W71" s="20"/>
      <c r="X71" s="20"/>
      <c r="Y71" s="21"/>
    </row>
    <row r="72" spans="1:29" ht="14.5" customHeight="1" x14ac:dyDescent="0.2">
      <c r="A72" s="7"/>
      <c r="B72" s="8">
        <v>1</v>
      </c>
      <c r="C72" s="9"/>
      <c r="D72" s="10">
        <f t="shared" si="60"/>
        <v>0</v>
      </c>
      <c r="E72" s="10">
        <f t="shared" si="61"/>
        <v>0</v>
      </c>
      <c r="F72" s="11">
        <f t="shared" si="62"/>
        <v>0</v>
      </c>
      <c r="G72" s="12"/>
      <c r="H72" s="12"/>
      <c r="I72" s="13">
        <f t="shared" si="66"/>
        <v>0</v>
      </c>
      <c r="J72" s="14">
        <f t="shared" si="67"/>
        <v>0</v>
      </c>
      <c r="K72" s="13">
        <f t="shared" si="68"/>
        <v>0</v>
      </c>
      <c r="L72" s="13">
        <f t="shared" si="69"/>
        <v>0</v>
      </c>
      <c r="M72" s="8"/>
      <c r="N72" s="15">
        <f t="shared" si="63"/>
        <v>0</v>
      </c>
      <c r="O72" s="8"/>
      <c r="P72" s="8"/>
      <c r="Q72" s="8"/>
      <c r="R72" s="8"/>
      <c r="S72" s="16">
        <f t="shared" si="64"/>
        <v>0</v>
      </c>
      <c r="T72" s="17"/>
      <c r="U72" s="18">
        <f t="shared" si="65"/>
        <v>0</v>
      </c>
      <c r="V72" s="20"/>
      <c r="W72" s="20"/>
      <c r="X72" s="20"/>
      <c r="Y72" s="21"/>
    </row>
    <row r="73" spans="1:29" ht="14.5" customHeight="1" x14ac:dyDescent="0.2">
      <c r="A73" s="7"/>
      <c r="B73" s="8">
        <v>1</v>
      </c>
      <c r="C73" s="9"/>
      <c r="D73" s="10">
        <f t="shared" si="60"/>
        <v>0</v>
      </c>
      <c r="E73" s="10">
        <f t="shared" si="61"/>
        <v>0</v>
      </c>
      <c r="F73" s="11">
        <f t="shared" si="62"/>
        <v>0</v>
      </c>
      <c r="G73" s="12"/>
      <c r="H73" s="12"/>
      <c r="I73" s="13">
        <f t="shared" si="66"/>
        <v>0</v>
      </c>
      <c r="J73" s="14">
        <f t="shared" si="67"/>
        <v>0</v>
      </c>
      <c r="K73" s="13">
        <f t="shared" si="68"/>
        <v>0</v>
      </c>
      <c r="L73" s="13">
        <f t="shared" si="69"/>
        <v>0</v>
      </c>
      <c r="M73" s="8"/>
      <c r="N73" s="15">
        <f t="shared" si="63"/>
        <v>0</v>
      </c>
      <c r="O73" s="8"/>
      <c r="P73" s="8"/>
      <c r="Q73" s="8"/>
      <c r="R73" s="8"/>
      <c r="S73" s="16">
        <f t="shared" si="64"/>
        <v>0</v>
      </c>
      <c r="T73" s="17"/>
      <c r="U73" s="18">
        <f t="shared" si="65"/>
        <v>0</v>
      </c>
      <c r="V73" s="20"/>
      <c r="W73" s="20"/>
      <c r="X73" s="20"/>
      <c r="Y73" s="21"/>
    </row>
    <row r="74" spans="1:29" s="29" customFormat="1" ht="14.5" customHeight="1" x14ac:dyDescent="0.2">
      <c r="A74" s="22" t="s">
        <v>142</v>
      </c>
      <c r="B74" s="23">
        <v>1</v>
      </c>
      <c r="C74" s="24">
        <f>SUM(C70:C73)</f>
        <v>0</v>
      </c>
      <c r="D74" s="25">
        <f>SUM(D70:D73)</f>
        <v>0</v>
      </c>
      <c r="E74" s="25">
        <f>SUM(E70:E73)</f>
        <v>0</v>
      </c>
      <c r="F74" s="26" t="s">
        <v>14</v>
      </c>
      <c r="G74" s="23" t="s">
        <v>14</v>
      </c>
      <c r="H74" s="23" t="s">
        <v>14</v>
      </c>
      <c r="I74" s="25">
        <f>SUM(I70:I73)</f>
        <v>0</v>
      </c>
      <c r="J74" s="26" t="s">
        <v>14</v>
      </c>
      <c r="K74" s="25">
        <f>SUM(K70:K73)</f>
        <v>0</v>
      </c>
      <c r="L74" s="25">
        <f>SUM(L70:L73)</f>
        <v>0</v>
      </c>
      <c r="M74" s="27">
        <f>SUM(M70:M73)</f>
        <v>0</v>
      </c>
      <c r="N74" s="24">
        <f>SUM(N70:N73)</f>
        <v>0</v>
      </c>
      <c r="O74" s="24">
        <f>SUM(O70:O73)</f>
        <v>0</v>
      </c>
      <c r="P74" s="26" t="s">
        <v>14</v>
      </c>
      <c r="Q74" s="30"/>
      <c r="R74" s="24">
        <f>SUM(R70:R73)</f>
        <v>0</v>
      </c>
      <c r="S74" s="35">
        <f>SUM(S70:S73)</f>
        <v>0</v>
      </c>
      <c r="T74" s="35">
        <f>SUM(T70:T73)</f>
        <v>0</v>
      </c>
      <c r="U74" s="26" t="s">
        <v>14</v>
      </c>
      <c r="V74" s="23" t="s">
        <v>14</v>
      </c>
      <c r="W74" s="23" t="s">
        <v>14</v>
      </c>
      <c r="X74" s="23" t="s">
        <v>14</v>
      </c>
      <c r="Y74" s="23" t="s">
        <v>14</v>
      </c>
      <c r="Z74" s="2"/>
      <c r="AA74" s="2"/>
      <c r="AB74" s="2"/>
      <c r="AC74" s="2"/>
    </row>
    <row r="75" spans="1:29" s="29" customFormat="1" ht="14.5" customHeight="1" x14ac:dyDescent="0.2">
      <c r="A75" s="22" t="s">
        <v>143</v>
      </c>
      <c r="B75" s="23">
        <v>1</v>
      </c>
      <c r="C75" s="30" t="s">
        <v>14</v>
      </c>
      <c r="D75" s="26" t="s">
        <v>14</v>
      </c>
      <c r="E75" s="26" t="s">
        <v>14</v>
      </c>
      <c r="F75" s="25">
        <f>SUM(F70:F73)</f>
        <v>0</v>
      </c>
      <c r="G75" s="23" t="s">
        <v>14</v>
      </c>
      <c r="H75" s="23" t="s">
        <v>14</v>
      </c>
      <c r="I75" s="23" t="s">
        <v>14</v>
      </c>
      <c r="J75" s="25">
        <f>SUM(J70:J73)</f>
        <v>0</v>
      </c>
      <c r="K75" s="23" t="s">
        <v>14</v>
      </c>
      <c r="L75" s="23" t="s">
        <v>14</v>
      </c>
      <c r="M75" s="28" t="s">
        <v>14</v>
      </c>
      <c r="N75" s="23" t="s">
        <v>14</v>
      </c>
      <c r="O75" s="23" t="s">
        <v>14</v>
      </c>
      <c r="P75" s="25">
        <f>SUM(P70:P73)</f>
        <v>0</v>
      </c>
      <c r="Q75" s="24"/>
      <c r="R75" s="31" t="s">
        <v>14</v>
      </c>
      <c r="S75" s="31" t="s">
        <v>14</v>
      </c>
      <c r="T75" s="31" t="s">
        <v>14</v>
      </c>
      <c r="U75" s="25">
        <f>SUM(U70:U73)</f>
        <v>0</v>
      </c>
      <c r="V75" s="36" t="s">
        <v>14</v>
      </c>
      <c r="W75" s="23" t="s">
        <v>14</v>
      </c>
      <c r="X75" s="23" t="s">
        <v>14</v>
      </c>
      <c r="Y75" s="23" t="s">
        <v>14</v>
      </c>
      <c r="Z75" s="2"/>
      <c r="AA75" s="2"/>
      <c r="AB75" s="2"/>
      <c r="AC75" s="2"/>
    </row>
    <row r="76" spans="1:29" s="29" customFormat="1" ht="15" customHeight="1" thickBot="1" x14ac:dyDescent="0.25">
      <c r="A76" s="22" t="s">
        <v>144</v>
      </c>
      <c r="B76" s="23">
        <v>1</v>
      </c>
      <c r="C76" s="24">
        <f>SUMIF(H70:H73,"f",C70:C73)</f>
        <v>0</v>
      </c>
      <c r="D76" s="24">
        <f>SUMIF(H70:H73,"f",D70:D73)</f>
        <v>0</v>
      </c>
      <c r="E76" s="24">
        <f>SUMIF(H70:H73,"f",E70:E73)</f>
        <v>0</v>
      </c>
      <c r="F76" s="26" t="s">
        <v>14</v>
      </c>
      <c r="G76" s="23" t="s">
        <v>14</v>
      </c>
      <c r="H76" s="23" t="s">
        <v>14</v>
      </c>
      <c r="I76" s="24">
        <f>SUMIF(H70:H73,"f",I70:I73)</f>
        <v>0</v>
      </c>
      <c r="J76" s="23" t="s">
        <v>14</v>
      </c>
      <c r="K76" s="24">
        <f>SUMIF(H70:H73,"f",K70:K73)</f>
        <v>0</v>
      </c>
      <c r="L76" s="24">
        <f>SUMIF(H70:H73,"f",L70:L73)</f>
        <v>0</v>
      </c>
      <c r="M76" s="24">
        <f>SUMIF(H70:H73,"f",M70:M73)</f>
        <v>0</v>
      </c>
      <c r="N76" s="24">
        <f>SUMIF(H70:H73,"f",N70:N73)</f>
        <v>0</v>
      </c>
      <c r="O76" s="24">
        <f>SUMIF(H70:H73,"f",O70:O73)</f>
        <v>0</v>
      </c>
      <c r="P76" s="23" t="s">
        <v>14</v>
      </c>
      <c r="Q76" s="31"/>
      <c r="R76" s="24">
        <f>SUMIF(H70:H73,"f",R70:R73)</f>
        <v>0</v>
      </c>
      <c r="S76" s="24">
        <f>SUMIF(H70:H73,"f",S70:S73)</f>
        <v>0</v>
      </c>
      <c r="T76" s="24">
        <f>SUMIF(H70:H73,"f",T70:T73)</f>
        <v>0</v>
      </c>
      <c r="U76" s="23" t="s">
        <v>14</v>
      </c>
      <c r="V76" s="23" t="s">
        <v>14</v>
      </c>
      <c r="W76" s="23" t="s">
        <v>14</v>
      </c>
      <c r="X76" s="23" t="s">
        <v>14</v>
      </c>
      <c r="Y76" s="23" t="s">
        <v>14</v>
      </c>
      <c r="Z76" s="2"/>
      <c r="AA76" s="2"/>
      <c r="AB76" s="2"/>
      <c r="AC76" s="2"/>
    </row>
    <row r="77" spans="1:29" s="42" customFormat="1" ht="19" thickTop="1" thickBot="1" x14ac:dyDescent="0.25">
      <c r="A77" s="38" t="s">
        <v>84</v>
      </c>
      <c r="B77" s="39">
        <v>1</v>
      </c>
      <c r="C77" s="40">
        <f>SUM(C24,C33,C42,C50,C57,C66,C74)</f>
        <v>30</v>
      </c>
      <c r="D77" s="40">
        <f>SUM(D24,D33,D42,D50,D57,D66,D74)</f>
        <v>21.153333333333336</v>
      </c>
      <c r="E77" s="40">
        <f>SUM(E24,E33,E42,E50,E57,E66,E74)</f>
        <v>8.8466666666666676</v>
      </c>
      <c r="F77" s="40">
        <f>SUM(F25,F34,F43,F51,F58,F67,F75)</f>
        <v>14</v>
      </c>
      <c r="G77" s="41" t="s">
        <v>14</v>
      </c>
      <c r="H77" s="41" t="s">
        <v>14</v>
      </c>
      <c r="I77" s="40">
        <f>SUM(I24,I33,I42,I50,I57,I66,I74)</f>
        <v>770</v>
      </c>
      <c r="J77" s="40">
        <f>SUM(J25,J34,J43,J51,J58,J67,J75)</f>
        <v>368</v>
      </c>
      <c r="K77" s="40">
        <f>SUM(K24,K33,K42,K50,K57,K66,K74)</f>
        <v>539</v>
      </c>
      <c r="L77" s="40">
        <f>SUM(L24,L33,L42,L50,L57,L66,L74)</f>
        <v>518</v>
      </c>
      <c r="M77" s="40">
        <f>SUM(M24,M33,M42,M50,M57,M66,M74)</f>
        <v>158</v>
      </c>
      <c r="N77" s="40">
        <f>SUM(N24,N33,N42,N50,N57,N66,N74)</f>
        <v>360</v>
      </c>
      <c r="O77" s="40">
        <f>SUM(O24,O33,O42,O50,O57,O66,O74)</f>
        <v>120</v>
      </c>
      <c r="P77" s="40">
        <f>SUM(P25,P34,P43,P51,P58,P67,P75)</f>
        <v>240</v>
      </c>
      <c r="Q77" s="40"/>
      <c r="R77" s="40">
        <f>SUM(R24,R33,R42,R50,R57,R66,R74)</f>
        <v>21</v>
      </c>
      <c r="S77" s="40">
        <f>SUM(S24,S33,S42,S50,S57,S66,S74)</f>
        <v>231</v>
      </c>
      <c r="T77" s="40">
        <f>SUM(T24,T33,T42,T50,T57,T66,T74)</f>
        <v>103</v>
      </c>
      <c r="U77" s="40">
        <f>SUM(U25,U34,U43,U51,U58,U67,U75)</f>
        <v>128</v>
      </c>
      <c r="V77" s="41" t="s">
        <v>14</v>
      </c>
      <c r="W77" s="41" t="s">
        <v>14</v>
      </c>
      <c r="X77" s="41" t="s">
        <v>14</v>
      </c>
      <c r="Y77" s="41" t="s">
        <v>14</v>
      </c>
      <c r="Z77" s="37"/>
      <c r="AA77" s="2"/>
      <c r="AB77" s="2"/>
      <c r="AC77" s="2"/>
    </row>
    <row r="78" spans="1:29" ht="25.5" customHeight="1" x14ac:dyDescent="0.2">
      <c r="A78" s="237" t="s">
        <v>86</v>
      </c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9"/>
    </row>
    <row r="79" spans="1:29" x14ac:dyDescent="0.2">
      <c r="A79" s="234" t="s">
        <v>27</v>
      </c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6"/>
    </row>
    <row r="80" spans="1:29" ht="28" x14ac:dyDescent="0.2">
      <c r="A80" s="129" t="s">
        <v>168</v>
      </c>
      <c r="B80" s="17">
        <v>2</v>
      </c>
      <c r="C80" s="115">
        <v>3</v>
      </c>
      <c r="D80" s="10">
        <f t="shared" ref="D80:D84" si="70">IF(C80&gt;0,K80/(I80/C80),0)</f>
        <v>1.5</v>
      </c>
      <c r="E80" s="10">
        <f t="shared" ref="E80:E84" si="71">IF(C80&gt;0,S80/(I80/C80),0)</f>
        <v>1.5</v>
      </c>
      <c r="F80" s="10">
        <f t="shared" ref="F80:F84" si="72">IF(V80&gt;0,FLOOR((P80+U80)/V80,0.1),0)</f>
        <v>0</v>
      </c>
      <c r="G80" s="116" t="s">
        <v>21</v>
      </c>
      <c r="H80" s="116" t="s">
        <v>20</v>
      </c>
      <c r="I80" s="14">
        <f>K80+S80</f>
        <v>90</v>
      </c>
      <c r="J80" s="14">
        <f>P80+U80</f>
        <v>0</v>
      </c>
      <c r="K80" s="14">
        <f>L80+R80</f>
        <v>45</v>
      </c>
      <c r="L80" s="14">
        <f>M80+N80</f>
        <v>45</v>
      </c>
      <c r="M80" s="17">
        <v>45</v>
      </c>
      <c r="N80" s="15">
        <f t="shared" ref="N80:N84" si="73">O80+P80+Q80</f>
        <v>0</v>
      </c>
      <c r="O80" s="17"/>
      <c r="P80" s="17"/>
      <c r="Q80" s="17"/>
      <c r="R80" s="17"/>
      <c r="S80" s="16">
        <f t="shared" ref="S80:S84" si="74">(C80*V80)-K80</f>
        <v>45</v>
      </c>
      <c r="T80" s="17">
        <v>45</v>
      </c>
      <c r="U80" s="18">
        <f t="shared" ref="U80:U84" si="75">S80-T80</f>
        <v>0</v>
      </c>
      <c r="V80" s="19">
        <v>30</v>
      </c>
      <c r="W80" s="20">
        <v>100</v>
      </c>
      <c r="X80" s="117"/>
      <c r="Y80" s="118"/>
    </row>
    <row r="81" spans="1:29" x14ac:dyDescent="0.2">
      <c r="A81" s="7" t="s">
        <v>170</v>
      </c>
      <c r="B81" s="8">
        <v>2</v>
      </c>
      <c r="C81" s="9">
        <v>2</v>
      </c>
      <c r="D81" s="10">
        <f t="shared" si="70"/>
        <v>1.0333333333333334</v>
      </c>
      <c r="E81" s="10">
        <f t="shared" si="71"/>
        <v>0.96666666666666667</v>
      </c>
      <c r="F81" s="11">
        <f t="shared" si="72"/>
        <v>1.9000000000000001</v>
      </c>
      <c r="G81" s="12" t="s">
        <v>21</v>
      </c>
      <c r="H81" s="12" t="s">
        <v>20</v>
      </c>
      <c r="I81" s="13">
        <f t="shared" ref="I81:I84" si="76">K81+S81</f>
        <v>60</v>
      </c>
      <c r="J81" s="14">
        <f t="shared" ref="J81:J84" si="77">P81+U81</f>
        <v>59</v>
      </c>
      <c r="K81" s="13">
        <f t="shared" ref="K81:K84" si="78">L81+R81</f>
        <v>31</v>
      </c>
      <c r="L81" s="13">
        <f t="shared" ref="L81:L84" si="79">M81+N81</f>
        <v>30</v>
      </c>
      <c r="M81" s="8"/>
      <c r="N81" s="15">
        <f t="shared" si="73"/>
        <v>30</v>
      </c>
      <c r="O81" s="8"/>
      <c r="P81" s="8">
        <v>30</v>
      </c>
      <c r="Q81" s="8"/>
      <c r="R81" s="8">
        <v>1</v>
      </c>
      <c r="S81" s="16">
        <f t="shared" si="74"/>
        <v>29</v>
      </c>
      <c r="T81" s="17"/>
      <c r="U81" s="18">
        <f t="shared" si="75"/>
        <v>29</v>
      </c>
      <c r="V81" s="19">
        <v>30</v>
      </c>
      <c r="W81" s="20">
        <v>100</v>
      </c>
      <c r="X81" s="20"/>
      <c r="Y81" s="21"/>
    </row>
    <row r="82" spans="1:29" x14ac:dyDescent="0.2">
      <c r="A82" s="7"/>
      <c r="B82" s="8">
        <v>2</v>
      </c>
      <c r="C82" s="9"/>
      <c r="D82" s="10">
        <f t="shared" si="70"/>
        <v>0</v>
      </c>
      <c r="E82" s="10">
        <f t="shared" si="71"/>
        <v>0</v>
      </c>
      <c r="F82" s="11">
        <f t="shared" si="72"/>
        <v>0</v>
      </c>
      <c r="G82" s="12"/>
      <c r="H82" s="12"/>
      <c r="I82" s="13">
        <f t="shared" si="76"/>
        <v>0</v>
      </c>
      <c r="J82" s="14">
        <f t="shared" si="77"/>
        <v>0</v>
      </c>
      <c r="K82" s="13">
        <f t="shared" si="78"/>
        <v>0</v>
      </c>
      <c r="L82" s="13">
        <f t="shared" si="79"/>
        <v>0</v>
      </c>
      <c r="M82" s="8"/>
      <c r="N82" s="15">
        <f t="shared" si="73"/>
        <v>0</v>
      </c>
      <c r="O82" s="8"/>
      <c r="P82" s="8"/>
      <c r="Q82" s="8"/>
      <c r="R82" s="8"/>
      <c r="S82" s="16">
        <f t="shared" si="74"/>
        <v>0</v>
      </c>
      <c r="T82" s="17"/>
      <c r="U82" s="18">
        <f t="shared" si="75"/>
        <v>0</v>
      </c>
      <c r="V82" s="19"/>
      <c r="W82" s="20"/>
      <c r="X82" s="20"/>
      <c r="Y82" s="21"/>
    </row>
    <row r="83" spans="1:29" x14ac:dyDescent="0.2">
      <c r="A83" s="7"/>
      <c r="B83" s="8">
        <v>2</v>
      </c>
      <c r="C83" s="9"/>
      <c r="D83" s="10">
        <f t="shared" si="70"/>
        <v>0</v>
      </c>
      <c r="E83" s="10">
        <f t="shared" si="71"/>
        <v>0</v>
      </c>
      <c r="F83" s="11">
        <f t="shared" si="72"/>
        <v>0</v>
      </c>
      <c r="G83" s="12"/>
      <c r="H83" s="12"/>
      <c r="I83" s="13">
        <f t="shared" si="76"/>
        <v>0</v>
      </c>
      <c r="J83" s="14">
        <f t="shared" si="77"/>
        <v>0</v>
      </c>
      <c r="K83" s="13">
        <f t="shared" si="78"/>
        <v>0</v>
      </c>
      <c r="L83" s="13">
        <f t="shared" si="79"/>
        <v>0</v>
      </c>
      <c r="M83" s="8"/>
      <c r="N83" s="15">
        <f t="shared" si="73"/>
        <v>0</v>
      </c>
      <c r="O83" s="8"/>
      <c r="P83" s="8"/>
      <c r="Q83" s="8"/>
      <c r="R83" s="8"/>
      <c r="S83" s="16">
        <f t="shared" si="74"/>
        <v>0</v>
      </c>
      <c r="T83" s="17"/>
      <c r="U83" s="18">
        <f t="shared" si="75"/>
        <v>0</v>
      </c>
      <c r="V83" s="19"/>
      <c r="W83" s="20"/>
      <c r="X83" s="20"/>
      <c r="Y83" s="21"/>
    </row>
    <row r="84" spans="1:29" x14ac:dyDescent="0.2">
      <c r="A84" s="7"/>
      <c r="B84" s="8">
        <v>2</v>
      </c>
      <c r="C84" s="9"/>
      <c r="D84" s="10">
        <f t="shared" si="70"/>
        <v>0</v>
      </c>
      <c r="E84" s="10">
        <f t="shared" si="71"/>
        <v>0</v>
      </c>
      <c r="F84" s="11">
        <f t="shared" si="72"/>
        <v>0</v>
      </c>
      <c r="G84" s="12"/>
      <c r="H84" s="12"/>
      <c r="I84" s="13">
        <f t="shared" si="76"/>
        <v>0</v>
      </c>
      <c r="J84" s="14">
        <f t="shared" si="77"/>
        <v>0</v>
      </c>
      <c r="K84" s="13">
        <f t="shared" si="78"/>
        <v>0</v>
      </c>
      <c r="L84" s="13">
        <f t="shared" si="79"/>
        <v>0</v>
      </c>
      <c r="M84" s="8"/>
      <c r="N84" s="15">
        <f t="shared" si="73"/>
        <v>0</v>
      </c>
      <c r="O84" s="8"/>
      <c r="P84" s="8"/>
      <c r="Q84" s="8"/>
      <c r="R84" s="8"/>
      <c r="S84" s="16">
        <f t="shared" si="74"/>
        <v>0</v>
      </c>
      <c r="T84" s="17"/>
      <c r="U84" s="18">
        <f t="shared" si="75"/>
        <v>0</v>
      </c>
      <c r="V84" s="19"/>
      <c r="W84" s="20"/>
      <c r="X84" s="20"/>
      <c r="Y84" s="21"/>
    </row>
    <row r="85" spans="1:29" x14ac:dyDescent="0.2">
      <c r="A85" s="22" t="s">
        <v>142</v>
      </c>
      <c r="B85" s="23">
        <v>2</v>
      </c>
      <c r="C85" s="24">
        <f>SUM(C80:C84)</f>
        <v>5</v>
      </c>
      <c r="D85" s="25">
        <f>SUM(D80:D84)</f>
        <v>2.5333333333333332</v>
      </c>
      <c r="E85" s="25">
        <f>SUM(E80:E84)</f>
        <v>2.4666666666666668</v>
      </c>
      <c r="F85" s="26" t="s">
        <v>14</v>
      </c>
      <c r="G85" s="23" t="s">
        <v>14</v>
      </c>
      <c r="H85" s="23" t="s">
        <v>14</v>
      </c>
      <c r="I85" s="25">
        <f>SUM(I80:I84)</f>
        <v>150</v>
      </c>
      <c r="J85" s="26" t="s">
        <v>14</v>
      </c>
      <c r="K85" s="25">
        <f>SUM(K80:K84)</f>
        <v>76</v>
      </c>
      <c r="L85" s="25">
        <f>SUM(L80:L84)</f>
        <v>75</v>
      </c>
      <c r="M85" s="27">
        <f>SUM(M80:M84)</f>
        <v>45</v>
      </c>
      <c r="N85" s="24">
        <f>SUM(N80:N84)</f>
        <v>30</v>
      </c>
      <c r="O85" s="24">
        <f>SUM(O80:O84)</f>
        <v>0</v>
      </c>
      <c r="P85" s="26" t="s">
        <v>14</v>
      </c>
      <c r="Q85" s="30"/>
      <c r="R85" s="24">
        <f>SUM(R80:R84)</f>
        <v>1</v>
      </c>
      <c r="S85" s="35">
        <f>SUM(S80:S84)</f>
        <v>74</v>
      </c>
      <c r="T85" s="35">
        <f>SUM(T80:T84)</f>
        <v>45</v>
      </c>
      <c r="U85" s="26" t="s">
        <v>14</v>
      </c>
      <c r="V85" s="23" t="s">
        <v>14</v>
      </c>
      <c r="W85" s="23" t="s">
        <v>14</v>
      </c>
      <c r="X85" s="23" t="s">
        <v>14</v>
      </c>
      <c r="Y85" s="23" t="s">
        <v>14</v>
      </c>
    </row>
    <row r="86" spans="1:29" x14ac:dyDescent="0.2">
      <c r="A86" s="22" t="s">
        <v>143</v>
      </c>
      <c r="B86" s="23">
        <v>2</v>
      </c>
      <c r="C86" s="30" t="s">
        <v>14</v>
      </c>
      <c r="D86" s="26" t="s">
        <v>14</v>
      </c>
      <c r="E86" s="26" t="s">
        <v>14</v>
      </c>
      <c r="F86" s="25">
        <f>SUM(F80:F84)</f>
        <v>1.9000000000000001</v>
      </c>
      <c r="G86" s="23" t="s">
        <v>14</v>
      </c>
      <c r="H86" s="23" t="s">
        <v>14</v>
      </c>
      <c r="I86" s="23" t="s">
        <v>14</v>
      </c>
      <c r="J86" s="25">
        <f>SUM(J80:J84)</f>
        <v>59</v>
      </c>
      <c r="K86" s="23" t="s">
        <v>14</v>
      </c>
      <c r="L86" s="23" t="s">
        <v>14</v>
      </c>
      <c r="M86" s="28" t="s">
        <v>14</v>
      </c>
      <c r="N86" s="23" t="s">
        <v>14</v>
      </c>
      <c r="O86" s="23" t="s">
        <v>14</v>
      </c>
      <c r="P86" s="25">
        <f>SUM(P80:P84)</f>
        <v>30</v>
      </c>
      <c r="Q86" s="24"/>
      <c r="R86" s="31" t="s">
        <v>14</v>
      </c>
      <c r="S86" s="31" t="s">
        <v>14</v>
      </c>
      <c r="T86" s="31" t="s">
        <v>14</v>
      </c>
      <c r="U86" s="25">
        <f>SUM(U80:U84)</f>
        <v>29</v>
      </c>
      <c r="V86" s="36" t="s">
        <v>14</v>
      </c>
      <c r="W86" s="23" t="s">
        <v>14</v>
      </c>
      <c r="X86" s="23" t="s">
        <v>14</v>
      </c>
      <c r="Y86" s="23" t="s">
        <v>14</v>
      </c>
    </row>
    <row r="87" spans="1:29" x14ac:dyDescent="0.2">
      <c r="A87" s="22" t="s">
        <v>144</v>
      </c>
      <c r="B87" s="23">
        <v>2</v>
      </c>
      <c r="C87" s="24">
        <f>SUMIF(H80:H84,"f",C80:C84)</f>
        <v>5</v>
      </c>
      <c r="D87" s="24">
        <f>SUMIF(H80:H84,"f",D80:D84)</f>
        <v>2.5333333333333332</v>
      </c>
      <c r="E87" s="24">
        <f>SUMIF(H80:H84,"f",E80:E84)</f>
        <v>2.4666666666666668</v>
      </c>
      <c r="F87" s="26" t="s">
        <v>14</v>
      </c>
      <c r="G87" s="23" t="s">
        <v>14</v>
      </c>
      <c r="H87" s="23" t="s">
        <v>14</v>
      </c>
      <c r="I87" s="24">
        <f>SUMIF(H80:H84,"f",I80:I84)</f>
        <v>150</v>
      </c>
      <c r="J87" s="23" t="s">
        <v>14</v>
      </c>
      <c r="K87" s="24">
        <f>SUMIF(H80:H84,"f",K80:K84)</f>
        <v>76</v>
      </c>
      <c r="L87" s="24">
        <f>SUMIF(H80:H84,"f",L80:L84)</f>
        <v>75</v>
      </c>
      <c r="M87" s="24">
        <f>SUMIF(H80:H84,"f",M80:M84)</f>
        <v>45</v>
      </c>
      <c r="N87" s="24">
        <f>SUMIF(H80:H84,"f",N80:N84)</f>
        <v>30</v>
      </c>
      <c r="O87" s="24">
        <f>SUMIF(H80:H84,"f",O80:O84)</f>
        <v>0</v>
      </c>
      <c r="P87" s="23" t="s">
        <v>14</v>
      </c>
      <c r="Q87" s="31"/>
      <c r="R87" s="24">
        <f>SUMIF(H80:H84,"f",R80:R84)</f>
        <v>1</v>
      </c>
      <c r="S87" s="24">
        <f>SUMIF(H80:H84,"f",S80:S84)</f>
        <v>74</v>
      </c>
      <c r="T87" s="24">
        <f>SUMIF(H80:H84,"f",T80:T84)</f>
        <v>45</v>
      </c>
      <c r="U87" s="23" t="s">
        <v>14</v>
      </c>
      <c r="V87" s="23" t="s">
        <v>14</v>
      </c>
      <c r="W87" s="23" t="s">
        <v>14</v>
      </c>
      <c r="X87" s="23" t="s">
        <v>14</v>
      </c>
      <c r="Y87" s="23" t="s">
        <v>14</v>
      </c>
    </row>
    <row r="88" spans="1:29" x14ac:dyDescent="0.2">
      <c r="A88" s="234" t="s">
        <v>28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6"/>
    </row>
    <row r="89" spans="1:29" x14ac:dyDescent="0.2">
      <c r="A89" s="7" t="s">
        <v>184</v>
      </c>
      <c r="B89" s="8">
        <v>2</v>
      </c>
      <c r="C89" s="9">
        <v>3</v>
      </c>
      <c r="D89" s="10">
        <f t="shared" ref="D89:D91" si="80">IF(C89&gt;0,K89/(I89/C89),0)</f>
        <v>1.88</v>
      </c>
      <c r="E89" s="10">
        <f t="shared" ref="E89:E91" si="81">IF(C89&gt;0,S89/(I89/C89),0)</f>
        <v>1.1200000000000001</v>
      </c>
      <c r="F89" s="11">
        <f t="shared" ref="F89:F91" si="82">IF(V89&gt;0,FLOOR((P89+U89)/V89,0.1),0)</f>
        <v>2.3000000000000003</v>
      </c>
      <c r="G89" s="12" t="s">
        <v>21</v>
      </c>
      <c r="H89" s="12" t="s">
        <v>19</v>
      </c>
      <c r="I89" s="13">
        <f>K89+S89</f>
        <v>75</v>
      </c>
      <c r="J89" s="14">
        <f>P89+U89</f>
        <v>58</v>
      </c>
      <c r="K89" s="13">
        <f>L89+R89</f>
        <v>47</v>
      </c>
      <c r="L89" s="13">
        <f>M89+N89</f>
        <v>45</v>
      </c>
      <c r="M89" s="8">
        <v>15</v>
      </c>
      <c r="N89" s="15">
        <f t="shared" ref="N89:N91" si="83">O89+P89+Q89</f>
        <v>30</v>
      </c>
      <c r="O89" s="167"/>
      <c r="P89" s="167">
        <v>30</v>
      </c>
      <c r="Q89" s="167"/>
      <c r="R89" s="8">
        <v>2</v>
      </c>
      <c r="S89" s="16">
        <f t="shared" ref="S89:S91" si="84">(C89*V89)-K89</f>
        <v>28</v>
      </c>
      <c r="T89" s="17"/>
      <c r="U89" s="18">
        <f t="shared" ref="U89:U91" si="85">S89-T89</f>
        <v>28</v>
      </c>
      <c r="V89" s="19">
        <v>25</v>
      </c>
      <c r="W89" s="20">
        <v>100</v>
      </c>
      <c r="X89" s="20"/>
      <c r="Y89" s="21"/>
    </row>
    <row r="90" spans="1:29" x14ac:dyDescent="0.2">
      <c r="B90" s="8">
        <v>2</v>
      </c>
      <c r="C90" s="9"/>
      <c r="D90" s="10">
        <f t="shared" si="80"/>
        <v>0</v>
      </c>
      <c r="E90" s="10">
        <f t="shared" si="81"/>
        <v>0</v>
      </c>
      <c r="F90" s="11">
        <f t="shared" si="82"/>
        <v>0</v>
      </c>
      <c r="G90" s="12"/>
      <c r="H90" s="12"/>
      <c r="I90" s="13">
        <f t="shared" ref="I90:I91" si="86">K90+S90</f>
        <v>0</v>
      </c>
      <c r="J90" s="14">
        <f t="shared" ref="J90:J91" si="87">P90+U90</f>
        <v>0</v>
      </c>
      <c r="K90" s="13">
        <f t="shared" ref="K90:K91" si="88">L90+R90</f>
        <v>0</v>
      </c>
      <c r="L90" s="13">
        <f t="shared" ref="L90:L91" si="89">M90+N90</f>
        <v>0</v>
      </c>
      <c r="M90" s="8"/>
      <c r="N90" s="15">
        <f t="shared" si="83"/>
        <v>0</v>
      </c>
      <c r="O90" s="8"/>
      <c r="P90" s="8"/>
      <c r="Q90" s="8"/>
      <c r="R90" s="8"/>
      <c r="S90" s="16">
        <f t="shared" si="84"/>
        <v>0</v>
      </c>
      <c r="T90" s="17"/>
      <c r="U90" s="18">
        <f t="shared" si="85"/>
        <v>0</v>
      </c>
      <c r="V90" s="19"/>
      <c r="W90" s="20"/>
      <c r="X90" s="20"/>
      <c r="Y90" s="21"/>
    </row>
    <row r="91" spans="1:29" x14ac:dyDescent="0.2">
      <c r="A91" s="7"/>
      <c r="B91" s="8">
        <v>2</v>
      </c>
      <c r="C91" s="9"/>
      <c r="D91" s="10">
        <f t="shared" si="80"/>
        <v>0</v>
      </c>
      <c r="E91" s="10">
        <f t="shared" si="81"/>
        <v>0</v>
      </c>
      <c r="F91" s="11">
        <f t="shared" si="82"/>
        <v>0</v>
      </c>
      <c r="G91" s="12"/>
      <c r="H91" s="12"/>
      <c r="I91" s="13">
        <f t="shared" si="86"/>
        <v>0</v>
      </c>
      <c r="J91" s="14">
        <f t="shared" si="87"/>
        <v>0</v>
      </c>
      <c r="K91" s="13">
        <f t="shared" si="88"/>
        <v>0</v>
      </c>
      <c r="L91" s="13">
        <f t="shared" si="89"/>
        <v>0</v>
      </c>
      <c r="M91" s="8"/>
      <c r="N91" s="15">
        <f t="shared" si="83"/>
        <v>0</v>
      </c>
      <c r="O91" s="8"/>
      <c r="P91" s="8"/>
      <c r="Q91" s="8"/>
      <c r="R91" s="8"/>
      <c r="S91" s="16">
        <f t="shared" si="84"/>
        <v>0</v>
      </c>
      <c r="T91" s="17"/>
      <c r="U91" s="18">
        <f t="shared" si="85"/>
        <v>0</v>
      </c>
      <c r="V91" s="19"/>
      <c r="W91" s="20"/>
      <c r="X91" s="20"/>
      <c r="Y91" s="21"/>
    </row>
    <row r="92" spans="1:29" x14ac:dyDescent="0.2">
      <c r="A92" s="22" t="s">
        <v>142</v>
      </c>
      <c r="B92" s="23">
        <v>2</v>
      </c>
      <c r="C92" s="24">
        <f>SUM(C89:C91)</f>
        <v>3</v>
      </c>
      <c r="D92" s="25">
        <f>SUM(D89:D91)</f>
        <v>1.88</v>
      </c>
      <c r="E92" s="25">
        <f>SUM(E89:E91)</f>
        <v>1.1200000000000001</v>
      </c>
      <c r="F92" s="26" t="s">
        <v>14</v>
      </c>
      <c r="G92" s="23" t="s">
        <v>14</v>
      </c>
      <c r="H92" s="23" t="s">
        <v>14</v>
      </c>
      <c r="I92" s="25">
        <f>SUM(I89:I91)</f>
        <v>75</v>
      </c>
      <c r="J92" s="26" t="s">
        <v>14</v>
      </c>
      <c r="K92" s="25">
        <f>SUM(K89:K91)</f>
        <v>47</v>
      </c>
      <c r="L92" s="25">
        <f>SUM(L89:L91)</f>
        <v>45</v>
      </c>
      <c r="M92" s="27">
        <f>SUM(M89:M91)</f>
        <v>15</v>
      </c>
      <c r="N92" s="24">
        <f>SUM(N89:N91)</f>
        <v>30</v>
      </c>
      <c r="O92" s="24">
        <f>SUM(O89:O91)</f>
        <v>0</v>
      </c>
      <c r="P92" s="26" t="s">
        <v>14</v>
      </c>
      <c r="Q92" s="30"/>
      <c r="R92" s="24">
        <f>SUM(R89:R91)</f>
        <v>2</v>
      </c>
      <c r="S92" s="35">
        <f>SUM(S89:S91)</f>
        <v>28</v>
      </c>
      <c r="T92" s="35">
        <f>SUM(T89:T91)</f>
        <v>0</v>
      </c>
      <c r="U92" s="26" t="s">
        <v>14</v>
      </c>
      <c r="V92" s="23" t="s">
        <v>14</v>
      </c>
      <c r="W92" s="23" t="s">
        <v>14</v>
      </c>
      <c r="X92" s="23" t="s">
        <v>14</v>
      </c>
      <c r="Y92" s="23" t="s">
        <v>14</v>
      </c>
    </row>
    <row r="93" spans="1:29" x14ac:dyDescent="0.2">
      <c r="A93" s="22" t="s">
        <v>143</v>
      </c>
      <c r="B93" s="23">
        <v>2</v>
      </c>
      <c r="C93" s="30" t="s">
        <v>14</v>
      </c>
      <c r="D93" s="26" t="s">
        <v>14</v>
      </c>
      <c r="E93" s="26" t="s">
        <v>14</v>
      </c>
      <c r="F93" s="25">
        <f>SUM(F89:F91)</f>
        <v>2.3000000000000003</v>
      </c>
      <c r="G93" s="23" t="s">
        <v>14</v>
      </c>
      <c r="H93" s="23" t="s">
        <v>14</v>
      </c>
      <c r="I93" s="23" t="s">
        <v>14</v>
      </c>
      <c r="J93" s="25">
        <f>SUM(J89:J91)</f>
        <v>58</v>
      </c>
      <c r="K93" s="23" t="s">
        <v>14</v>
      </c>
      <c r="L93" s="23" t="s">
        <v>14</v>
      </c>
      <c r="M93" s="28" t="s">
        <v>14</v>
      </c>
      <c r="N93" s="23" t="s">
        <v>14</v>
      </c>
      <c r="O93" s="23" t="s">
        <v>14</v>
      </c>
      <c r="P93" s="25">
        <f>SUM(P89:P91)</f>
        <v>30</v>
      </c>
      <c r="Q93" s="24"/>
      <c r="R93" s="31" t="s">
        <v>14</v>
      </c>
      <c r="S93" s="31" t="s">
        <v>14</v>
      </c>
      <c r="T93" s="31" t="s">
        <v>14</v>
      </c>
      <c r="U93" s="25">
        <f>SUM(U89:U91)</f>
        <v>28</v>
      </c>
      <c r="V93" s="36" t="s">
        <v>14</v>
      </c>
      <c r="W93" s="23" t="s">
        <v>14</v>
      </c>
      <c r="X93" s="23" t="s">
        <v>14</v>
      </c>
      <c r="Y93" s="23" t="s">
        <v>14</v>
      </c>
    </row>
    <row r="94" spans="1:29" x14ac:dyDescent="0.2">
      <c r="A94" s="22" t="s">
        <v>144</v>
      </c>
      <c r="B94" s="23">
        <v>2</v>
      </c>
      <c r="C94" s="24">
        <f>SUMIF(H89:H91,"f",C89:C91)</f>
        <v>0</v>
      </c>
      <c r="D94" s="24">
        <f>SUMIF(H89:H91,"f",D89:D91)</f>
        <v>0</v>
      </c>
      <c r="E94" s="24">
        <f>SUMIF(H89:H91,"f",E89:E91)</f>
        <v>0</v>
      </c>
      <c r="F94" s="26" t="s">
        <v>14</v>
      </c>
      <c r="G94" s="23" t="s">
        <v>14</v>
      </c>
      <c r="H94" s="23" t="s">
        <v>14</v>
      </c>
      <c r="I94" s="24">
        <f>SUMIF(H89:H91,"f",I89:I91)</f>
        <v>0</v>
      </c>
      <c r="J94" s="23" t="s">
        <v>14</v>
      </c>
      <c r="K94" s="24">
        <f>SUMIF(H89:H91,"f",K89:K91)</f>
        <v>0</v>
      </c>
      <c r="L94" s="24">
        <f>SUMIF(H89:H91,"f",L89:L91)</f>
        <v>0</v>
      </c>
      <c r="M94" s="24">
        <f>SUMIF(H89:H91,"f",M89:M91)</f>
        <v>0</v>
      </c>
      <c r="N94" s="24">
        <f>SUMIF(H89:H91,"f",N89:N91)</f>
        <v>0</v>
      </c>
      <c r="O94" s="24">
        <f>SUMIF(H89:H91,"f",O89:O91)</f>
        <v>0</v>
      </c>
      <c r="P94" s="23" t="s">
        <v>14</v>
      </c>
      <c r="Q94" s="31"/>
      <c r="R94" s="24">
        <f>SUMIF(H89:H91,"f",R89:R91)</f>
        <v>0</v>
      </c>
      <c r="S94" s="24">
        <f>SUMIF(H89:H91,"f",S89:S91)</f>
        <v>0</v>
      </c>
      <c r="T94" s="24">
        <f>SUMIF(H89:H91,"f",T89:T91)</f>
        <v>0</v>
      </c>
      <c r="U94" s="23" t="s">
        <v>14</v>
      </c>
      <c r="V94" s="23" t="s">
        <v>14</v>
      </c>
      <c r="W94" s="23" t="s">
        <v>14</v>
      </c>
      <c r="X94" s="23" t="s">
        <v>14</v>
      </c>
      <c r="Y94" s="23" t="s">
        <v>14</v>
      </c>
    </row>
    <row r="95" spans="1:29" x14ac:dyDescent="0.2">
      <c r="A95" s="234" t="s">
        <v>29</v>
      </c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6"/>
    </row>
    <row r="96" spans="1:29" x14ac:dyDescent="0.2">
      <c r="A96" s="7" t="s">
        <v>185</v>
      </c>
      <c r="B96" s="8">
        <v>2</v>
      </c>
      <c r="C96" s="9">
        <v>2</v>
      </c>
      <c r="D96" s="10">
        <f t="shared" ref="D96:D101" si="90">IF(C96&gt;0,K96/(I96/C96),0)</f>
        <v>1.28</v>
      </c>
      <c r="E96" s="10">
        <f t="shared" ref="E96:E101" si="91">IF(C96&gt;0,S96/(I96/C96),0)</f>
        <v>0.72</v>
      </c>
      <c r="F96" s="11">
        <f t="shared" ref="F96:F101" si="92">IF(V96&gt;0,FLOOR((P96+U96)/V96,0.1),0)</f>
        <v>0</v>
      </c>
      <c r="G96" s="12" t="s">
        <v>21</v>
      </c>
      <c r="H96" s="12" t="s">
        <v>19</v>
      </c>
      <c r="I96" s="13">
        <f>K96+S96</f>
        <v>50</v>
      </c>
      <c r="J96" s="14">
        <f>P96+U96</f>
        <v>0</v>
      </c>
      <c r="K96" s="13">
        <f>L96+R96</f>
        <v>32</v>
      </c>
      <c r="L96" s="13">
        <f>M96+N96</f>
        <v>30</v>
      </c>
      <c r="M96" s="167"/>
      <c r="N96" s="15">
        <f t="shared" ref="N96:N101" si="93">O96+P96+Q96</f>
        <v>30</v>
      </c>
      <c r="O96" s="167">
        <v>30</v>
      </c>
      <c r="P96" s="167"/>
      <c r="Q96" s="167"/>
      <c r="R96" s="8">
        <v>2</v>
      </c>
      <c r="S96" s="16">
        <f t="shared" ref="S96:S101" si="94">(C96*V96)-K96</f>
        <v>18</v>
      </c>
      <c r="T96" s="17">
        <v>18</v>
      </c>
      <c r="U96" s="18">
        <f t="shared" ref="U96:U101" si="95">S96-T96</f>
        <v>0</v>
      </c>
      <c r="V96" s="19">
        <v>25</v>
      </c>
      <c r="W96" s="20">
        <v>100</v>
      </c>
      <c r="X96" s="20"/>
      <c r="Y96" s="21"/>
      <c r="AA96" s="29"/>
      <c r="AB96" s="29"/>
      <c r="AC96" s="29"/>
    </row>
    <row r="97" spans="1:29" x14ac:dyDescent="0.2">
      <c r="A97" s="7" t="s">
        <v>234</v>
      </c>
      <c r="B97" s="8">
        <v>2</v>
      </c>
      <c r="C97" s="9">
        <v>4</v>
      </c>
      <c r="D97" s="10">
        <f>IF(C97&gt;0,K97/(I97/C97),0)</f>
        <v>3.16</v>
      </c>
      <c r="E97" s="10">
        <f>IF(C97&gt;0,S97/(I97/C97),0)</f>
        <v>0.84</v>
      </c>
      <c r="F97" s="11">
        <f>IF(V97&gt;0,FLOOR((P97+U97)/V97,0.1),0)</f>
        <v>2.6</v>
      </c>
      <c r="G97" s="12" t="s">
        <v>17</v>
      </c>
      <c r="H97" s="12" t="s">
        <v>19</v>
      </c>
      <c r="I97" s="13">
        <f>K97+S97</f>
        <v>100</v>
      </c>
      <c r="J97" s="14">
        <f>P97+U97</f>
        <v>66</v>
      </c>
      <c r="K97" s="13">
        <f>L97+R97</f>
        <v>79</v>
      </c>
      <c r="L97" s="13">
        <f>M97+N97</f>
        <v>75</v>
      </c>
      <c r="M97" s="167">
        <v>30</v>
      </c>
      <c r="N97" s="15">
        <f t="shared" si="93"/>
        <v>45</v>
      </c>
      <c r="O97" s="167"/>
      <c r="P97" s="167">
        <v>45</v>
      </c>
      <c r="Q97" s="167"/>
      <c r="R97" s="8">
        <v>4</v>
      </c>
      <c r="S97" s="16">
        <f>(C97*V97)-K97</f>
        <v>21</v>
      </c>
      <c r="T97" s="17"/>
      <c r="U97" s="18">
        <f>S97-T97</f>
        <v>21</v>
      </c>
      <c r="V97" s="19">
        <v>25</v>
      </c>
      <c r="W97" s="20">
        <v>100</v>
      </c>
      <c r="X97" s="20"/>
      <c r="Y97" s="21"/>
      <c r="AA97" s="29"/>
      <c r="AB97" s="29"/>
      <c r="AC97" s="29"/>
    </row>
    <row r="98" spans="1:29" x14ac:dyDescent="0.2">
      <c r="A98" s="7" t="s">
        <v>187</v>
      </c>
      <c r="B98" s="8">
        <v>2</v>
      </c>
      <c r="C98" s="9">
        <v>3</v>
      </c>
      <c r="D98" s="10">
        <f>IF(C98&gt;0,K98/(I98/C98),0)</f>
        <v>1.28</v>
      </c>
      <c r="E98" s="10">
        <f>IF(C98&gt;0,S98/(I98/C98),0)</f>
        <v>1.72</v>
      </c>
      <c r="F98" s="11">
        <f>IF(V98&gt;0,FLOOR((P98+U98)/V98,0.1),0)</f>
        <v>0</v>
      </c>
      <c r="G98" s="12" t="s">
        <v>21</v>
      </c>
      <c r="H98" s="12" t="s">
        <v>19</v>
      </c>
      <c r="I98" s="13">
        <f>K98+S98</f>
        <v>75</v>
      </c>
      <c r="J98" s="14">
        <f>P98+U98</f>
        <v>0</v>
      </c>
      <c r="K98" s="13">
        <f>L98+R98</f>
        <v>32</v>
      </c>
      <c r="L98" s="13">
        <f>M98+N98</f>
        <v>30</v>
      </c>
      <c r="M98" s="167"/>
      <c r="N98" s="15">
        <f t="shared" si="93"/>
        <v>30</v>
      </c>
      <c r="O98" s="167">
        <v>30</v>
      </c>
      <c r="P98" s="167"/>
      <c r="Q98" s="167"/>
      <c r="R98" s="8">
        <v>2</v>
      </c>
      <c r="S98" s="16">
        <f>(C98*V98)-K98</f>
        <v>43</v>
      </c>
      <c r="T98" s="17">
        <v>43</v>
      </c>
      <c r="U98" s="18">
        <f>S98-T98</f>
        <v>0</v>
      </c>
      <c r="V98" s="19">
        <v>25</v>
      </c>
      <c r="W98" s="20">
        <v>100</v>
      </c>
      <c r="X98" s="20"/>
      <c r="Y98" s="21"/>
      <c r="AA98" s="29"/>
      <c r="AB98" s="29"/>
      <c r="AC98" s="29"/>
    </row>
    <row r="99" spans="1:29" ht="17" x14ac:dyDescent="0.2">
      <c r="A99" s="7" t="s">
        <v>188</v>
      </c>
      <c r="B99" s="8">
        <v>2</v>
      </c>
      <c r="C99" s="9">
        <v>4</v>
      </c>
      <c r="D99" s="137">
        <f>IF(C99&gt;0,K99/(I99/C99),0)</f>
        <v>3.16</v>
      </c>
      <c r="E99" s="137">
        <f>IF(C99&gt;0,S99/(I99/C99),0)</f>
        <v>0.84</v>
      </c>
      <c r="F99" s="138">
        <f>IF(V99&gt;0,FLOOR((P99+U99)/V99,0.1),0)</f>
        <v>2.6</v>
      </c>
      <c r="G99" s="12" t="s">
        <v>17</v>
      </c>
      <c r="H99" s="12" t="s">
        <v>19</v>
      </c>
      <c r="I99" s="139">
        <f>K99+S99</f>
        <v>100</v>
      </c>
      <c r="J99" s="140">
        <f>P99+U99</f>
        <v>66</v>
      </c>
      <c r="K99" s="139">
        <f>L99+R99</f>
        <v>79</v>
      </c>
      <c r="L99" s="139">
        <f>M99+N99</f>
        <v>75</v>
      </c>
      <c r="M99" s="167">
        <v>30</v>
      </c>
      <c r="N99" s="15">
        <f t="shared" si="93"/>
        <v>45</v>
      </c>
      <c r="O99" s="167"/>
      <c r="P99" s="167">
        <v>45</v>
      </c>
      <c r="Q99" s="167"/>
      <c r="R99" s="8">
        <v>4</v>
      </c>
      <c r="S99" s="141">
        <f>(C99*V99)-K99</f>
        <v>21</v>
      </c>
      <c r="T99" s="17"/>
      <c r="U99" s="142">
        <f>S99-T99</f>
        <v>21</v>
      </c>
      <c r="V99" s="19">
        <v>25</v>
      </c>
      <c r="W99" s="20">
        <v>100</v>
      </c>
      <c r="X99" s="20"/>
      <c r="Y99" s="21"/>
      <c r="AA99" s="42"/>
      <c r="AB99" s="42"/>
      <c r="AC99" s="42"/>
    </row>
    <row r="100" spans="1:29" x14ac:dyDescent="0.2">
      <c r="B100" s="8">
        <v>2</v>
      </c>
      <c r="D100" s="10">
        <f t="shared" si="90"/>
        <v>0</v>
      </c>
      <c r="E100" s="10">
        <f t="shared" si="91"/>
        <v>0</v>
      </c>
      <c r="F100" s="11">
        <f t="shared" si="92"/>
        <v>0</v>
      </c>
      <c r="G100" s="12"/>
      <c r="H100" s="12"/>
      <c r="I100" s="13">
        <f t="shared" ref="I100:I101" si="96">K100+S100</f>
        <v>0</v>
      </c>
      <c r="J100" s="14">
        <f t="shared" ref="J100:J101" si="97">P100+U100</f>
        <v>0</v>
      </c>
      <c r="K100" s="13">
        <f t="shared" ref="K100:K101" si="98">L100+R100</f>
        <v>0</v>
      </c>
      <c r="L100" s="13">
        <f t="shared" ref="L100:L101" si="99">M100+N100</f>
        <v>0</v>
      </c>
      <c r="M100" s="168"/>
      <c r="N100" s="15">
        <f t="shared" si="93"/>
        <v>0</v>
      </c>
      <c r="O100" s="168"/>
      <c r="P100" s="168"/>
      <c r="Q100" s="168"/>
      <c r="S100" s="16">
        <f t="shared" si="94"/>
        <v>0</v>
      </c>
      <c r="U100" s="18">
        <f t="shared" si="95"/>
        <v>0</v>
      </c>
      <c r="X100" s="20"/>
      <c r="Y100" s="21"/>
    </row>
    <row r="101" spans="1:29" x14ac:dyDescent="0.2">
      <c r="B101" s="8">
        <v>2</v>
      </c>
      <c r="D101" s="10">
        <f t="shared" si="90"/>
        <v>0</v>
      </c>
      <c r="E101" s="10">
        <f t="shared" si="91"/>
        <v>0</v>
      </c>
      <c r="F101" s="11">
        <f t="shared" si="92"/>
        <v>0</v>
      </c>
      <c r="G101" s="12"/>
      <c r="H101" s="12"/>
      <c r="I101" s="13">
        <f t="shared" si="96"/>
        <v>0</v>
      </c>
      <c r="J101" s="14">
        <f t="shared" si="97"/>
        <v>0</v>
      </c>
      <c r="K101" s="13">
        <f t="shared" si="98"/>
        <v>0</v>
      </c>
      <c r="L101" s="13">
        <f t="shared" si="99"/>
        <v>0</v>
      </c>
      <c r="N101" s="15">
        <f t="shared" si="93"/>
        <v>0</v>
      </c>
      <c r="S101" s="16">
        <f t="shared" si="94"/>
        <v>0</v>
      </c>
      <c r="U101" s="18">
        <f t="shared" si="95"/>
        <v>0</v>
      </c>
      <c r="X101" s="20"/>
      <c r="Y101" s="21"/>
    </row>
    <row r="102" spans="1:29" x14ac:dyDescent="0.2">
      <c r="A102" s="22" t="s">
        <v>142</v>
      </c>
      <c r="B102" s="23">
        <v>2</v>
      </c>
      <c r="C102" s="24">
        <f>SUM(C96:C101)</f>
        <v>13</v>
      </c>
      <c r="D102" s="25">
        <f>SUM(D96:D101)</f>
        <v>8.8800000000000008</v>
      </c>
      <c r="E102" s="25">
        <f>SUM(E96:E101)</f>
        <v>4.12</v>
      </c>
      <c r="F102" s="26" t="s">
        <v>14</v>
      </c>
      <c r="G102" s="23" t="s">
        <v>14</v>
      </c>
      <c r="H102" s="23" t="s">
        <v>14</v>
      </c>
      <c r="I102" s="25">
        <f>SUM(I96:I101)</f>
        <v>325</v>
      </c>
      <c r="J102" s="26" t="s">
        <v>14</v>
      </c>
      <c r="K102" s="25">
        <f>SUM(K96:K101)</f>
        <v>222</v>
      </c>
      <c r="L102" s="25">
        <f>SUM(L96:L101)</f>
        <v>210</v>
      </c>
      <c r="M102" s="27">
        <f>SUM(M96:M101)</f>
        <v>60</v>
      </c>
      <c r="N102" s="24">
        <f>SUM(N96:N101)</f>
        <v>150</v>
      </c>
      <c r="O102" s="24">
        <f>SUM(O96:O101)</f>
        <v>60</v>
      </c>
      <c r="P102" s="26" t="s">
        <v>14</v>
      </c>
      <c r="Q102" s="30"/>
      <c r="R102" s="24">
        <f>SUM(R96:R101)</f>
        <v>12</v>
      </c>
      <c r="S102" s="35">
        <f>SUM(S96:S101)</f>
        <v>103</v>
      </c>
      <c r="T102" s="35">
        <f>SUM(T96:T101)</f>
        <v>61</v>
      </c>
      <c r="U102" s="26" t="s">
        <v>14</v>
      </c>
      <c r="V102" s="23" t="s">
        <v>14</v>
      </c>
      <c r="W102" s="23" t="s">
        <v>14</v>
      </c>
      <c r="X102" s="23" t="s">
        <v>14</v>
      </c>
      <c r="Y102" s="23" t="s">
        <v>14</v>
      </c>
    </row>
    <row r="103" spans="1:29" x14ac:dyDescent="0.2">
      <c r="A103" s="22" t="s">
        <v>143</v>
      </c>
      <c r="B103" s="23">
        <v>2</v>
      </c>
      <c r="C103" s="30" t="s">
        <v>14</v>
      </c>
      <c r="D103" s="26" t="s">
        <v>14</v>
      </c>
      <c r="E103" s="26" t="s">
        <v>14</v>
      </c>
      <c r="F103" s="25">
        <f>SUM(F96:F101)</f>
        <v>5.2</v>
      </c>
      <c r="G103" s="23" t="s">
        <v>14</v>
      </c>
      <c r="H103" s="23" t="s">
        <v>14</v>
      </c>
      <c r="I103" s="23" t="s">
        <v>14</v>
      </c>
      <c r="J103" s="25">
        <f>SUM(J96:J101)</f>
        <v>132</v>
      </c>
      <c r="K103" s="23" t="s">
        <v>14</v>
      </c>
      <c r="L103" s="23" t="s">
        <v>14</v>
      </c>
      <c r="M103" s="28" t="s">
        <v>14</v>
      </c>
      <c r="N103" s="23" t="s">
        <v>14</v>
      </c>
      <c r="O103" s="23" t="s">
        <v>14</v>
      </c>
      <c r="P103" s="25">
        <f>SUM(P96:P101)</f>
        <v>90</v>
      </c>
      <c r="Q103" s="24"/>
      <c r="R103" s="31" t="s">
        <v>14</v>
      </c>
      <c r="S103" s="31" t="s">
        <v>14</v>
      </c>
      <c r="T103" s="31" t="s">
        <v>14</v>
      </c>
      <c r="U103" s="25">
        <f>SUM(U96:U101)</f>
        <v>42</v>
      </c>
      <c r="V103" s="36" t="s">
        <v>14</v>
      </c>
      <c r="W103" s="23" t="s">
        <v>14</v>
      </c>
      <c r="X103" s="23" t="s">
        <v>14</v>
      </c>
      <c r="Y103" s="23" t="s">
        <v>14</v>
      </c>
    </row>
    <row r="104" spans="1:29" x14ac:dyDescent="0.2">
      <c r="A104" s="22" t="s">
        <v>144</v>
      </c>
      <c r="B104" s="23">
        <v>2</v>
      </c>
      <c r="C104" s="24">
        <f>SUMIF(H96:H101,"f",C96:C101)</f>
        <v>0</v>
      </c>
      <c r="D104" s="24">
        <f>SUMIF(H96:H101,"f",D96:D101)</f>
        <v>0</v>
      </c>
      <c r="E104" s="24">
        <f>SUMIF(H96:H101,"f",E96:E101)</f>
        <v>0</v>
      </c>
      <c r="F104" s="26" t="s">
        <v>14</v>
      </c>
      <c r="G104" s="23" t="s">
        <v>14</v>
      </c>
      <c r="H104" s="23" t="s">
        <v>14</v>
      </c>
      <c r="I104" s="24">
        <f>SUMIF(H96:H101,"f",I96:I101)</f>
        <v>0</v>
      </c>
      <c r="J104" s="23" t="s">
        <v>14</v>
      </c>
      <c r="K104" s="24">
        <f>SUMIF(H96:H101,"f",K96:K101)</f>
        <v>0</v>
      </c>
      <c r="L104" s="24">
        <f>SUMIF(H96:H101,"f",L96:L101)</f>
        <v>0</v>
      </c>
      <c r="M104" s="24">
        <f>SUMIF(H96:H101,"f",M96:M101)</f>
        <v>0</v>
      </c>
      <c r="N104" s="24">
        <f>SUMIF(H96:H101,"f",N96:N101)</f>
        <v>0</v>
      </c>
      <c r="O104" s="24">
        <f>SUMIF(H96:H101,"f",O96:O101)</f>
        <v>0</v>
      </c>
      <c r="P104" s="23" t="s">
        <v>14</v>
      </c>
      <c r="Q104" s="31"/>
      <c r="R104" s="24">
        <f>SUMIF(H96:H101,"f",R96:R101)</f>
        <v>0</v>
      </c>
      <c r="S104" s="24">
        <f>SUMIF(H96:H101,"f",S96:S101)</f>
        <v>0</v>
      </c>
      <c r="T104" s="24">
        <f>SUMIF(H96:H101,"f",T96:T101)</f>
        <v>0</v>
      </c>
      <c r="U104" s="23" t="s">
        <v>14</v>
      </c>
      <c r="V104" s="23" t="s">
        <v>14</v>
      </c>
      <c r="W104" s="23" t="s">
        <v>14</v>
      </c>
      <c r="X104" s="23" t="s">
        <v>14</v>
      </c>
      <c r="Y104" s="23" t="s">
        <v>14</v>
      </c>
    </row>
    <row r="105" spans="1:29" x14ac:dyDescent="0.2">
      <c r="A105" s="234" t="s">
        <v>30</v>
      </c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6"/>
    </row>
    <row r="106" spans="1:29" x14ac:dyDescent="0.2">
      <c r="A106" s="20" t="s">
        <v>232</v>
      </c>
      <c r="B106" s="8">
        <v>2</v>
      </c>
      <c r="C106" s="9">
        <v>9</v>
      </c>
      <c r="D106" s="10">
        <f>IF(C106&gt;0,K106/(I106/C106),0)</f>
        <v>5.72</v>
      </c>
      <c r="E106" s="10">
        <f>IF(C106&gt;0,S106/(I106/C106),0)</f>
        <v>3.28</v>
      </c>
      <c r="F106" s="11">
        <f>IF(V106&gt;0,FLOOR((P106+U106)/V106,0.1),0)</f>
        <v>7.4</v>
      </c>
      <c r="G106" s="12" t="s">
        <v>17</v>
      </c>
      <c r="H106" s="12" t="s">
        <v>19</v>
      </c>
      <c r="I106" s="13">
        <f>K106+S106</f>
        <v>225</v>
      </c>
      <c r="J106" s="14">
        <f>P106+U106</f>
        <v>187</v>
      </c>
      <c r="K106" s="13">
        <f>L106+R106</f>
        <v>143</v>
      </c>
      <c r="L106" s="13">
        <f>M106+N106</f>
        <v>135</v>
      </c>
      <c r="M106" s="8">
        <v>30</v>
      </c>
      <c r="N106" s="15">
        <f t="shared" ref="N106:N109" si="100">O106+P106+Q106</f>
        <v>105</v>
      </c>
      <c r="O106" s="167"/>
      <c r="P106" s="167">
        <v>105</v>
      </c>
      <c r="Q106" s="167"/>
      <c r="R106" s="8">
        <v>8</v>
      </c>
      <c r="S106" s="16">
        <f>(C106*V106)-K106</f>
        <v>82</v>
      </c>
      <c r="T106" s="17"/>
      <c r="U106" s="18">
        <f>S106-T106</f>
        <v>82</v>
      </c>
      <c r="V106" s="19">
        <v>25</v>
      </c>
      <c r="W106" s="20">
        <v>100</v>
      </c>
      <c r="X106" s="20"/>
      <c r="Y106" s="21"/>
    </row>
    <row r="107" spans="1:29" x14ac:dyDescent="0.2">
      <c r="A107" s="7"/>
      <c r="B107" s="8">
        <v>2</v>
      </c>
      <c r="C107" s="9"/>
      <c r="D107" s="10">
        <f t="shared" ref="D107:D109" si="101">IF(C107&gt;0,K107/(I107/C107),0)</f>
        <v>0</v>
      </c>
      <c r="E107" s="10">
        <f t="shared" ref="E107:E109" si="102">IF(C107&gt;0,S107/(I107/C107),0)</f>
        <v>0</v>
      </c>
      <c r="F107" s="11">
        <f t="shared" ref="F107:F109" si="103">IF(V107&gt;0,FLOOR((P107+U107)/V107,0.1),0)</f>
        <v>0</v>
      </c>
      <c r="G107" s="12"/>
      <c r="H107" s="12"/>
      <c r="I107" s="13">
        <f t="shared" ref="I107:I109" si="104">K107+S107</f>
        <v>0</v>
      </c>
      <c r="J107" s="14">
        <f t="shared" ref="J107:J109" si="105">P107+U107</f>
        <v>0</v>
      </c>
      <c r="K107" s="13">
        <f t="shared" ref="K107:K109" si="106">L107+R107</f>
        <v>0</v>
      </c>
      <c r="L107" s="13">
        <f t="shared" ref="L107:L109" si="107">M107+N107</f>
        <v>0</v>
      </c>
      <c r="M107" s="8"/>
      <c r="N107" s="15">
        <f t="shared" si="100"/>
        <v>0</v>
      </c>
      <c r="O107" s="8"/>
      <c r="P107" s="8"/>
      <c r="Q107" s="8"/>
      <c r="R107" s="8"/>
      <c r="S107" s="16">
        <f t="shared" ref="S107:S109" si="108">(C107*V107)-K107</f>
        <v>0</v>
      </c>
      <c r="T107" s="17"/>
      <c r="U107" s="18">
        <f t="shared" ref="U107:U109" si="109">S107-T107</f>
        <v>0</v>
      </c>
      <c r="V107" s="19"/>
      <c r="W107" s="20"/>
      <c r="X107" s="20"/>
      <c r="Y107" s="21"/>
    </row>
    <row r="108" spans="1:29" x14ac:dyDescent="0.2">
      <c r="A108" s="7"/>
      <c r="B108" s="8">
        <v>2</v>
      </c>
      <c r="C108" s="9"/>
      <c r="D108" s="10">
        <f t="shared" si="101"/>
        <v>0</v>
      </c>
      <c r="E108" s="10">
        <f t="shared" si="102"/>
        <v>0</v>
      </c>
      <c r="F108" s="11">
        <f t="shared" si="103"/>
        <v>0</v>
      </c>
      <c r="G108" s="12"/>
      <c r="H108" s="12"/>
      <c r="I108" s="13">
        <f t="shared" si="104"/>
        <v>0</v>
      </c>
      <c r="J108" s="14">
        <f t="shared" si="105"/>
        <v>0</v>
      </c>
      <c r="K108" s="13">
        <f t="shared" si="106"/>
        <v>0</v>
      </c>
      <c r="L108" s="13">
        <f t="shared" si="107"/>
        <v>0</v>
      </c>
      <c r="M108" s="8"/>
      <c r="N108" s="15">
        <f t="shared" si="100"/>
        <v>0</v>
      </c>
      <c r="O108" s="8"/>
      <c r="P108" s="8"/>
      <c r="Q108" s="8"/>
      <c r="R108" s="8"/>
      <c r="S108" s="16">
        <f t="shared" si="108"/>
        <v>0</v>
      </c>
      <c r="T108" s="17"/>
      <c r="U108" s="18">
        <f t="shared" si="109"/>
        <v>0</v>
      </c>
      <c r="V108" s="19"/>
      <c r="W108" s="20"/>
      <c r="X108" s="20"/>
      <c r="Y108" s="21"/>
    </row>
    <row r="109" spans="1:29" x14ac:dyDescent="0.2">
      <c r="A109" s="7"/>
      <c r="B109" s="8">
        <v>2</v>
      </c>
      <c r="C109" s="9"/>
      <c r="D109" s="10">
        <f t="shared" si="101"/>
        <v>0</v>
      </c>
      <c r="E109" s="10">
        <f t="shared" si="102"/>
        <v>0</v>
      </c>
      <c r="F109" s="11">
        <f t="shared" si="103"/>
        <v>0</v>
      </c>
      <c r="G109" s="12"/>
      <c r="H109" s="12"/>
      <c r="I109" s="13">
        <f t="shared" si="104"/>
        <v>0</v>
      </c>
      <c r="J109" s="14">
        <f t="shared" si="105"/>
        <v>0</v>
      </c>
      <c r="K109" s="13">
        <f t="shared" si="106"/>
        <v>0</v>
      </c>
      <c r="L109" s="13">
        <f t="shared" si="107"/>
        <v>0</v>
      </c>
      <c r="M109" s="8"/>
      <c r="N109" s="15">
        <f t="shared" si="100"/>
        <v>0</v>
      </c>
      <c r="O109" s="8"/>
      <c r="P109" s="8"/>
      <c r="Q109" s="8"/>
      <c r="R109" s="8"/>
      <c r="S109" s="16">
        <f t="shared" si="108"/>
        <v>0</v>
      </c>
      <c r="T109" s="17"/>
      <c r="U109" s="18">
        <f t="shared" si="109"/>
        <v>0</v>
      </c>
      <c r="V109" s="19"/>
      <c r="W109" s="20"/>
      <c r="X109" s="20"/>
      <c r="Y109" s="21"/>
    </row>
    <row r="110" spans="1:29" x14ac:dyDescent="0.2">
      <c r="A110" s="22" t="s">
        <v>142</v>
      </c>
      <c r="B110" s="23">
        <v>2</v>
      </c>
      <c r="C110" s="24">
        <f>SUM(C106:C109)</f>
        <v>9</v>
      </c>
      <c r="D110" s="25">
        <f>SUM(D106:D109)</f>
        <v>5.72</v>
      </c>
      <c r="E110" s="25">
        <f>SUM(E106:E109)</f>
        <v>3.28</v>
      </c>
      <c r="F110" s="26" t="s">
        <v>14</v>
      </c>
      <c r="G110" s="23" t="s">
        <v>14</v>
      </c>
      <c r="H110" s="23" t="s">
        <v>14</v>
      </c>
      <c r="I110" s="25">
        <f>SUM(I106:I109)</f>
        <v>225</v>
      </c>
      <c r="J110" s="26" t="s">
        <v>14</v>
      </c>
      <c r="K110" s="25">
        <f>SUM(K106:K109)</f>
        <v>143</v>
      </c>
      <c r="L110" s="25">
        <f>SUM(L106:L109)</f>
        <v>135</v>
      </c>
      <c r="M110" s="27">
        <f>SUM(M106:M109)</f>
        <v>30</v>
      </c>
      <c r="N110" s="24">
        <f>SUM(N106:N109)</f>
        <v>105</v>
      </c>
      <c r="O110" s="24">
        <f>SUM(O106:O109)</f>
        <v>0</v>
      </c>
      <c r="P110" s="26" t="s">
        <v>14</v>
      </c>
      <c r="Q110" s="30"/>
      <c r="R110" s="24">
        <f>SUM(R106:R109)</f>
        <v>8</v>
      </c>
      <c r="S110" s="35">
        <f>SUM(S106:S109)</f>
        <v>82</v>
      </c>
      <c r="T110" s="35">
        <f>SUM(T106:T109)</f>
        <v>0</v>
      </c>
      <c r="U110" s="26" t="s">
        <v>14</v>
      </c>
      <c r="V110" s="23" t="s">
        <v>14</v>
      </c>
      <c r="W110" s="23" t="s">
        <v>14</v>
      </c>
      <c r="X110" s="23" t="s">
        <v>14</v>
      </c>
      <c r="Y110" s="23" t="s">
        <v>14</v>
      </c>
    </row>
    <row r="111" spans="1:29" x14ac:dyDescent="0.2">
      <c r="A111" s="22" t="s">
        <v>143</v>
      </c>
      <c r="B111" s="23">
        <v>2</v>
      </c>
      <c r="C111" s="30" t="s">
        <v>14</v>
      </c>
      <c r="D111" s="26" t="s">
        <v>14</v>
      </c>
      <c r="E111" s="26" t="s">
        <v>14</v>
      </c>
      <c r="F111" s="25">
        <f>SUM(F106:F109)</f>
        <v>7.4</v>
      </c>
      <c r="G111" s="23" t="s">
        <v>14</v>
      </c>
      <c r="H111" s="23" t="s">
        <v>14</v>
      </c>
      <c r="I111" s="23" t="s">
        <v>14</v>
      </c>
      <c r="J111" s="25">
        <f>SUM(J106:J109)</f>
        <v>187</v>
      </c>
      <c r="K111" s="23" t="s">
        <v>14</v>
      </c>
      <c r="L111" s="23" t="s">
        <v>14</v>
      </c>
      <c r="M111" s="28" t="s">
        <v>14</v>
      </c>
      <c r="N111" s="23" t="s">
        <v>14</v>
      </c>
      <c r="O111" s="23" t="s">
        <v>14</v>
      </c>
      <c r="P111" s="25">
        <f>SUM(P106:P109)</f>
        <v>105</v>
      </c>
      <c r="Q111" s="24"/>
      <c r="R111" s="31" t="s">
        <v>14</v>
      </c>
      <c r="S111" s="31" t="s">
        <v>14</v>
      </c>
      <c r="T111" s="31" t="s">
        <v>14</v>
      </c>
      <c r="U111" s="25">
        <f>SUM(U106:U109)</f>
        <v>82</v>
      </c>
      <c r="V111" s="36" t="s">
        <v>14</v>
      </c>
      <c r="W111" s="23" t="s">
        <v>14</v>
      </c>
      <c r="X111" s="23" t="s">
        <v>14</v>
      </c>
      <c r="Y111" s="23" t="s">
        <v>14</v>
      </c>
    </row>
    <row r="112" spans="1:29" x14ac:dyDescent="0.2">
      <c r="A112" s="22" t="s">
        <v>144</v>
      </c>
      <c r="B112" s="23">
        <v>2</v>
      </c>
      <c r="C112" s="24">
        <f>SUMIF(H106:H109,"f",C106:C109)</f>
        <v>0</v>
      </c>
      <c r="D112" s="24">
        <f>SUMIF(H106:H109,"f",D106:D109)</f>
        <v>0</v>
      </c>
      <c r="E112" s="24">
        <f>SUMIF(H106:H109,"f",E106:E109)</f>
        <v>0</v>
      </c>
      <c r="F112" s="26" t="s">
        <v>14</v>
      </c>
      <c r="G112" s="23" t="s">
        <v>14</v>
      </c>
      <c r="H112" s="23" t="s">
        <v>14</v>
      </c>
      <c r="I112" s="24">
        <f>SUMIF(H106:H109,"f",I106:I109)</f>
        <v>0</v>
      </c>
      <c r="J112" s="23" t="s">
        <v>14</v>
      </c>
      <c r="K112" s="24">
        <f>SUMIF(H106:H109,"f",K106:K109)</f>
        <v>0</v>
      </c>
      <c r="L112" s="24">
        <f>SUMIF(H106:H109,"f",L106:L109)</f>
        <v>0</v>
      </c>
      <c r="M112" s="24">
        <f>SUMIF(H106:H109,"f",M106:M109)</f>
        <v>0</v>
      </c>
      <c r="N112" s="24">
        <f>SUMIF(H106:H109,"f",N106:N109)</f>
        <v>0</v>
      </c>
      <c r="O112" s="24">
        <f>SUMIF(H106:H109,"f",O106:O109)</f>
        <v>0</v>
      </c>
      <c r="P112" s="23" t="s">
        <v>14</v>
      </c>
      <c r="Q112" s="31"/>
      <c r="R112" s="24">
        <f>SUMIF(H106:H109,"f",R106:R109)</f>
        <v>0</v>
      </c>
      <c r="S112" s="24">
        <f>SUMIF(H106:H109,"f",S106:S109)</f>
        <v>0</v>
      </c>
      <c r="T112" s="24">
        <f>SUMIF(H106:H109,"f",T106:T109)</f>
        <v>0</v>
      </c>
      <c r="U112" s="23" t="s">
        <v>14</v>
      </c>
      <c r="V112" s="23" t="s">
        <v>14</v>
      </c>
      <c r="W112" s="23" t="s">
        <v>14</v>
      </c>
      <c r="X112" s="23" t="s">
        <v>14</v>
      </c>
      <c r="Y112" s="23" t="s">
        <v>14</v>
      </c>
    </row>
    <row r="113" spans="1:25" x14ac:dyDescent="0.2">
      <c r="A113" s="234" t="s">
        <v>33</v>
      </c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6"/>
    </row>
    <row r="114" spans="1:25" x14ac:dyDescent="0.2">
      <c r="A114" s="7"/>
      <c r="B114" s="8">
        <v>2</v>
      </c>
      <c r="C114" s="9"/>
      <c r="D114" s="10">
        <f t="shared" ref="D114:D117" si="110">IF(C114&gt;0,K114/(I114/C114),0)</f>
        <v>0</v>
      </c>
      <c r="E114" s="10">
        <f t="shared" ref="E114:E117" si="111">IF(C114&gt;0,S114/(I114/C114),0)</f>
        <v>0</v>
      </c>
      <c r="F114" s="11">
        <f t="shared" ref="F114:F117" si="112">IF(V114&gt;0,FLOOR((P114+U114)/V114,0.1),0)</f>
        <v>0</v>
      </c>
      <c r="G114" s="12"/>
      <c r="H114" s="12"/>
      <c r="I114" s="13">
        <f>K114+S114</f>
        <v>0</v>
      </c>
      <c r="J114" s="14">
        <f>P114+U114</f>
        <v>0</v>
      </c>
      <c r="K114" s="13">
        <f>L114+R114</f>
        <v>0</v>
      </c>
      <c r="L114" s="13">
        <f>M114+N114</f>
        <v>0</v>
      </c>
      <c r="M114" s="8"/>
      <c r="N114" s="15">
        <f t="shared" ref="N114:N117" si="113">O114+P114+Q114</f>
        <v>0</v>
      </c>
      <c r="O114" s="8"/>
      <c r="P114" s="8"/>
      <c r="Q114" s="8"/>
      <c r="R114" s="8"/>
      <c r="S114" s="16">
        <f t="shared" ref="S114:S117" si="114">(C114*V114)-K114</f>
        <v>0</v>
      </c>
      <c r="T114" s="17"/>
      <c r="U114" s="18">
        <f t="shared" ref="U114:U117" si="115">S114-T114</f>
        <v>0</v>
      </c>
      <c r="V114" s="19"/>
      <c r="W114" s="20"/>
      <c r="X114" s="20"/>
      <c r="Y114" s="21"/>
    </row>
    <row r="115" spans="1:25" x14ac:dyDescent="0.2">
      <c r="A115" s="7"/>
      <c r="B115" s="8">
        <v>2</v>
      </c>
      <c r="C115" s="9"/>
      <c r="D115" s="10">
        <f t="shared" si="110"/>
        <v>0</v>
      </c>
      <c r="E115" s="10">
        <f t="shared" si="111"/>
        <v>0</v>
      </c>
      <c r="F115" s="11">
        <f t="shared" si="112"/>
        <v>0</v>
      </c>
      <c r="G115" s="12"/>
      <c r="H115" s="12"/>
      <c r="I115" s="13">
        <f t="shared" ref="I115:I117" si="116">K115+S115</f>
        <v>0</v>
      </c>
      <c r="J115" s="14">
        <f t="shared" ref="J115:J117" si="117">P115+U115</f>
        <v>0</v>
      </c>
      <c r="K115" s="13">
        <f t="shared" ref="K115:K117" si="118">L115+R115</f>
        <v>0</v>
      </c>
      <c r="L115" s="13">
        <f t="shared" ref="L115:L117" si="119">M115+N115</f>
        <v>0</v>
      </c>
      <c r="M115" s="8"/>
      <c r="N115" s="15">
        <f t="shared" si="113"/>
        <v>0</v>
      </c>
      <c r="O115" s="8"/>
      <c r="P115" s="8"/>
      <c r="Q115" s="8"/>
      <c r="R115" s="8"/>
      <c r="S115" s="16">
        <f t="shared" si="114"/>
        <v>0</v>
      </c>
      <c r="T115" s="17"/>
      <c r="U115" s="18">
        <f t="shared" si="115"/>
        <v>0</v>
      </c>
      <c r="V115" s="19"/>
      <c r="W115" s="20"/>
      <c r="X115" s="20"/>
      <c r="Y115" s="21"/>
    </row>
    <row r="116" spans="1:25" x14ac:dyDescent="0.2">
      <c r="A116" s="7"/>
      <c r="B116" s="8">
        <v>2</v>
      </c>
      <c r="C116" s="9"/>
      <c r="D116" s="10">
        <f t="shared" si="110"/>
        <v>0</v>
      </c>
      <c r="E116" s="10">
        <f t="shared" si="111"/>
        <v>0</v>
      </c>
      <c r="F116" s="11">
        <f t="shared" si="112"/>
        <v>0</v>
      </c>
      <c r="G116" s="12"/>
      <c r="H116" s="12"/>
      <c r="I116" s="13">
        <f t="shared" si="116"/>
        <v>0</v>
      </c>
      <c r="J116" s="14">
        <f t="shared" si="117"/>
        <v>0</v>
      </c>
      <c r="K116" s="13">
        <f t="shared" si="118"/>
        <v>0</v>
      </c>
      <c r="L116" s="13">
        <f t="shared" si="119"/>
        <v>0</v>
      </c>
      <c r="M116" s="8"/>
      <c r="N116" s="15">
        <f t="shared" si="113"/>
        <v>0</v>
      </c>
      <c r="O116" s="8"/>
      <c r="P116" s="8"/>
      <c r="Q116" s="8"/>
      <c r="R116" s="8"/>
      <c r="S116" s="16">
        <f t="shared" si="114"/>
        <v>0</v>
      </c>
      <c r="T116" s="17"/>
      <c r="U116" s="18">
        <f t="shared" si="115"/>
        <v>0</v>
      </c>
      <c r="V116" s="19"/>
      <c r="W116" s="20"/>
      <c r="X116" s="20"/>
      <c r="Y116" s="21"/>
    </row>
    <row r="117" spans="1:25" x14ac:dyDescent="0.2">
      <c r="A117" s="7"/>
      <c r="B117" s="8">
        <v>2</v>
      </c>
      <c r="C117" s="9"/>
      <c r="D117" s="10">
        <f t="shared" si="110"/>
        <v>0</v>
      </c>
      <c r="E117" s="10">
        <f t="shared" si="111"/>
        <v>0</v>
      </c>
      <c r="F117" s="11">
        <f t="shared" si="112"/>
        <v>0</v>
      </c>
      <c r="G117" s="12"/>
      <c r="H117" s="12"/>
      <c r="I117" s="13">
        <f t="shared" si="116"/>
        <v>0</v>
      </c>
      <c r="J117" s="14">
        <f t="shared" si="117"/>
        <v>0</v>
      </c>
      <c r="K117" s="13">
        <f t="shared" si="118"/>
        <v>0</v>
      </c>
      <c r="L117" s="13">
        <f t="shared" si="119"/>
        <v>0</v>
      </c>
      <c r="M117" s="8"/>
      <c r="N117" s="15">
        <f t="shared" si="113"/>
        <v>0</v>
      </c>
      <c r="O117" s="8"/>
      <c r="P117" s="8"/>
      <c r="Q117" s="8"/>
      <c r="R117" s="8"/>
      <c r="S117" s="16">
        <f t="shared" si="114"/>
        <v>0</v>
      </c>
      <c r="T117" s="17"/>
      <c r="U117" s="18">
        <f t="shared" si="115"/>
        <v>0</v>
      </c>
      <c r="V117" s="19"/>
      <c r="W117" s="20"/>
      <c r="X117" s="20"/>
      <c r="Y117" s="21"/>
    </row>
    <row r="118" spans="1:25" x14ac:dyDescent="0.2">
      <c r="A118" s="22" t="s">
        <v>142</v>
      </c>
      <c r="B118" s="23">
        <v>2</v>
      </c>
      <c r="C118" s="24">
        <f>SUM(C114:C117)</f>
        <v>0</v>
      </c>
      <c r="D118" s="25">
        <f>SUM(D114:D117)</f>
        <v>0</v>
      </c>
      <c r="E118" s="25">
        <f>SUM(E114:E117)</f>
        <v>0</v>
      </c>
      <c r="F118" s="26" t="s">
        <v>14</v>
      </c>
      <c r="G118" s="23" t="s">
        <v>14</v>
      </c>
      <c r="H118" s="23" t="s">
        <v>14</v>
      </c>
      <c r="I118" s="25">
        <f>SUM(I114:I117)</f>
        <v>0</v>
      </c>
      <c r="J118" s="26" t="s">
        <v>14</v>
      </c>
      <c r="K118" s="25">
        <f>SUM(K114:K117)</f>
        <v>0</v>
      </c>
      <c r="L118" s="25">
        <f>SUM(L114:L117)</f>
        <v>0</v>
      </c>
      <c r="M118" s="27">
        <f>SUM(M114:M117)</f>
        <v>0</v>
      </c>
      <c r="N118" s="24">
        <f>SUM(N114:N117)</f>
        <v>0</v>
      </c>
      <c r="O118" s="24">
        <f>SUM(O114:O117)</f>
        <v>0</v>
      </c>
      <c r="P118" s="26" t="s">
        <v>14</v>
      </c>
      <c r="Q118" s="30"/>
      <c r="R118" s="24">
        <f>SUM(R114:R117)</f>
        <v>0</v>
      </c>
      <c r="S118" s="35">
        <f>SUM(S114:S117)</f>
        <v>0</v>
      </c>
      <c r="T118" s="35">
        <f>SUM(T114:T117)</f>
        <v>0</v>
      </c>
      <c r="U118" s="26" t="s">
        <v>14</v>
      </c>
      <c r="V118" s="23" t="s">
        <v>14</v>
      </c>
      <c r="W118" s="23" t="s">
        <v>14</v>
      </c>
      <c r="X118" s="23" t="s">
        <v>14</v>
      </c>
      <c r="Y118" s="23" t="s">
        <v>14</v>
      </c>
    </row>
    <row r="119" spans="1:25" x14ac:dyDescent="0.2">
      <c r="A119" s="22" t="s">
        <v>143</v>
      </c>
      <c r="B119" s="23">
        <v>2</v>
      </c>
      <c r="C119" s="30" t="s">
        <v>14</v>
      </c>
      <c r="D119" s="26" t="s">
        <v>14</v>
      </c>
      <c r="E119" s="26" t="s">
        <v>14</v>
      </c>
      <c r="F119" s="25">
        <f>SUM(F114:F117)</f>
        <v>0</v>
      </c>
      <c r="G119" s="23" t="s">
        <v>14</v>
      </c>
      <c r="H119" s="23" t="s">
        <v>14</v>
      </c>
      <c r="I119" s="23" t="s">
        <v>14</v>
      </c>
      <c r="J119" s="25">
        <f>SUM(J114:J117)</f>
        <v>0</v>
      </c>
      <c r="K119" s="23" t="s">
        <v>14</v>
      </c>
      <c r="L119" s="23" t="s">
        <v>14</v>
      </c>
      <c r="M119" s="28" t="s">
        <v>14</v>
      </c>
      <c r="N119" s="23" t="s">
        <v>14</v>
      </c>
      <c r="O119" s="23" t="s">
        <v>14</v>
      </c>
      <c r="P119" s="25">
        <f>SUM(P114:P117)</f>
        <v>0</v>
      </c>
      <c r="Q119" s="24"/>
      <c r="R119" s="31" t="s">
        <v>14</v>
      </c>
      <c r="S119" s="31" t="s">
        <v>14</v>
      </c>
      <c r="T119" s="31" t="s">
        <v>14</v>
      </c>
      <c r="U119" s="25">
        <f>SUM(U114:U117)</f>
        <v>0</v>
      </c>
      <c r="V119" s="36" t="s">
        <v>14</v>
      </c>
      <c r="W119" s="23" t="s">
        <v>14</v>
      </c>
      <c r="X119" s="23" t="s">
        <v>14</v>
      </c>
      <c r="Y119" s="23" t="s">
        <v>14</v>
      </c>
    </row>
    <row r="120" spans="1:25" x14ac:dyDescent="0.2">
      <c r="A120" s="22" t="s">
        <v>144</v>
      </c>
      <c r="B120" s="23">
        <v>2</v>
      </c>
      <c r="C120" s="24">
        <f>SUMIF(H114:H117,"f",C114:C117)</f>
        <v>0</v>
      </c>
      <c r="D120" s="24">
        <f>SUMIF(H114:H117,"f",D114:D117)</f>
        <v>0</v>
      </c>
      <c r="E120" s="24">
        <f>SUMIF(H114:H117,"f",E114:E117)</f>
        <v>0</v>
      </c>
      <c r="F120" s="26" t="s">
        <v>14</v>
      </c>
      <c r="G120" s="23" t="s">
        <v>14</v>
      </c>
      <c r="H120" s="23" t="s">
        <v>14</v>
      </c>
      <c r="I120" s="24">
        <f>SUMIF(H114:H117,"f",I114:I117)</f>
        <v>0</v>
      </c>
      <c r="J120" s="23" t="s">
        <v>14</v>
      </c>
      <c r="K120" s="24">
        <f>SUMIF(H114:H117,"f",K114:K117)</f>
        <v>0</v>
      </c>
      <c r="L120" s="24">
        <f>SUMIF(H114:H117,"f",L114:L117)</f>
        <v>0</v>
      </c>
      <c r="M120" s="24">
        <f>SUMIF(H114:H117,"f",M114:M117)</f>
        <v>0</v>
      </c>
      <c r="N120" s="24">
        <f>SUMIF(H114:H117,"f",N114:N117)</f>
        <v>0</v>
      </c>
      <c r="O120" s="24">
        <f>SUMIF(H114:H117,"f",O114:O117)</f>
        <v>0</v>
      </c>
      <c r="P120" s="23" t="s">
        <v>14</v>
      </c>
      <c r="Q120" s="31"/>
      <c r="R120" s="24">
        <f>SUMIF(H114:H117,"f",R114:R117)</f>
        <v>0</v>
      </c>
      <c r="S120" s="24">
        <f>SUMIF(H114:H117,"f",S114:S117)</f>
        <v>0</v>
      </c>
      <c r="T120" s="24">
        <f>SUMIF(H114:H117,"f",T114:T117)</f>
        <v>0</v>
      </c>
      <c r="U120" s="23" t="s">
        <v>14</v>
      </c>
      <c r="V120" s="23" t="s">
        <v>14</v>
      </c>
      <c r="W120" s="23" t="s">
        <v>14</v>
      </c>
      <c r="X120" s="23" t="s">
        <v>14</v>
      </c>
      <c r="Y120" s="23" t="s">
        <v>14</v>
      </c>
    </row>
    <row r="121" spans="1:25" x14ac:dyDescent="0.2">
      <c r="A121" s="234" t="s">
        <v>31</v>
      </c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6"/>
    </row>
    <row r="122" spans="1:25" x14ac:dyDescent="0.2">
      <c r="A122" s="7"/>
      <c r="B122" s="8">
        <v>2</v>
      </c>
      <c r="C122" s="9"/>
      <c r="D122" s="10">
        <f t="shared" ref="D122:D124" si="120">IF(C122&gt;0,K122/(I122/C122),0)</f>
        <v>0</v>
      </c>
      <c r="E122" s="10">
        <f t="shared" ref="E122:E124" si="121">IF(C122&gt;0,S122/(I122/C122),0)</f>
        <v>0</v>
      </c>
      <c r="F122" s="11">
        <f t="shared" ref="F122:F124" si="122">IF(V122&gt;0,FLOOR((P122+U122)/V122,0.1),0)</f>
        <v>0</v>
      </c>
      <c r="G122" s="12"/>
      <c r="H122" s="12"/>
      <c r="I122" s="13">
        <f>K122+S122</f>
        <v>0</v>
      </c>
      <c r="J122" s="14">
        <f>P122+U122</f>
        <v>0</v>
      </c>
      <c r="K122" s="13">
        <f>L122+R122</f>
        <v>0</v>
      </c>
      <c r="L122" s="13">
        <f>M122+N122</f>
        <v>0</v>
      </c>
      <c r="M122" s="8"/>
      <c r="N122" s="15">
        <f t="shared" ref="N122:N124" si="123">O122+P122+Q122</f>
        <v>0</v>
      </c>
      <c r="O122" s="8"/>
      <c r="P122" s="8"/>
      <c r="Q122" s="8"/>
      <c r="R122" s="8"/>
      <c r="S122" s="16">
        <f t="shared" ref="S122:S124" si="124">(C122*V122)-K122</f>
        <v>0</v>
      </c>
      <c r="T122" s="17"/>
      <c r="U122" s="18">
        <f t="shared" ref="U122:U124" si="125">S122-T122</f>
        <v>0</v>
      </c>
      <c r="V122" s="19"/>
      <c r="W122" s="20"/>
      <c r="X122" s="20"/>
      <c r="Y122" s="21"/>
    </row>
    <row r="123" spans="1:25" x14ac:dyDescent="0.2">
      <c r="A123" s="7"/>
      <c r="B123" s="8">
        <v>2</v>
      </c>
      <c r="C123" s="9"/>
      <c r="D123" s="10">
        <f t="shared" si="120"/>
        <v>0</v>
      </c>
      <c r="E123" s="10">
        <f t="shared" si="121"/>
        <v>0</v>
      </c>
      <c r="F123" s="11">
        <f t="shared" si="122"/>
        <v>0</v>
      </c>
      <c r="G123" s="12"/>
      <c r="H123" s="12"/>
      <c r="I123" s="13">
        <f t="shared" ref="I123:I124" si="126">K123+S123</f>
        <v>0</v>
      </c>
      <c r="J123" s="14">
        <f t="shared" ref="J123:J124" si="127">P123+U123</f>
        <v>0</v>
      </c>
      <c r="K123" s="13">
        <f t="shared" ref="K123:K124" si="128">L123+R123</f>
        <v>0</v>
      </c>
      <c r="L123" s="13">
        <f t="shared" ref="L123:L124" si="129">M123+N123</f>
        <v>0</v>
      </c>
      <c r="M123" s="8"/>
      <c r="N123" s="15">
        <f t="shared" si="123"/>
        <v>0</v>
      </c>
      <c r="O123" s="8"/>
      <c r="P123" s="8"/>
      <c r="Q123" s="8"/>
      <c r="R123" s="8"/>
      <c r="S123" s="16">
        <f t="shared" si="124"/>
        <v>0</v>
      </c>
      <c r="T123" s="17"/>
      <c r="U123" s="18">
        <f t="shared" si="125"/>
        <v>0</v>
      </c>
      <c r="V123" s="19"/>
      <c r="W123" s="20"/>
      <c r="X123" s="20"/>
      <c r="Y123" s="21"/>
    </row>
    <row r="124" spans="1:25" x14ac:dyDescent="0.2">
      <c r="A124" s="7"/>
      <c r="B124" s="8">
        <v>2</v>
      </c>
      <c r="C124" s="9"/>
      <c r="D124" s="10">
        <f t="shared" si="120"/>
        <v>0</v>
      </c>
      <c r="E124" s="10">
        <f t="shared" si="121"/>
        <v>0</v>
      </c>
      <c r="F124" s="11">
        <f t="shared" si="122"/>
        <v>0</v>
      </c>
      <c r="G124" s="12"/>
      <c r="H124" s="12"/>
      <c r="I124" s="13">
        <f t="shared" si="126"/>
        <v>0</v>
      </c>
      <c r="J124" s="14">
        <f t="shared" si="127"/>
        <v>0</v>
      </c>
      <c r="K124" s="13">
        <f t="shared" si="128"/>
        <v>0</v>
      </c>
      <c r="L124" s="13">
        <f t="shared" si="129"/>
        <v>0</v>
      </c>
      <c r="M124" s="8"/>
      <c r="N124" s="15">
        <f t="shared" si="123"/>
        <v>0</v>
      </c>
      <c r="O124" s="8"/>
      <c r="P124" s="8"/>
      <c r="Q124" s="8"/>
      <c r="R124" s="8"/>
      <c r="S124" s="16">
        <f t="shared" si="124"/>
        <v>0</v>
      </c>
      <c r="T124" s="17"/>
      <c r="U124" s="18">
        <f t="shared" si="125"/>
        <v>0</v>
      </c>
      <c r="V124" s="19"/>
      <c r="W124" s="20"/>
      <c r="X124" s="20"/>
      <c r="Y124" s="21"/>
    </row>
    <row r="125" spans="1:25" x14ac:dyDescent="0.2">
      <c r="A125" s="22" t="s">
        <v>142</v>
      </c>
      <c r="B125" s="23">
        <v>2</v>
      </c>
      <c r="C125" s="24">
        <f>SUM(C122:C124)</f>
        <v>0</v>
      </c>
      <c r="D125" s="25">
        <f>SUM(D122:D124)</f>
        <v>0</v>
      </c>
      <c r="E125" s="25">
        <f>SUM(E122:E124)</f>
        <v>0</v>
      </c>
      <c r="F125" s="26" t="s">
        <v>14</v>
      </c>
      <c r="G125" s="23" t="s">
        <v>14</v>
      </c>
      <c r="H125" s="23" t="s">
        <v>14</v>
      </c>
      <c r="I125" s="25">
        <f>SUM(I122:I124)</f>
        <v>0</v>
      </c>
      <c r="J125" s="26" t="s">
        <v>14</v>
      </c>
      <c r="K125" s="25">
        <f>SUM(K122:K124)</f>
        <v>0</v>
      </c>
      <c r="L125" s="25">
        <f>SUM(L122:L124)</f>
        <v>0</v>
      </c>
      <c r="M125" s="27">
        <f>SUM(M122:M124)</f>
        <v>0</v>
      </c>
      <c r="N125" s="24">
        <f>SUM(N122:N124)</f>
        <v>0</v>
      </c>
      <c r="O125" s="24">
        <f>SUM(O122:O124)</f>
        <v>0</v>
      </c>
      <c r="P125" s="26" t="s">
        <v>14</v>
      </c>
      <c r="Q125" s="30"/>
      <c r="R125" s="24">
        <f>SUM(R122:R124)</f>
        <v>0</v>
      </c>
      <c r="S125" s="35">
        <f>SUM(S122:S124)</f>
        <v>0</v>
      </c>
      <c r="T125" s="35">
        <f>SUM(T122:T124)</f>
        <v>0</v>
      </c>
      <c r="U125" s="26" t="s">
        <v>14</v>
      </c>
      <c r="V125" s="23" t="s">
        <v>14</v>
      </c>
      <c r="W125" s="23" t="s">
        <v>14</v>
      </c>
      <c r="X125" s="23" t="s">
        <v>14</v>
      </c>
      <c r="Y125" s="23" t="s">
        <v>14</v>
      </c>
    </row>
    <row r="126" spans="1:25" x14ac:dyDescent="0.2">
      <c r="A126" s="22" t="s">
        <v>143</v>
      </c>
      <c r="B126" s="23">
        <v>2</v>
      </c>
      <c r="C126" s="30" t="s">
        <v>14</v>
      </c>
      <c r="D126" s="26" t="s">
        <v>14</v>
      </c>
      <c r="E126" s="26" t="s">
        <v>14</v>
      </c>
      <c r="F126" s="25">
        <f>SUM(F122:F124)</f>
        <v>0</v>
      </c>
      <c r="G126" s="23" t="s">
        <v>14</v>
      </c>
      <c r="H126" s="23" t="s">
        <v>14</v>
      </c>
      <c r="I126" s="23" t="s">
        <v>14</v>
      </c>
      <c r="J126" s="25">
        <f>SUM(J122:J124)</f>
        <v>0</v>
      </c>
      <c r="K126" s="23" t="s">
        <v>14</v>
      </c>
      <c r="L126" s="23" t="s">
        <v>14</v>
      </c>
      <c r="M126" s="28" t="s">
        <v>14</v>
      </c>
      <c r="N126" s="23" t="s">
        <v>14</v>
      </c>
      <c r="O126" s="23" t="s">
        <v>14</v>
      </c>
      <c r="P126" s="25">
        <f>SUM(P122:P124)</f>
        <v>0</v>
      </c>
      <c r="Q126" s="24"/>
      <c r="R126" s="31" t="s">
        <v>14</v>
      </c>
      <c r="S126" s="31" t="s">
        <v>14</v>
      </c>
      <c r="T126" s="31" t="s">
        <v>14</v>
      </c>
      <c r="U126" s="25">
        <f>SUM(U122:U124)</f>
        <v>0</v>
      </c>
      <c r="V126" s="36" t="s">
        <v>14</v>
      </c>
      <c r="W126" s="23" t="s">
        <v>14</v>
      </c>
      <c r="X126" s="23" t="s">
        <v>14</v>
      </c>
      <c r="Y126" s="23" t="s">
        <v>14</v>
      </c>
    </row>
    <row r="127" spans="1:25" x14ac:dyDescent="0.2">
      <c r="A127" s="22" t="s">
        <v>144</v>
      </c>
      <c r="B127" s="23">
        <v>2</v>
      </c>
      <c r="C127" s="24">
        <f>SUMIF(H122:H124,"f",C122:C124)</f>
        <v>0</v>
      </c>
      <c r="D127" s="24">
        <f>SUMIF(H122:H124,"f",D122:D124)</f>
        <v>0</v>
      </c>
      <c r="E127" s="24">
        <f>SUMIF(H122:H124,"f",E122:E124)</f>
        <v>0</v>
      </c>
      <c r="F127" s="26" t="s">
        <v>14</v>
      </c>
      <c r="G127" s="23" t="s">
        <v>14</v>
      </c>
      <c r="H127" s="23" t="s">
        <v>14</v>
      </c>
      <c r="I127" s="24">
        <f>SUMIF(H122:H124,"f",I122:I124)</f>
        <v>0</v>
      </c>
      <c r="J127" s="23" t="s">
        <v>14</v>
      </c>
      <c r="K127" s="24">
        <f>SUMIF(H122:H124,"f",K122:K124)</f>
        <v>0</v>
      </c>
      <c r="L127" s="24">
        <f>SUMIF(H122:H124,"f",L122:L124)</f>
        <v>0</v>
      </c>
      <c r="M127" s="24">
        <f>SUMIF(H122:H124,"f",M122:M124)</f>
        <v>0</v>
      </c>
      <c r="N127" s="24">
        <f>SUMIF(H122:H124,"f",N122:N124)</f>
        <v>0</v>
      </c>
      <c r="O127" s="24">
        <f>SUMIF(H122:H124,"f",O122:O124)</f>
        <v>0</v>
      </c>
      <c r="P127" s="23" t="s">
        <v>14</v>
      </c>
      <c r="Q127" s="31"/>
      <c r="R127" s="24">
        <f>SUMIF(H122:H124,"f",R122:R124)</f>
        <v>0</v>
      </c>
      <c r="S127" s="24">
        <f>SUMIF(H122:H124,"f",S122:S124)</f>
        <v>0</v>
      </c>
      <c r="T127" s="24">
        <f>SUMIF(H122:H124,"f",T122:T124)</f>
        <v>0</v>
      </c>
      <c r="U127" s="23" t="s">
        <v>14</v>
      </c>
      <c r="V127" s="23" t="s">
        <v>14</v>
      </c>
      <c r="W127" s="23" t="s">
        <v>14</v>
      </c>
      <c r="X127" s="23" t="s">
        <v>14</v>
      </c>
      <c r="Y127" s="23" t="s">
        <v>14</v>
      </c>
    </row>
    <row r="128" spans="1:25" x14ac:dyDescent="0.2">
      <c r="A128" s="234" t="s">
        <v>32</v>
      </c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6"/>
    </row>
    <row r="129" spans="1:25" x14ac:dyDescent="0.2">
      <c r="A129" s="7"/>
      <c r="B129" s="8">
        <v>2</v>
      </c>
      <c r="C129" s="9"/>
      <c r="D129" s="10">
        <f t="shared" ref="D129:D130" si="130">IF(C129&gt;0,K129/(I129/C129),0)</f>
        <v>0</v>
      </c>
      <c r="E129" s="10">
        <f t="shared" ref="E129:E130" si="131">IF(C129&gt;0,S129/(I129/C129),0)</f>
        <v>0</v>
      </c>
      <c r="F129" s="11">
        <f t="shared" ref="F129:F130" si="132">IF(V129&gt;0,FLOOR((P129+U129)/V129,0.1),0)</f>
        <v>0</v>
      </c>
      <c r="G129" s="12"/>
      <c r="H129" s="12"/>
      <c r="I129" s="13">
        <f>K129+S129</f>
        <v>0</v>
      </c>
      <c r="J129" s="14">
        <f>P129+U129</f>
        <v>0</v>
      </c>
      <c r="K129" s="13">
        <f>L129+R129</f>
        <v>0</v>
      </c>
      <c r="L129" s="13">
        <f>M129+N129</f>
        <v>0</v>
      </c>
      <c r="M129" s="8"/>
      <c r="N129" s="15">
        <f t="shared" ref="N129:N130" si="133">O129+P129+Q129</f>
        <v>0</v>
      </c>
      <c r="O129" s="8"/>
      <c r="P129" s="8"/>
      <c r="Q129" s="8"/>
      <c r="R129" s="8"/>
      <c r="S129" s="16">
        <f t="shared" ref="S129:S130" si="134">(C129*V129)-K129</f>
        <v>0</v>
      </c>
      <c r="T129" s="17"/>
      <c r="U129" s="18">
        <f t="shared" ref="U129:U130" si="135">S129-T129</f>
        <v>0</v>
      </c>
      <c r="V129" s="20"/>
      <c r="W129" s="20"/>
      <c r="X129" s="20"/>
      <c r="Y129" s="21"/>
    </row>
    <row r="130" spans="1:25" x14ac:dyDescent="0.2">
      <c r="A130" s="7"/>
      <c r="B130" s="8">
        <v>2</v>
      </c>
      <c r="C130" s="9"/>
      <c r="D130" s="10">
        <f t="shared" si="130"/>
        <v>0</v>
      </c>
      <c r="E130" s="10">
        <f t="shared" si="131"/>
        <v>0</v>
      </c>
      <c r="F130" s="11">
        <f t="shared" si="132"/>
        <v>0</v>
      </c>
      <c r="G130" s="12"/>
      <c r="H130" s="12"/>
      <c r="I130" s="13">
        <f t="shared" ref="I130" si="136">K130+S130</f>
        <v>0</v>
      </c>
      <c r="J130" s="14">
        <f t="shared" ref="J130" si="137">P130+U130</f>
        <v>0</v>
      </c>
      <c r="K130" s="13">
        <f t="shared" ref="K130" si="138">L130+R130</f>
        <v>0</v>
      </c>
      <c r="L130" s="13">
        <f t="shared" ref="L130" si="139">M130+N130</f>
        <v>0</v>
      </c>
      <c r="M130" s="8"/>
      <c r="N130" s="15">
        <f t="shared" si="133"/>
        <v>0</v>
      </c>
      <c r="O130" s="8"/>
      <c r="P130" s="8"/>
      <c r="Q130" s="8"/>
      <c r="R130" s="8"/>
      <c r="S130" s="16">
        <f t="shared" si="134"/>
        <v>0</v>
      </c>
      <c r="T130" s="17"/>
      <c r="U130" s="18">
        <f t="shared" si="135"/>
        <v>0</v>
      </c>
      <c r="V130" s="20"/>
      <c r="W130" s="20"/>
      <c r="X130" s="20"/>
      <c r="Y130" s="21"/>
    </row>
    <row r="131" spans="1:25" x14ac:dyDescent="0.2">
      <c r="A131" s="22" t="s">
        <v>142</v>
      </c>
      <c r="B131" s="23">
        <v>2</v>
      </c>
      <c r="C131" s="24">
        <f>SUM(C129:C130)</f>
        <v>0</v>
      </c>
      <c r="D131" s="25">
        <f>SUM(D129:D130)</f>
        <v>0</v>
      </c>
      <c r="E131" s="25">
        <f>SUM(E129:E130)</f>
        <v>0</v>
      </c>
      <c r="F131" s="26" t="s">
        <v>14</v>
      </c>
      <c r="G131" s="23" t="s">
        <v>14</v>
      </c>
      <c r="H131" s="23" t="s">
        <v>14</v>
      </c>
      <c r="I131" s="25">
        <f>SUM(I129:I130)</f>
        <v>0</v>
      </c>
      <c r="J131" s="26" t="s">
        <v>14</v>
      </c>
      <c r="K131" s="25">
        <f>SUM(K129:K130)</f>
        <v>0</v>
      </c>
      <c r="L131" s="25">
        <f>SUM(L129:L130)</f>
        <v>0</v>
      </c>
      <c r="M131" s="27">
        <f>SUM(M129:M130)</f>
        <v>0</v>
      </c>
      <c r="N131" s="24">
        <f>SUM(N129:N130)</f>
        <v>0</v>
      </c>
      <c r="O131" s="24">
        <f>SUM(O129:O130)</f>
        <v>0</v>
      </c>
      <c r="P131" s="26" t="s">
        <v>14</v>
      </c>
      <c r="Q131" s="30"/>
      <c r="R131" s="24">
        <f>SUM(R129:R130)</f>
        <v>0</v>
      </c>
      <c r="S131" s="35">
        <f>SUM(S129:S130)</f>
        <v>0</v>
      </c>
      <c r="T131" s="35">
        <f>SUM(T129:T130)</f>
        <v>0</v>
      </c>
      <c r="U131" s="26" t="s">
        <v>14</v>
      </c>
      <c r="V131" s="23" t="s">
        <v>14</v>
      </c>
      <c r="W131" s="23" t="s">
        <v>14</v>
      </c>
      <c r="X131" s="23" t="s">
        <v>14</v>
      </c>
      <c r="Y131" s="23" t="s">
        <v>14</v>
      </c>
    </row>
    <row r="132" spans="1:25" x14ac:dyDescent="0.2">
      <c r="A132" s="22" t="s">
        <v>143</v>
      </c>
      <c r="B132" s="23">
        <v>2</v>
      </c>
      <c r="C132" s="30" t="s">
        <v>14</v>
      </c>
      <c r="D132" s="26" t="s">
        <v>14</v>
      </c>
      <c r="E132" s="26" t="s">
        <v>14</v>
      </c>
      <c r="F132" s="25">
        <f>SUM(F129:F130)</f>
        <v>0</v>
      </c>
      <c r="G132" s="23" t="s">
        <v>14</v>
      </c>
      <c r="H132" s="23" t="s">
        <v>14</v>
      </c>
      <c r="I132" s="23" t="s">
        <v>14</v>
      </c>
      <c r="J132" s="25">
        <f>SUM(J129:J130)</f>
        <v>0</v>
      </c>
      <c r="K132" s="23" t="s">
        <v>14</v>
      </c>
      <c r="L132" s="23" t="s">
        <v>14</v>
      </c>
      <c r="M132" s="28" t="s">
        <v>14</v>
      </c>
      <c r="N132" s="23" t="s">
        <v>14</v>
      </c>
      <c r="O132" s="23" t="s">
        <v>14</v>
      </c>
      <c r="P132" s="25">
        <f>SUM(P129:P130)</f>
        <v>0</v>
      </c>
      <c r="Q132" s="24"/>
      <c r="R132" s="31" t="s">
        <v>14</v>
      </c>
      <c r="S132" s="31" t="s">
        <v>14</v>
      </c>
      <c r="T132" s="31" t="s">
        <v>14</v>
      </c>
      <c r="U132" s="25">
        <f>SUM(U129:U130)</f>
        <v>0</v>
      </c>
      <c r="V132" s="36" t="s">
        <v>14</v>
      </c>
      <c r="W132" s="23" t="s">
        <v>14</v>
      </c>
      <c r="X132" s="23" t="s">
        <v>14</v>
      </c>
      <c r="Y132" s="23" t="s">
        <v>14</v>
      </c>
    </row>
    <row r="133" spans="1:25" ht="16" thickBot="1" x14ac:dyDescent="0.25">
      <c r="A133" s="22" t="s">
        <v>144</v>
      </c>
      <c r="B133" s="23">
        <v>2</v>
      </c>
      <c r="C133" s="24">
        <f>SUMIF(H129:H130,"f",C129:C130)</f>
        <v>0</v>
      </c>
      <c r="D133" s="24">
        <f>SUMIF(H129:H130,"f",D129:D130)</f>
        <v>0</v>
      </c>
      <c r="E133" s="24">
        <f>SUMIF(H129:H130,"f",E129:E130)</f>
        <v>0</v>
      </c>
      <c r="F133" s="26" t="s">
        <v>14</v>
      </c>
      <c r="G133" s="23" t="s">
        <v>14</v>
      </c>
      <c r="H133" s="23" t="s">
        <v>14</v>
      </c>
      <c r="I133" s="24">
        <f>SUMIF(H129:H130,"f",I129:I130)</f>
        <v>0</v>
      </c>
      <c r="J133" s="23" t="s">
        <v>14</v>
      </c>
      <c r="K133" s="24">
        <f>SUMIF(H129:H130,"f",K129:K130)</f>
        <v>0</v>
      </c>
      <c r="L133" s="24">
        <f>SUMIF(H129:H130,"f",L129:L130)</f>
        <v>0</v>
      </c>
      <c r="M133" s="24">
        <f>SUMIF(H129:H130,"f",M129:M130)</f>
        <v>0</v>
      </c>
      <c r="N133" s="24">
        <f>SUMIF(H129:H130,"f",N129:N130)</f>
        <v>0</v>
      </c>
      <c r="O133" s="24">
        <f>SUMIF(H129:H130,"f",O129:O130)</f>
        <v>0</v>
      </c>
      <c r="P133" s="23" t="s">
        <v>14</v>
      </c>
      <c r="Q133" s="31"/>
      <c r="R133" s="24">
        <f>SUMIF(H129:H130,"f",R129:R130)</f>
        <v>0</v>
      </c>
      <c r="S133" s="24">
        <f>SUMIF(H129:H130,"f",S129:S130)</f>
        <v>0</v>
      </c>
      <c r="T133" s="24">
        <f>SUMIF(H129:H130,"f",T129:T130)</f>
        <v>0</v>
      </c>
      <c r="U133" s="23" t="s">
        <v>14</v>
      </c>
      <c r="V133" s="23" t="s">
        <v>14</v>
      </c>
      <c r="W133" s="23" t="s">
        <v>14</v>
      </c>
      <c r="X133" s="23" t="s">
        <v>14</v>
      </c>
      <c r="Y133" s="23" t="s">
        <v>14</v>
      </c>
    </row>
    <row r="134" spans="1:25" s="37" customFormat="1" ht="19" thickTop="1" thickBot="1" x14ac:dyDescent="0.25">
      <c r="A134" s="43" t="s">
        <v>84</v>
      </c>
      <c r="B134" s="44">
        <v>2</v>
      </c>
      <c r="C134" s="45">
        <f>SUM(C85,C92,C102,C110,C118,C125,C131)</f>
        <v>30</v>
      </c>
      <c r="D134" s="45">
        <f>SUM(D85,D92,D102,D110,D118,D125,D131)</f>
        <v>19.013333333333332</v>
      </c>
      <c r="E134" s="45">
        <f>SUM(E85,E92,E102,E110,E118,E125,E131)</f>
        <v>10.986666666666666</v>
      </c>
      <c r="F134" s="45">
        <f>SUM(F86,F93,F103,F111,F119,F126,F132)</f>
        <v>16.8</v>
      </c>
      <c r="G134" s="46" t="s">
        <v>14</v>
      </c>
      <c r="H134" s="46" t="s">
        <v>14</v>
      </c>
      <c r="I134" s="45">
        <f>SUM(I85,I92,I102,I110,I118,I125,I131)</f>
        <v>775</v>
      </c>
      <c r="J134" s="45">
        <f>SUM(J86,J93,J103,J111,J119,J126,J132)</f>
        <v>436</v>
      </c>
      <c r="K134" s="45">
        <f>SUM(K85,K92,K102,K110,K118,K125,K131)</f>
        <v>488</v>
      </c>
      <c r="L134" s="45">
        <f>SUM(L85,L92,L102,L110,L118,L125,L131)</f>
        <v>465</v>
      </c>
      <c r="M134" s="45">
        <f>SUM(M85,M92,M102,M110,M118,M125,M131)</f>
        <v>150</v>
      </c>
      <c r="N134" s="45">
        <f>SUM(N85,N92,N102,N110,N118,N125,N131)</f>
        <v>315</v>
      </c>
      <c r="O134" s="45">
        <f>SUM(O85,O92,O102,O110,O118,O125,O131)</f>
        <v>60</v>
      </c>
      <c r="P134" s="45">
        <f>SUM(P86,P93,P103,P111,P119,P126,P132)</f>
        <v>255</v>
      </c>
      <c r="Q134" s="45"/>
      <c r="R134" s="45">
        <f>SUM(R85,R92,R102,R110,R118,R125,R131)</f>
        <v>23</v>
      </c>
      <c r="S134" s="45">
        <f>SUM(S85,S92,S102,S110,S118,S125,S131)</f>
        <v>287</v>
      </c>
      <c r="T134" s="45">
        <f>SUM(T85,T92,T102,T110,T118,T125,T131)</f>
        <v>106</v>
      </c>
      <c r="U134" s="45">
        <f>SUM(U86,U93,U103,U111,U119,U126,U132)</f>
        <v>181</v>
      </c>
      <c r="V134" s="46" t="s">
        <v>14</v>
      </c>
      <c r="W134" s="46" t="s">
        <v>14</v>
      </c>
      <c r="X134" s="46" t="s">
        <v>14</v>
      </c>
      <c r="Y134" s="46" t="s">
        <v>14</v>
      </c>
    </row>
    <row r="135" spans="1:25" s="37" customFormat="1" ht="18" thickTop="1" x14ac:dyDescent="0.2">
      <c r="A135" s="47" t="s">
        <v>87</v>
      </c>
      <c r="B135" s="48" t="s">
        <v>14</v>
      </c>
      <c r="C135" s="49">
        <f>C134+C77</f>
        <v>60</v>
      </c>
      <c r="D135" s="49">
        <f>D134+D77</f>
        <v>40.166666666666671</v>
      </c>
      <c r="E135" s="49">
        <f>E134+E77</f>
        <v>19.833333333333336</v>
      </c>
      <c r="F135" s="49">
        <f>F134+F77</f>
        <v>30.8</v>
      </c>
      <c r="G135" s="50" t="s">
        <v>14</v>
      </c>
      <c r="H135" s="50" t="s">
        <v>14</v>
      </c>
      <c r="I135" s="49">
        <f t="shared" ref="I135:P135" si="140">I134+I77</f>
        <v>1545</v>
      </c>
      <c r="J135" s="49">
        <f t="shared" si="140"/>
        <v>804</v>
      </c>
      <c r="K135" s="49">
        <f t="shared" si="140"/>
        <v>1027</v>
      </c>
      <c r="L135" s="49">
        <f t="shared" si="140"/>
        <v>983</v>
      </c>
      <c r="M135" s="49">
        <f t="shared" si="140"/>
        <v>308</v>
      </c>
      <c r="N135" s="49">
        <f t="shared" si="140"/>
        <v>675</v>
      </c>
      <c r="O135" s="49">
        <f t="shared" si="140"/>
        <v>180</v>
      </c>
      <c r="P135" s="49">
        <f t="shared" si="140"/>
        <v>495</v>
      </c>
      <c r="Q135" s="49"/>
      <c r="R135" s="49">
        <f>R134+R77</f>
        <v>44</v>
      </c>
      <c r="S135" s="49">
        <f>S134+S77</f>
        <v>518</v>
      </c>
      <c r="T135" s="49">
        <f>T134+T77</f>
        <v>209</v>
      </c>
      <c r="U135" s="49">
        <f>U134+U77</f>
        <v>309</v>
      </c>
      <c r="V135" s="50" t="s">
        <v>14</v>
      </c>
      <c r="W135" s="50" t="s">
        <v>14</v>
      </c>
      <c r="X135" s="50" t="s">
        <v>14</v>
      </c>
      <c r="Y135" s="50" t="s">
        <v>14</v>
      </c>
    </row>
    <row r="136" spans="1:25" ht="25.5" customHeight="1" x14ac:dyDescent="0.2">
      <c r="A136" s="256" t="s">
        <v>88</v>
      </c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8"/>
    </row>
    <row r="137" spans="1:25" ht="25.5" customHeight="1" x14ac:dyDescent="0.2">
      <c r="A137" s="237" t="s">
        <v>89</v>
      </c>
      <c r="B137" s="238"/>
      <c r="C137" s="238"/>
      <c r="D137" s="238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9"/>
    </row>
    <row r="138" spans="1:25" x14ac:dyDescent="0.2">
      <c r="A138" s="234" t="s">
        <v>27</v>
      </c>
      <c r="B138" s="235"/>
      <c r="C138" s="235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6"/>
    </row>
    <row r="139" spans="1:25" x14ac:dyDescent="0.2">
      <c r="A139" s="7" t="s">
        <v>171</v>
      </c>
      <c r="B139" s="8">
        <v>3</v>
      </c>
      <c r="C139" s="9">
        <v>2</v>
      </c>
      <c r="D139" s="10">
        <f t="shared" ref="D139:D141" si="141">IF(C139&gt;0,K139/(I139/C139),0)</f>
        <v>1.0333333333333334</v>
      </c>
      <c r="E139" s="10">
        <f t="shared" ref="E139:E141" si="142">IF(C139&gt;0,S139/(I139/C139),0)</f>
        <v>0.96666666666666667</v>
      </c>
      <c r="F139" s="11">
        <f t="shared" ref="F139:F141" si="143">IF(V139&gt;0,FLOOR((P139+U139)/V139,0.1),0)</f>
        <v>1.9000000000000001</v>
      </c>
      <c r="G139" s="12" t="s">
        <v>21</v>
      </c>
      <c r="H139" s="12" t="s">
        <v>20</v>
      </c>
      <c r="I139" s="13">
        <f>K139+S139</f>
        <v>60</v>
      </c>
      <c r="J139" s="14">
        <f>P139+U139</f>
        <v>59</v>
      </c>
      <c r="K139" s="13">
        <f>L139+R139</f>
        <v>31</v>
      </c>
      <c r="L139" s="13">
        <f>M139+N139</f>
        <v>30</v>
      </c>
      <c r="M139" s="8"/>
      <c r="N139" s="15">
        <f t="shared" ref="N139:N141" si="144">O139+P139+Q139</f>
        <v>30</v>
      </c>
      <c r="O139" s="8"/>
      <c r="P139" s="8">
        <v>30</v>
      </c>
      <c r="Q139" s="8"/>
      <c r="R139" s="8">
        <v>1</v>
      </c>
      <c r="S139" s="16">
        <f t="shared" ref="S139:S141" si="145">(C139*V139)-K139</f>
        <v>29</v>
      </c>
      <c r="T139" s="17"/>
      <c r="U139" s="18">
        <f t="shared" ref="U139:U141" si="146">S139-T139</f>
        <v>29</v>
      </c>
      <c r="V139" s="19">
        <v>30</v>
      </c>
      <c r="W139" s="20">
        <v>100</v>
      </c>
      <c r="X139" s="20"/>
      <c r="Y139" s="21"/>
    </row>
    <row r="140" spans="1:25" x14ac:dyDescent="0.2">
      <c r="A140" s="7" t="s">
        <v>174</v>
      </c>
      <c r="B140" s="8">
        <v>3</v>
      </c>
      <c r="C140" s="9"/>
      <c r="D140" s="10">
        <f t="shared" si="141"/>
        <v>0</v>
      </c>
      <c r="E140" s="10">
        <f t="shared" si="142"/>
        <v>0</v>
      </c>
      <c r="F140" s="11">
        <f t="shared" si="143"/>
        <v>0</v>
      </c>
      <c r="G140" s="12" t="s">
        <v>21</v>
      </c>
      <c r="H140" s="12" t="s">
        <v>19</v>
      </c>
      <c r="I140" s="13">
        <f t="shared" ref="I140" si="147">K140+S140</f>
        <v>30</v>
      </c>
      <c r="J140" s="14">
        <f t="shared" ref="J140" si="148">P140+U140</f>
        <v>30</v>
      </c>
      <c r="K140" s="13">
        <f t="shared" ref="K140" si="149">L140+R140</f>
        <v>30</v>
      </c>
      <c r="L140" s="13">
        <f t="shared" ref="L140" si="150">M140+N140</f>
        <v>30</v>
      </c>
      <c r="M140" s="8"/>
      <c r="N140" s="15">
        <f t="shared" si="144"/>
        <v>30</v>
      </c>
      <c r="O140" s="8"/>
      <c r="P140" s="8">
        <v>30</v>
      </c>
      <c r="Q140" s="8"/>
      <c r="R140" s="8"/>
      <c r="S140" s="16">
        <v>0</v>
      </c>
      <c r="T140" s="17"/>
      <c r="U140" s="18">
        <f t="shared" si="146"/>
        <v>0</v>
      </c>
      <c r="V140" s="19"/>
      <c r="W140" s="20"/>
      <c r="X140" s="20"/>
      <c r="Y140" s="21"/>
    </row>
    <row r="141" spans="1:25" x14ac:dyDescent="0.2">
      <c r="A141" s="7"/>
      <c r="B141" s="8">
        <v>3</v>
      </c>
      <c r="C141" s="9"/>
      <c r="D141" s="10">
        <f t="shared" si="141"/>
        <v>0</v>
      </c>
      <c r="E141" s="10">
        <f t="shared" si="142"/>
        <v>0</v>
      </c>
      <c r="F141" s="11">
        <f t="shared" si="143"/>
        <v>0</v>
      </c>
      <c r="G141" s="12"/>
      <c r="H141" s="12"/>
      <c r="I141" s="13">
        <f t="shared" ref="I141" si="151">K141+S141</f>
        <v>0</v>
      </c>
      <c r="J141" s="14">
        <f t="shared" ref="J141" si="152">P141+U141</f>
        <v>0</v>
      </c>
      <c r="K141" s="13">
        <f t="shared" ref="K141" si="153">L141+R141</f>
        <v>0</v>
      </c>
      <c r="L141" s="13">
        <f t="shared" ref="L141" si="154">M141+N141</f>
        <v>0</v>
      </c>
      <c r="M141" s="8"/>
      <c r="N141" s="15">
        <f t="shared" si="144"/>
        <v>0</v>
      </c>
      <c r="O141" s="8"/>
      <c r="P141" s="8"/>
      <c r="Q141" s="8"/>
      <c r="R141" s="8"/>
      <c r="S141" s="16">
        <f t="shared" si="145"/>
        <v>0</v>
      </c>
      <c r="T141" s="17"/>
      <c r="U141" s="18">
        <f t="shared" si="146"/>
        <v>0</v>
      </c>
      <c r="V141" s="19"/>
      <c r="W141" s="20"/>
      <c r="X141" s="20"/>
      <c r="Y141" s="21"/>
    </row>
    <row r="142" spans="1:25" x14ac:dyDescent="0.2">
      <c r="A142" s="22" t="s">
        <v>142</v>
      </c>
      <c r="B142" s="23">
        <v>3</v>
      </c>
      <c r="C142" s="24">
        <f>SUM(C139:C141)</f>
        <v>2</v>
      </c>
      <c r="D142" s="25">
        <f>SUM(D139:D141)</f>
        <v>1.0333333333333334</v>
      </c>
      <c r="E142" s="25">
        <f>SUM(E139:E141)</f>
        <v>0.96666666666666667</v>
      </c>
      <c r="F142" s="26" t="s">
        <v>14</v>
      </c>
      <c r="G142" s="23" t="s">
        <v>14</v>
      </c>
      <c r="H142" s="23" t="s">
        <v>14</v>
      </c>
      <c r="I142" s="25">
        <f>SUM(I139:I141)</f>
        <v>90</v>
      </c>
      <c r="J142" s="26" t="s">
        <v>14</v>
      </c>
      <c r="K142" s="25">
        <f>SUM(K139:K141)</f>
        <v>61</v>
      </c>
      <c r="L142" s="25">
        <f>SUM(L139:L141)</f>
        <v>60</v>
      </c>
      <c r="M142" s="27">
        <f>SUM(M139:M141)</f>
        <v>0</v>
      </c>
      <c r="N142" s="24">
        <f>SUM(N139:N141)</f>
        <v>60</v>
      </c>
      <c r="O142" s="24">
        <f>SUM(O139:O141)</f>
        <v>0</v>
      </c>
      <c r="P142" s="26" t="s">
        <v>14</v>
      </c>
      <c r="Q142" s="30"/>
      <c r="R142" s="24">
        <f>SUM(R139:R141)</f>
        <v>1</v>
      </c>
      <c r="S142" s="35">
        <f>SUM(S139:S141)</f>
        <v>29</v>
      </c>
      <c r="T142" s="35">
        <f>SUM(T139:T141)</f>
        <v>0</v>
      </c>
      <c r="U142" s="26" t="s">
        <v>14</v>
      </c>
      <c r="V142" s="23" t="s">
        <v>14</v>
      </c>
      <c r="W142" s="23" t="s">
        <v>14</v>
      </c>
      <c r="X142" s="23" t="s">
        <v>14</v>
      </c>
      <c r="Y142" s="23" t="s">
        <v>14</v>
      </c>
    </row>
    <row r="143" spans="1:25" x14ac:dyDescent="0.2">
      <c r="A143" s="22" t="s">
        <v>143</v>
      </c>
      <c r="B143" s="23">
        <v>3</v>
      </c>
      <c r="C143" s="30" t="s">
        <v>14</v>
      </c>
      <c r="D143" s="26" t="s">
        <v>14</v>
      </c>
      <c r="E143" s="26" t="s">
        <v>14</v>
      </c>
      <c r="F143" s="25">
        <f>SUM(F139:F141)</f>
        <v>1.9000000000000001</v>
      </c>
      <c r="G143" s="23" t="s">
        <v>14</v>
      </c>
      <c r="H143" s="23" t="s">
        <v>14</v>
      </c>
      <c r="I143" s="23" t="s">
        <v>14</v>
      </c>
      <c r="J143" s="25">
        <f>SUM(J139:J141)</f>
        <v>89</v>
      </c>
      <c r="K143" s="23" t="s">
        <v>14</v>
      </c>
      <c r="L143" s="23" t="s">
        <v>14</v>
      </c>
      <c r="M143" s="28" t="s">
        <v>14</v>
      </c>
      <c r="N143" s="23" t="s">
        <v>14</v>
      </c>
      <c r="O143" s="23" t="s">
        <v>14</v>
      </c>
      <c r="P143" s="25">
        <f>SUM(P139:P141)</f>
        <v>60</v>
      </c>
      <c r="Q143" s="24"/>
      <c r="R143" s="31" t="s">
        <v>14</v>
      </c>
      <c r="S143" s="31" t="s">
        <v>14</v>
      </c>
      <c r="T143" s="31" t="s">
        <v>14</v>
      </c>
      <c r="U143" s="25">
        <f>SUM(U139:U141)</f>
        <v>29</v>
      </c>
      <c r="V143" s="36" t="s">
        <v>14</v>
      </c>
      <c r="W143" s="23" t="s">
        <v>14</v>
      </c>
      <c r="X143" s="23" t="s">
        <v>14</v>
      </c>
      <c r="Y143" s="23" t="s">
        <v>14</v>
      </c>
    </row>
    <row r="144" spans="1:25" x14ac:dyDescent="0.2">
      <c r="A144" s="22" t="s">
        <v>144</v>
      </c>
      <c r="B144" s="23">
        <v>3</v>
      </c>
      <c r="C144" s="24">
        <f>SUMIF(H139:H141,"f",C139:C141)</f>
        <v>2</v>
      </c>
      <c r="D144" s="24">
        <f>SUMIF(H139:H141,"f",D139:D141)</f>
        <v>1.0333333333333334</v>
      </c>
      <c r="E144" s="24">
        <f>SUMIF(H139:H141,"f",E139:E141)</f>
        <v>0.96666666666666667</v>
      </c>
      <c r="F144" s="26" t="s">
        <v>14</v>
      </c>
      <c r="G144" s="23" t="s">
        <v>14</v>
      </c>
      <c r="H144" s="23" t="s">
        <v>14</v>
      </c>
      <c r="I144" s="24">
        <f>SUMIF(H139:H141,"f",I139:I141)</f>
        <v>60</v>
      </c>
      <c r="J144" s="23" t="s">
        <v>14</v>
      </c>
      <c r="K144" s="24">
        <f>SUMIF(H139:H141,"f",K139:K141)</f>
        <v>31</v>
      </c>
      <c r="L144" s="24">
        <f>SUMIF(H139:H141,"f",L139:L141)</f>
        <v>30</v>
      </c>
      <c r="M144" s="24">
        <f>SUMIF(H139:H141,"f",M139:M141)</f>
        <v>0</v>
      </c>
      <c r="N144" s="24">
        <f>SUMIF(H139:H141,"f",N139:N141)</f>
        <v>30</v>
      </c>
      <c r="O144" s="24">
        <f>SUMIF(H139:H141,"f",O139:O141)</f>
        <v>0</v>
      </c>
      <c r="P144" s="23" t="s">
        <v>14</v>
      </c>
      <c r="Q144" s="31"/>
      <c r="R144" s="24">
        <f>SUMIF(H139:H141,"f",R139:R141)</f>
        <v>1</v>
      </c>
      <c r="S144" s="24">
        <f>SUMIF(H139:H141,"f",S139:S141)</f>
        <v>29</v>
      </c>
      <c r="T144" s="24">
        <f>SUMIF(H139:H141,"f",T139:T141)</f>
        <v>0</v>
      </c>
      <c r="U144" s="23" t="s">
        <v>14</v>
      </c>
      <c r="V144" s="23" t="s">
        <v>14</v>
      </c>
      <c r="W144" s="23" t="s">
        <v>14</v>
      </c>
      <c r="X144" s="23" t="s">
        <v>14</v>
      </c>
      <c r="Y144" s="23" t="s">
        <v>14</v>
      </c>
    </row>
    <row r="145" spans="1:25" x14ac:dyDescent="0.2">
      <c r="A145" s="234" t="s">
        <v>28</v>
      </c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6"/>
    </row>
    <row r="146" spans="1:25" x14ac:dyDescent="0.2">
      <c r="A146" s="7"/>
      <c r="B146" s="8">
        <v>3</v>
      </c>
      <c r="C146" s="9"/>
      <c r="D146" s="10">
        <f t="shared" ref="D146:D148" si="155">IF(C146&gt;0,K146/(I146/C146),0)</f>
        <v>0</v>
      </c>
      <c r="E146" s="10">
        <f t="shared" ref="E146:E148" si="156">IF(C146&gt;0,S146/(I146/C146),0)</f>
        <v>0</v>
      </c>
      <c r="F146" s="11">
        <f t="shared" ref="F146:F148" si="157">IF(V146&gt;0,FLOOR((P146+U146)/V146,0.1),0)</f>
        <v>0</v>
      </c>
      <c r="G146" s="12"/>
      <c r="H146" s="12"/>
      <c r="I146" s="13">
        <f>K146+S146</f>
        <v>0</v>
      </c>
      <c r="J146" s="14">
        <f>P146+U146</f>
        <v>0</v>
      </c>
      <c r="K146" s="13">
        <f>L146+R146</f>
        <v>0</v>
      </c>
      <c r="L146" s="13">
        <f>M146+N146</f>
        <v>0</v>
      </c>
      <c r="M146" s="8"/>
      <c r="N146" s="15">
        <f t="shared" ref="N146:N148" si="158">O146+P146+Q146</f>
        <v>0</v>
      </c>
      <c r="O146" s="8"/>
      <c r="P146" s="8"/>
      <c r="Q146" s="8"/>
      <c r="R146" s="8"/>
      <c r="S146" s="16">
        <f t="shared" ref="S146:S148" si="159">(C146*V146)-K146</f>
        <v>0</v>
      </c>
      <c r="T146" s="17"/>
      <c r="U146" s="18">
        <f t="shared" ref="U146:U148" si="160">S146-T146</f>
        <v>0</v>
      </c>
      <c r="V146" s="19"/>
      <c r="W146" s="20"/>
      <c r="X146" s="20"/>
      <c r="Y146" s="21"/>
    </row>
    <row r="147" spans="1:25" x14ac:dyDescent="0.2">
      <c r="A147" s="7"/>
      <c r="B147" s="8">
        <v>3</v>
      </c>
      <c r="C147" s="9"/>
      <c r="D147" s="10">
        <f t="shared" si="155"/>
        <v>0</v>
      </c>
      <c r="E147" s="10">
        <f t="shared" si="156"/>
        <v>0</v>
      </c>
      <c r="F147" s="11">
        <f t="shared" si="157"/>
        <v>0</v>
      </c>
      <c r="G147" s="12"/>
      <c r="H147" s="12"/>
      <c r="I147" s="13">
        <f t="shared" ref="I147:I148" si="161">K147+S147</f>
        <v>0</v>
      </c>
      <c r="J147" s="14">
        <f t="shared" ref="J147:J148" si="162">P147+U147</f>
        <v>0</v>
      </c>
      <c r="K147" s="13">
        <f t="shared" ref="K147:K148" si="163">L147+R147</f>
        <v>0</v>
      </c>
      <c r="L147" s="13">
        <f t="shared" ref="L147:L148" si="164">M147+N147</f>
        <v>0</v>
      </c>
      <c r="M147" s="8"/>
      <c r="N147" s="15">
        <f t="shared" si="158"/>
        <v>0</v>
      </c>
      <c r="O147" s="8"/>
      <c r="P147" s="8"/>
      <c r="Q147" s="8"/>
      <c r="R147" s="8"/>
      <c r="S147" s="16">
        <f t="shared" si="159"/>
        <v>0</v>
      </c>
      <c r="T147" s="17"/>
      <c r="U147" s="18">
        <f t="shared" si="160"/>
        <v>0</v>
      </c>
      <c r="V147" s="19"/>
      <c r="W147" s="20"/>
      <c r="X147" s="20"/>
      <c r="Y147" s="21"/>
    </row>
    <row r="148" spans="1:25" x14ac:dyDescent="0.2">
      <c r="A148" s="7"/>
      <c r="B148" s="8">
        <v>3</v>
      </c>
      <c r="C148" s="9"/>
      <c r="D148" s="10">
        <f t="shared" si="155"/>
        <v>0</v>
      </c>
      <c r="E148" s="10">
        <f t="shared" si="156"/>
        <v>0</v>
      </c>
      <c r="F148" s="11">
        <f t="shared" si="157"/>
        <v>0</v>
      </c>
      <c r="G148" s="12"/>
      <c r="H148" s="12"/>
      <c r="I148" s="13">
        <f t="shared" si="161"/>
        <v>0</v>
      </c>
      <c r="J148" s="14">
        <f t="shared" si="162"/>
        <v>0</v>
      </c>
      <c r="K148" s="13">
        <f t="shared" si="163"/>
        <v>0</v>
      </c>
      <c r="L148" s="13">
        <f t="shared" si="164"/>
        <v>0</v>
      </c>
      <c r="M148" s="8"/>
      <c r="N148" s="15">
        <f t="shared" si="158"/>
        <v>0</v>
      </c>
      <c r="O148" s="8"/>
      <c r="P148" s="8"/>
      <c r="Q148" s="8"/>
      <c r="R148" s="8"/>
      <c r="S148" s="16">
        <f t="shared" si="159"/>
        <v>0</v>
      </c>
      <c r="T148" s="17"/>
      <c r="U148" s="18">
        <f t="shared" si="160"/>
        <v>0</v>
      </c>
      <c r="V148" s="19"/>
      <c r="W148" s="20"/>
      <c r="X148" s="20"/>
      <c r="Y148" s="21"/>
    </row>
    <row r="149" spans="1:25" x14ac:dyDescent="0.2">
      <c r="A149" s="22" t="s">
        <v>142</v>
      </c>
      <c r="B149" s="23">
        <v>3</v>
      </c>
      <c r="C149" s="24">
        <f>SUM(C146:C148)</f>
        <v>0</v>
      </c>
      <c r="D149" s="25">
        <f>SUM(D146:D148)</f>
        <v>0</v>
      </c>
      <c r="E149" s="25">
        <f>SUM(E146:E148)</f>
        <v>0</v>
      </c>
      <c r="F149" s="26" t="s">
        <v>14</v>
      </c>
      <c r="G149" s="23" t="s">
        <v>14</v>
      </c>
      <c r="H149" s="23" t="s">
        <v>14</v>
      </c>
      <c r="I149" s="25">
        <f>SUM(I146:I148)</f>
        <v>0</v>
      </c>
      <c r="J149" s="26" t="s">
        <v>14</v>
      </c>
      <c r="K149" s="25">
        <f>SUM(K146:K148)</f>
        <v>0</v>
      </c>
      <c r="L149" s="25">
        <f>SUM(L146:L148)</f>
        <v>0</v>
      </c>
      <c r="M149" s="27">
        <f>SUM(M146:M148)</f>
        <v>0</v>
      </c>
      <c r="N149" s="24">
        <f>SUM(N146:N148)</f>
        <v>0</v>
      </c>
      <c r="O149" s="24">
        <f>SUM(O146:O148)</f>
        <v>0</v>
      </c>
      <c r="P149" s="26" t="s">
        <v>14</v>
      </c>
      <c r="Q149" s="30"/>
      <c r="R149" s="24">
        <f>SUM(R146:R148)</f>
        <v>0</v>
      </c>
      <c r="S149" s="35">
        <f>SUM(S146:S148)</f>
        <v>0</v>
      </c>
      <c r="T149" s="35">
        <f>SUM(T146:T148)</f>
        <v>0</v>
      </c>
      <c r="U149" s="26" t="s">
        <v>14</v>
      </c>
      <c r="V149" s="23" t="s">
        <v>14</v>
      </c>
      <c r="W149" s="23" t="s">
        <v>14</v>
      </c>
      <c r="X149" s="23" t="s">
        <v>14</v>
      </c>
      <c r="Y149" s="23" t="s">
        <v>14</v>
      </c>
    </row>
    <row r="150" spans="1:25" x14ac:dyDescent="0.2">
      <c r="A150" s="22" t="s">
        <v>143</v>
      </c>
      <c r="B150" s="23">
        <v>3</v>
      </c>
      <c r="C150" s="30" t="s">
        <v>14</v>
      </c>
      <c r="D150" s="26" t="s">
        <v>14</v>
      </c>
      <c r="E150" s="26" t="s">
        <v>14</v>
      </c>
      <c r="F150" s="25">
        <f>SUM(F146:F148)</f>
        <v>0</v>
      </c>
      <c r="G150" s="23" t="s">
        <v>14</v>
      </c>
      <c r="H150" s="23" t="s">
        <v>14</v>
      </c>
      <c r="I150" s="23" t="s">
        <v>14</v>
      </c>
      <c r="J150" s="25">
        <f>SUM(J146:J148)</f>
        <v>0</v>
      </c>
      <c r="K150" s="23" t="s">
        <v>14</v>
      </c>
      <c r="L150" s="23" t="s">
        <v>14</v>
      </c>
      <c r="M150" s="28" t="s">
        <v>14</v>
      </c>
      <c r="N150" s="23" t="s">
        <v>14</v>
      </c>
      <c r="O150" s="23" t="s">
        <v>14</v>
      </c>
      <c r="P150" s="25">
        <f>SUM(P146:P148)</f>
        <v>0</v>
      </c>
      <c r="Q150" s="24"/>
      <c r="R150" s="31" t="s">
        <v>14</v>
      </c>
      <c r="S150" s="31" t="s">
        <v>14</v>
      </c>
      <c r="T150" s="31" t="s">
        <v>14</v>
      </c>
      <c r="U150" s="25">
        <f>SUM(U146:U148)</f>
        <v>0</v>
      </c>
      <c r="V150" s="36" t="s">
        <v>14</v>
      </c>
      <c r="W150" s="23" t="s">
        <v>14</v>
      </c>
      <c r="X150" s="23" t="s">
        <v>14</v>
      </c>
      <c r="Y150" s="23" t="s">
        <v>14</v>
      </c>
    </row>
    <row r="151" spans="1:25" x14ac:dyDescent="0.2">
      <c r="A151" s="22" t="s">
        <v>144</v>
      </c>
      <c r="B151" s="23">
        <v>3</v>
      </c>
      <c r="C151" s="24">
        <f>SUMIF(H146:H148,"f",C146:C148)</f>
        <v>0</v>
      </c>
      <c r="D151" s="24">
        <f>SUMIF(H146:H148,"f",D146:D148)</f>
        <v>0</v>
      </c>
      <c r="E151" s="24">
        <f>SUMIF(H146:H148,"f",E146:E148)</f>
        <v>0</v>
      </c>
      <c r="F151" s="26" t="s">
        <v>14</v>
      </c>
      <c r="G151" s="23" t="s">
        <v>14</v>
      </c>
      <c r="H151" s="23" t="s">
        <v>14</v>
      </c>
      <c r="I151" s="24">
        <f>SUMIF(H146:H148,"f",I146:I148)</f>
        <v>0</v>
      </c>
      <c r="J151" s="23" t="s">
        <v>14</v>
      </c>
      <c r="K151" s="24">
        <f>SUMIF(H146:H148,"f",K146:K148)</f>
        <v>0</v>
      </c>
      <c r="L151" s="24">
        <f>SUMIF(H146:H148,"f",L146:L148)</f>
        <v>0</v>
      </c>
      <c r="M151" s="24">
        <f>SUMIF(H146:H148,"f",M146:M148)</f>
        <v>0</v>
      </c>
      <c r="N151" s="24">
        <f>SUMIF(H146:H148,"f",N146:N148)</f>
        <v>0</v>
      </c>
      <c r="O151" s="24">
        <f>SUMIF(H146:H148,"f",O146:O148)</f>
        <v>0</v>
      </c>
      <c r="P151" s="23" t="s">
        <v>14</v>
      </c>
      <c r="Q151" s="31"/>
      <c r="R151" s="24">
        <f>SUMIF(H146:H148,"f",R146:R148)</f>
        <v>0</v>
      </c>
      <c r="S151" s="24">
        <f>SUMIF(H146:H148,"f",S146:S148)</f>
        <v>0</v>
      </c>
      <c r="T151" s="24">
        <f>SUMIF(H146:H148,"f",T146:T148)</f>
        <v>0</v>
      </c>
      <c r="U151" s="23" t="s">
        <v>14</v>
      </c>
      <c r="V151" s="23" t="s">
        <v>14</v>
      </c>
      <c r="W151" s="23" t="s">
        <v>14</v>
      </c>
      <c r="X151" s="23" t="s">
        <v>14</v>
      </c>
      <c r="Y151" s="23" t="s">
        <v>14</v>
      </c>
    </row>
    <row r="152" spans="1:25" x14ac:dyDescent="0.2">
      <c r="A152" s="234" t="s">
        <v>29</v>
      </c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6"/>
    </row>
    <row r="153" spans="1:25" x14ac:dyDescent="0.2">
      <c r="A153" s="7" t="s">
        <v>236</v>
      </c>
      <c r="B153" s="8">
        <v>3</v>
      </c>
      <c r="C153" s="9">
        <v>4</v>
      </c>
      <c r="D153" s="10">
        <f t="shared" ref="D153:D157" si="165">IF(C153&gt;0,K153/(I153/C153),0)</f>
        <v>2.48</v>
      </c>
      <c r="E153" s="10">
        <f t="shared" ref="E153:E157" si="166">IF(C153&gt;0,S153/(I153/C153),0)</f>
        <v>1.52</v>
      </c>
      <c r="F153" s="11">
        <f t="shared" ref="F153:F157" si="167">IF(V153&gt;0,FLOOR((P153+U153)/V153,0.1),0)</f>
        <v>3.3000000000000003</v>
      </c>
      <c r="G153" s="12" t="s">
        <v>17</v>
      </c>
      <c r="H153" s="12" t="s">
        <v>19</v>
      </c>
      <c r="I153" s="13">
        <f>K153+S153</f>
        <v>100</v>
      </c>
      <c r="J153" s="14">
        <f>P153+U153</f>
        <v>83</v>
      </c>
      <c r="K153" s="13">
        <f>L153+R153</f>
        <v>62</v>
      </c>
      <c r="L153" s="13">
        <f>M153+N153</f>
        <v>60</v>
      </c>
      <c r="M153" s="8">
        <v>15</v>
      </c>
      <c r="N153" s="15">
        <f t="shared" ref="N153:N157" si="168">O153+P153+Q153</f>
        <v>45</v>
      </c>
      <c r="O153" s="167"/>
      <c r="P153" s="167">
        <v>45</v>
      </c>
      <c r="Q153" s="167"/>
      <c r="R153" s="8">
        <v>2</v>
      </c>
      <c r="S153" s="16">
        <f t="shared" ref="S153:S157" si="169">(C153*V153)-K153</f>
        <v>38</v>
      </c>
      <c r="T153" s="17"/>
      <c r="U153" s="18">
        <f t="shared" ref="U153:U157" si="170">S153-T153</f>
        <v>38</v>
      </c>
      <c r="V153" s="19">
        <v>25</v>
      </c>
      <c r="W153" s="20">
        <v>100</v>
      </c>
      <c r="X153" s="20"/>
      <c r="Y153" s="21"/>
    </row>
    <row r="154" spans="1:25" x14ac:dyDescent="0.2">
      <c r="A154" s="7" t="s">
        <v>191</v>
      </c>
      <c r="B154" s="8">
        <v>3</v>
      </c>
      <c r="C154" s="9">
        <v>8</v>
      </c>
      <c r="D154" s="10">
        <f t="shared" si="165"/>
        <v>4.3600000000000003</v>
      </c>
      <c r="E154" s="10">
        <f t="shared" si="166"/>
        <v>3.64</v>
      </c>
      <c r="F154" s="11">
        <f t="shared" si="167"/>
        <v>6.6000000000000005</v>
      </c>
      <c r="G154" s="12" t="s">
        <v>17</v>
      </c>
      <c r="H154" s="12" t="s">
        <v>19</v>
      </c>
      <c r="I154" s="13">
        <f t="shared" ref="I154:I157" si="171">K154+S154</f>
        <v>200</v>
      </c>
      <c r="J154" s="14">
        <f t="shared" ref="J154:J157" si="172">P154+U154</f>
        <v>166</v>
      </c>
      <c r="K154" s="13">
        <f t="shared" ref="K154:K157" si="173">L154+R154</f>
        <v>109</v>
      </c>
      <c r="L154" s="13">
        <f t="shared" ref="L154:L157" si="174">M154+N154</f>
        <v>105</v>
      </c>
      <c r="M154" s="8">
        <v>30</v>
      </c>
      <c r="N154" s="15">
        <f t="shared" si="168"/>
        <v>75</v>
      </c>
      <c r="O154" s="167"/>
      <c r="P154" s="167">
        <v>75</v>
      </c>
      <c r="Q154" s="167"/>
      <c r="R154" s="8">
        <v>4</v>
      </c>
      <c r="S154" s="16">
        <f t="shared" si="169"/>
        <v>91</v>
      </c>
      <c r="T154" s="17"/>
      <c r="U154" s="18">
        <f t="shared" si="170"/>
        <v>91</v>
      </c>
      <c r="V154" s="19">
        <v>25</v>
      </c>
      <c r="W154" s="20">
        <v>100</v>
      </c>
      <c r="X154" s="20"/>
      <c r="Y154" s="21"/>
    </row>
    <row r="155" spans="1:25" x14ac:dyDescent="0.2">
      <c r="A155" s="7" t="s">
        <v>192</v>
      </c>
      <c r="B155" s="8">
        <v>3</v>
      </c>
      <c r="C155" s="9">
        <v>9</v>
      </c>
      <c r="D155" s="10">
        <f t="shared" si="165"/>
        <v>5.56</v>
      </c>
      <c r="E155" s="10">
        <f t="shared" si="166"/>
        <v>3.44</v>
      </c>
      <c r="F155" s="11">
        <f t="shared" si="167"/>
        <v>7.6000000000000005</v>
      </c>
      <c r="G155" s="12" t="s">
        <v>17</v>
      </c>
      <c r="H155" s="12" t="s">
        <v>19</v>
      </c>
      <c r="I155" s="13">
        <f t="shared" si="171"/>
        <v>225</v>
      </c>
      <c r="J155" s="14">
        <f t="shared" si="172"/>
        <v>191</v>
      </c>
      <c r="K155" s="13">
        <f t="shared" si="173"/>
        <v>139</v>
      </c>
      <c r="L155" s="13">
        <f t="shared" si="174"/>
        <v>135</v>
      </c>
      <c r="M155" s="8">
        <v>30</v>
      </c>
      <c r="N155" s="15">
        <f t="shared" si="168"/>
        <v>105</v>
      </c>
      <c r="O155" s="167"/>
      <c r="P155" s="167">
        <v>105</v>
      </c>
      <c r="Q155" s="167"/>
      <c r="R155" s="8">
        <v>4</v>
      </c>
      <c r="S155" s="16">
        <f t="shared" si="169"/>
        <v>86</v>
      </c>
      <c r="T155" s="17"/>
      <c r="U155" s="18">
        <f t="shared" si="170"/>
        <v>86</v>
      </c>
      <c r="V155" s="19">
        <v>25</v>
      </c>
      <c r="W155" s="20">
        <v>100</v>
      </c>
      <c r="X155" s="20"/>
      <c r="Y155" s="21"/>
    </row>
    <row r="156" spans="1:25" x14ac:dyDescent="0.2">
      <c r="B156" s="8">
        <v>3</v>
      </c>
      <c r="D156" s="10">
        <f t="shared" si="165"/>
        <v>0</v>
      </c>
      <c r="E156" s="10">
        <f t="shared" si="166"/>
        <v>0</v>
      </c>
      <c r="F156" s="11">
        <f t="shared" si="167"/>
        <v>0</v>
      </c>
      <c r="G156" s="12"/>
      <c r="H156" s="12"/>
      <c r="I156" s="13">
        <f t="shared" si="171"/>
        <v>0</v>
      </c>
      <c r="J156" s="14">
        <f t="shared" si="172"/>
        <v>0</v>
      </c>
      <c r="K156" s="13">
        <f t="shared" si="173"/>
        <v>0</v>
      </c>
      <c r="L156" s="13">
        <f t="shared" si="174"/>
        <v>0</v>
      </c>
      <c r="N156" s="15">
        <f t="shared" si="168"/>
        <v>0</v>
      </c>
      <c r="O156" s="168"/>
      <c r="P156" s="168"/>
      <c r="Q156" s="168"/>
      <c r="S156" s="16">
        <f t="shared" si="169"/>
        <v>0</v>
      </c>
      <c r="U156" s="18">
        <f t="shared" si="170"/>
        <v>0</v>
      </c>
      <c r="X156" s="20"/>
      <c r="Y156" s="21"/>
    </row>
    <row r="157" spans="1:25" x14ac:dyDescent="0.2">
      <c r="B157" s="8">
        <v>3</v>
      </c>
      <c r="C157" s="9"/>
      <c r="D157" s="10">
        <f t="shared" si="165"/>
        <v>0</v>
      </c>
      <c r="E157" s="10">
        <f t="shared" si="166"/>
        <v>0</v>
      </c>
      <c r="F157" s="11">
        <f t="shared" si="167"/>
        <v>0</v>
      </c>
      <c r="G157" s="12"/>
      <c r="H157" s="12"/>
      <c r="I157" s="13">
        <f t="shared" si="171"/>
        <v>0</v>
      </c>
      <c r="J157" s="14">
        <f t="shared" si="172"/>
        <v>0</v>
      </c>
      <c r="K157" s="13">
        <f t="shared" si="173"/>
        <v>0</v>
      </c>
      <c r="L157" s="13">
        <f t="shared" si="174"/>
        <v>0</v>
      </c>
      <c r="M157" s="8"/>
      <c r="N157" s="15">
        <f t="shared" si="168"/>
        <v>0</v>
      </c>
      <c r="O157" s="8"/>
      <c r="P157" s="8"/>
      <c r="Q157" s="8"/>
      <c r="R157" s="8"/>
      <c r="S157" s="16">
        <f t="shared" si="169"/>
        <v>0</v>
      </c>
      <c r="T157" s="17"/>
      <c r="U157" s="18">
        <f t="shared" si="170"/>
        <v>0</v>
      </c>
      <c r="V157" s="19"/>
      <c r="W157" s="20"/>
      <c r="X157" s="20"/>
      <c r="Y157" s="21"/>
    </row>
    <row r="158" spans="1:25" x14ac:dyDescent="0.2">
      <c r="A158" s="22" t="s">
        <v>142</v>
      </c>
      <c r="B158" s="23">
        <v>3</v>
      </c>
      <c r="C158" s="24">
        <f>SUM(C153:C157)</f>
        <v>21</v>
      </c>
      <c r="D158" s="25">
        <f>SUM(D153:D157)</f>
        <v>12.399999999999999</v>
      </c>
      <c r="E158" s="25">
        <f>SUM(E153:E157)</f>
        <v>8.6</v>
      </c>
      <c r="F158" s="26" t="s">
        <v>14</v>
      </c>
      <c r="G158" s="23" t="s">
        <v>14</v>
      </c>
      <c r="H158" s="23" t="s">
        <v>14</v>
      </c>
      <c r="I158" s="25">
        <f>SUM(I153:I157)</f>
        <v>525</v>
      </c>
      <c r="J158" s="26" t="s">
        <v>14</v>
      </c>
      <c r="K158" s="25">
        <f>SUM(K153:K157)</f>
        <v>310</v>
      </c>
      <c r="L158" s="25">
        <f>SUM(L153:L157)</f>
        <v>300</v>
      </c>
      <c r="M158" s="27">
        <f>SUM(M153:M157)</f>
        <v>75</v>
      </c>
      <c r="N158" s="24">
        <f>SUM(N153:N157)</f>
        <v>225</v>
      </c>
      <c r="O158" s="24">
        <f>SUM(O153:O157)</f>
        <v>0</v>
      </c>
      <c r="P158" s="26" t="s">
        <v>14</v>
      </c>
      <c r="Q158" s="30"/>
      <c r="R158" s="24">
        <f>SUM(R153:R157)</f>
        <v>10</v>
      </c>
      <c r="S158" s="35">
        <f>SUM(S153:S157)</f>
        <v>215</v>
      </c>
      <c r="T158" s="35">
        <f>SUM(T153:T157)</f>
        <v>0</v>
      </c>
      <c r="U158" s="26" t="s">
        <v>14</v>
      </c>
      <c r="V158" s="23" t="s">
        <v>14</v>
      </c>
      <c r="W158" s="23" t="s">
        <v>14</v>
      </c>
      <c r="X158" s="23" t="s">
        <v>14</v>
      </c>
      <c r="Y158" s="23" t="s">
        <v>14</v>
      </c>
    </row>
    <row r="159" spans="1:25" x14ac:dyDescent="0.2">
      <c r="A159" s="22" t="s">
        <v>143</v>
      </c>
      <c r="B159" s="23">
        <v>3</v>
      </c>
      <c r="C159" s="30" t="s">
        <v>14</v>
      </c>
      <c r="D159" s="26" t="s">
        <v>14</v>
      </c>
      <c r="E159" s="26" t="s">
        <v>14</v>
      </c>
      <c r="F159" s="25">
        <f>SUM(F153:F157)</f>
        <v>17.5</v>
      </c>
      <c r="G159" s="23" t="s">
        <v>14</v>
      </c>
      <c r="H159" s="23" t="s">
        <v>14</v>
      </c>
      <c r="I159" s="23" t="s">
        <v>14</v>
      </c>
      <c r="J159" s="25">
        <f>SUM(J153:J157)</f>
        <v>440</v>
      </c>
      <c r="K159" s="23" t="s">
        <v>14</v>
      </c>
      <c r="L159" s="23" t="s">
        <v>14</v>
      </c>
      <c r="M159" s="28" t="s">
        <v>14</v>
      </c>
      <c r="N159" s="23" t="s">
        <v>14</v>
      </c>
      <c r="O159" s="23" t="s">
        <v>14</v>
      </c>
      <c r="P159" s="25">
        <f>SUM(P153:P157)</f>
        <v>225</v>
      </c>
      <c r="Q159" s="24"/>
      <c r="R159" s="31" t="s">
        <v>14</v>
      </c>
      <c r="S159" s="31" t="s">
        <v>14</v>
      </c>
      <c r="T159" s="31" t="s">
        <v>14</v>
      </c>
      <c r="U159" s="25">
        <f>SUM(U153:U157)</f>
        <v>215</v>
      </c>
      <c r="V159" s="36" t="s">
        <v>14</v>
      </c>
      <c r="W159" s="23" t="s">
        <v>14</v>
      </c>
      <c r="X159" s="23" t="s">
        <v>14</v>
      </c>
      <c r="Y159" s="23" t="s">
        <v>14</v>
      </c>
    </row>
    <row r="160" spans="1:25" x14ac:dyDescent="0.2">
      <c r="A160" s="22" t="s">
        <v>144</v>
      </c>
      <c r="B160" s="23">
        <v>3</v>
      </c>
      <c r="C160" s="24">
        <f>SUMIF(H153:H157,"f",C153:C157)</f>
        <v>0</v>
      </c>
      <c r="D160" s="24">
        <f>SUMIF(H153:H157,"f",D153:D157)</f>
        <v>0</v>
      </c>
      <c r="E160" s="24">
        <f>SUMIF(H153:H157,"f",E153:E157)</f>
        <v>0</v>
      </c>
      <c r="F160" s="26" t="s">
        <v>14</v>
      </c>
      <c r="G160" s="23" t="s">
        <v>14</v>
      </c>
      <c r="H160" s="23" t="s">
        <v>14</v>
      </c>
      <c r="I160" s="24">
        <f>SUMIF(H153:H157,"f",I153:I157)</f>
        <v>0</v>
      </c>
      <c r="J160" s="23" t="s">
        <v>14</v>
      </c>
      <c r="K160" s="24">
        <f>SUMIF(H153:H157,"f",K153:K157)</f>
        <v>0</v>
      </c>
      <c r="L160" s="24">
        <f>SUMIF(H153:H157,"f",L153:L157)</f>
        <v>0</v>
      </c>
      <c r="M160" s="24">
        <f>SUMIF(H153:H157,"f",M153:M157)</f>
        <v>0</v>
      </c>
      <c r="N160" s="24">
        <f>SUMIF(H153:H157,"f",N153:N157)</f>
        <v>0</v>
      </c>
      <c r="O160" s="24">
        <f>SUMIF(H153:H157,"f",O153:O157)</f>
        <v>0</v>
      </c>
      <c r="P160" s="23" t="s">
        <v>14</v>
      </c>
      <c r="Q160" s="31"/>
      <c r="R160" s="24">
        <f>SUMIF(H153:H157,"f",R153:R157)</f>
        <v>0</v>
      </c>
      <c r="S160" s="24">
        <f>SUMIF(H153:H157,"f",S153:S157)</f>
        <v>0</v>
      </c>
      <c r="T160" s="24">
        <f>SUMIF(H153:H157,"f",T153:T157)</f>
        <v>0</v>
      </c>
      <c r="U160" s="23" t="s">
        <v>14</v>
      </c>
      <c r="V160" s="23" t="s">
        <v>14</v>
      </c>
      <c r="W160" s="23" t="s">
        <v>14</v>
      </c>
      <c r="X160" s="23" t="s">
        <v>14</v>
      </c>
      <c r="Y160" s="23" t="s">
        <v>14</v>
      </c>
    </row>
    <row r="161" spans="1:29" x14ac:dyDescent="0.2">
      <c r="A161" s="234" t="s">
        <v>30</v>
      </c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6"/>
    </row>
    <row r="162" spans="1:29" x14ac:dyDescent="0.2">
      <c r="A162" s="7" t="s">
        <v>229</v>
      </c>
      <c r="B162" s="8">
        <v>3</v>
      </c>
      <c r="C162" s="9">
        <v>3</v>
      </c>
      <c r="D162" s="10">
        <f t="shared" ref="D162:D165" si="175">IF(C162&gt;0,K162/(I162/C162),0)</f>
        <v>1.88</v>
      </c>
      <c r="E162" s="10">
        <f t="shared" ref="E162:E165" si="176">IF(C162&gt;0,S162/(I162/C162),0)</f>
        <v>1.1200000000000001</v>
      </c>
      <c r="F162" s="11">
        <f t="shared" ref="F162:F165" si="177">IF(V162&gt;0,FLOOR((P162+U162)/V162,0.1),0)</f>
        <v>1.1000000000000001</v>
      </c>
      <c r="G162" s="12" t="s">
        <v>21</v>
      </c>
      <c r="H162" s="12" t="s">
        <v>20</v>
      </c>
      <c r="I162" s="13">
        <f>K162+S162</f>
        <v>75</v>
      </c>
      <c r="J162" s="14">
        <f>P162+U162</f>
        <v>28</v>
      </c>
      <c r="K162" s="13">
        <f>L162+R162</f>
        <v>47</v>
      </c>
      <c r="L162" s="13">
        <f>M162+N162</f>
        <v>45</v>
      </c>
      <c r="M162" s="8"/>
      <c r="N162" s="15">
        <f t="shared" ref="N162:N165" si="178">O162+P162+Q162</f>
        <v>45</v>
      </c>
      <c r="O162" s="167"/>
      <c r="P162" s="167"/>
      <c r="Q162" s="169">
        <v>45</v>
      </c>
      <c r="R162" s="8">
        <v>2</v>
      </c>
      <c r="S162" s="16">
        <f t="shared" ref="S162:S165" si="179">(C162*V162)-K162</f>
        <v>28</v>
      </c>
      <c r="T162" s="17"/>
      <c r="U162" s="18">
        <f t="shared" ref="U162:U165" si="180">S162-T162</f>
        <v>28</v>
      </c>
      <c r="V162" s="19">
        <v>25</v>
      </c>
      <c r="W162" s="20">
        <v>100</v>
      </c>
      <c r="X162" s="20"/>
      <c r="Y162" s="21"/>
    </row>
    <row r="163" spans="1:29" x14ac:dyDescent="0.2">
      <c r="A163" s="20" t="s">
        <v>240</v>
      </c>
      <c r="B163" s="8">
        <v>3</v>
      </c>
      <c r="C163" s="9">
        <v>4</v>
      </c>
      <c r="D163" s="10">
        <f>IF(C163&gt;0,K163/(I163/C163),0)</f>
        <v>2.48</v>
      </c>
      <c r="E163" s="10">
        <f>IF(C163&gt;0,S163/(I163/C163),0)</f>
        <v>1.52</v>
      </c>
      <c r="F163" s="11">
        <f>IF(V163&gt;0,FLOOR((P163+U163)/V163,0.1),0)</f>
        <v>2.7</v>
      </c>
      <c r="G163" s="12" t="s">
        <v>21</v>
      </c>
      <c r="H163" s="12" t="s">
        <v>19</v>
      </c>
      <c r="I163" s="13">
        <f>K163+S163</f>
        <v>100</v>
      </c>
      <c r="J163" s="14">
        <f>P163+U163</f>
        <v>68</v>
      </c>
      <c r="K163" s="13">
        <f>L163+R163</f>
        <v>62</v>
      </c>
      <c r="L163" s="13">
        <f>M163+N163</f>
        <v>60</v>
      </c>
      <c r="M163" s="8">
        <v>15</v>
      </c>
      <c r="N163" s="15">
        <f t="shared" si="178"/>
        <v>45</v>
      </c>
      <c r="O163" s="167">
        <v>15</v>
      </c>
      <c r="P163" s="167">
        <v>30</v>
      </c>
      <c r="Q163" s="167"/>
      <c r="R163" s="8">
        <v>2</v>
      </c>
      <c r="S163" s="16">
        <f>(C163*V163)-K163</f>
        <v>38</v>
      </c>
      <c r="T163" s="17"/>
      <c r="U163" s="18">
        <f>S163-T163</f>
        <v>38</v>
      </c>
      <c r="V163" s="19">
        <v>25</v>
      </c>
      <c r="W163" s="20">
        <v>100</v>
      </c>
      <c r="X163" s="20"/>
      <c r="Y163" s="21"/>
    </row>
    <row r="164" spans="1:29" x14ac:dyDescent="0.2">
      <c r="B164" s="8">
        <v>3</v>
      </c>
      <c r="C164" s="9"/>
      <c r="D164" s="10">
        <f t="shared" si="175"/>
        <v>0</v>
      </c>
      <c r="E164" s="10">
        <f t="shared" si="176"/>
        <v>0</v>
      </c>
      <c r="F164" s="11">
        <f t="shared" si="177"/>
        <v>0</v>
      </c>
      <c r="G164" s="12"/>
      <c r="H164" s="12"/>
      <c r="I164" s="13">
        <f t="shared" ref="I164:I165" si="181">K164+S164</f>
        <v>0</v>
      </c>
      <c r="J164" s="14">
        <f t="shared" ref="J164:J165" si="182">P164+U164</f>
        <v>0</v>
      </c>
      <c r="K164" s="13">
        <f t="shared" ref="K164:K165" si="183">L164+R164</f>
        <v>0</v>
      </c>
      <c r="L164" s="13">
        <f t="shared" ref="L164:L165" si="184">M164+N164</f>
        <v>0</v>
      </c>
      <c r="M164" s="8"/>
      <c r="N164" s="15">
        <f t="shared" si="178"/>
        <v>0</v>
      </c>
      <c r="O164" s="167"/>
      <c r="P164" s="167"/>
      <c r="Q164" s="167"/>
      <c r="R164" s="8"/>
      <c r="S164" s="16">
        <f t="shared" si="179"/>
        <v>0</v>
      </c>
      <c r="T164" s="17"/>
      <c r="U164" s="18">
        <f t="shared" si="180"/>
        <v>0</v>
      </c>
      <c r="V164" s="19"/>
      <c r="W164" s="20"/>
      <c r="X164" s="20"/>
      <c r="Y164" s="21"/>
    </row>
    <row r="165" spans="1:29" x14ac:dyDescent="0.2">
      <c r="A165" s="7"/>
      <c r="B165" s="8">
        <v>3</v>
      </c>
      <c r="C165" s="9"/>
      <c r="D165" s="10">
        <f t="shared" si="175"/>
        <v>0</v>
      </c>
      <c r="E165" s="10">
        <f t="shared" si="176"/>
        <v>0</v>
      </c>
      <c r="F165" s="11">
        <f t="shared" si="177"/>
        <v>0</v>
      </c>
      <c r="G165" s="12"/>
      <c r="H165" s="12"/>
      <c r="I165" s="13">
        <f t="shared" si="181"/>
        <v>0</v>
      </c>
      <c r="J165" s="14">
        <f t="shared" si="182"/>
        <v>0</v>
      </c>
      <c r="K165" s="13">
        <f t="shared" si="183"/>
        <v>0</v>
      </c>
      <c r="L165" s="13">
        <f t="shared" si="184"/>
        <v>0</v>
      </c>
      <c r="M165" s="8"/>
      <c r="N165" s="15">
        <f t="shared" si="178"/>
        <v>0</v>
      </c>
      <c r="O165" s="8"/>
      <c r="P165" s="8"/>
      <c r="Q165" s="8"/>
      <c r="R165" s="8"/>
      <c r="S165" s="16">
        <f t="shared" si="179"/>
        <v>0</v>
      </c>
      <c r="T165" s="17"/>
      <c r="U165" s="18">
        <f t="shared" si="180"/>
        <v>0</v>
      </c>
      <c r="V165" s="19"/>
      <c r="W165" s="20"/>
      <c r="X165" s="20"/>
      <c r="Y165" s="21"/>
    </row>
    <row r="166" spans="1:29" x14ac:dyDescent="0.2">
      <c r="A166" s="22" t="s">
        <v>142</v>
      </c>
      <c r="B166" s="23">
        <v>3</v>
      </c>
      <c r="C166" s="24">
        <f>SUM(C162:C165)</f>
        <v>7</v>
      </c>
      <c r="D166" s="25">
        <f>SUM(D162:D165)</f>
        <v>4.3599999999999994</v>
      </c>
      <c r="E166" s="25">
        <f>SUM(E162:E165)</f>
        <v>2.64</v>
      </c>
      <c r="F166" s="26" t="s">
        <v>14</v>
      </c>
      <c r="G166" s="23" t="s">
        <v>14</v>
      </c>
      <c r="H166" s="23" t="s">
        <v>14</v>
      </c>
      <c r="I166" s="25">
        <f>SUM(I162:I165)</f>
        <v>175</v>
      </c>
      <c r="J166" s="26" t="s">
        <v>14</v>
      </c>
      <c r="K166" s="25">
        <f>SUM(K162:K165)</f>
        <v>109</v>
      </c>
      <c r="L166" s="25">
        <f>SUM(L162:L165)</f>
        <v>105</v>
      </c>
      <c r="M166" s="27">
        <f>SUM(M162:M165)</f>
        <v>15</v>
      </c>
      <c r="N166" s="24">
        <f>SUM(N162:N165)</f>
        <v>90</v>
      </c>
      <c r="O166" s="24">
        <f>SUM(O162:O165)</f>
        <v>15</v>
      </c>
      <c r="P166" s="26" t="s">
        <v>14</v>
      </c>
      <c r="Q166" s="30"/>
      <c r="R166" s="24">
        <f>SUM(R162:R165)</f>
        <v>4</v>
      </c>
      <c r="S166" s="35">
        <f>SUM(S162:S165)</f>
        <v>66</v>
      </c>
      <c r="T166" s="35">
        <f>SUM(T162:T165)</f>
        <v>0</v>
      </c>
      <c r="U166" s="26" t="s">
        <v>14</v>
      </c>
      <c r="V166" s="23" t="s">
        <v>14</v>
      </c>
      <c r="W166" s="23" t="s">
        <v>14</v>
      </c>
      <c r="X166" s="23" t="s">
        <v>14</v>
      </c>
      <c r="Y166" s="23" t="s">
        <v>14</v>
      </c>
    </row>
    <row r="167" spans="1:29" x14ac:dyDescent="0.2">
      <c r="A167" s="22" t="s">
        <v>143</v>
      </c>
      <c r="B167" s="23">
        <v>3</v>
      </c>
      <c r="C167" s="30" t="s">
        <v>14</v>
      </c>
      <c r="D167" s="26" t="s">
        <v>14</v>
      </c>
      <c r="E167" s="26" t="s">
        <v>14</v>
      </c>
      <c r="F167" s="25">
        <f>SUM(F162:F165)</f>
        <v>3.8000000000000003</v>
      </c>
      <c r="G167" s="23" t="s">
        <v>14</v>
      </c>
      <c r="H167" s="23" t="s">
        <v>14</v>
      </c>
      <c r="I167" s="23" t="s">
        <v>14</v>
      </c>
      <c r="J167" s="25">
        <f>SUM(J162:J165)</f>
        <v>96</v>
      </c>
      <c r="K167" s="23" t="s">
        <v>14</v>
      </c>
      <c r="L167" s="23" t="s">
        <v>14</v>
      </c>
      <c r="M167" s="28" t="s">
        <v>14</v>
      </c>
      <c r="N167" s="23" t="s">
        <v>14</v>
      </c>
      <c r="O167" s="23" t="s">
        <v>14</v>
      </c>
      <c r="P167" s="25">
        <f>SUM(P162:P165)</f>
        <v>30</v>
      </c>
      <c r="Q167" s="24"/>
      <c r="R167" s="31" t="s">
        <v>14</v>
      </c>
      <c r="S167" s="31" t="s">
        <v>14</v>
      </c>
      <c r="T167" s="31" t="s">
        <v>14</v>
      </c>
      <c r="U167" s="25">
        <f>SUM(U162:U165)</f>
        <v>66</v>
      </c>
      <c r="V167" s="36" t="s">
        <v>14</v>
      </c>
      <c r="W167" s="23" t="s">
        <v>14</v>
      </c>
      <c r="X167" s="23" t="s">
        <v>14</v>
      </c>
      <c r="Y167" s="23" t="s">
        <v>14</v>
      </c>
    </row>
    <row r="168" spans="1:29" x14ac:dyDescent="0.2">
      <c r="A168" s="22" t="s">
        <v>144</v>
      </c>
      <c r="B168" s="23">
        <v>3</v>
      </c>
      <c r="C168" s="24">
        <f>SUMIF(H162:H165,"f",C162:C165)</f>
        <v>3</v>
      </c>
      <c r="D168" s="24">
        <f>SUMIF(H162:H165,"f",D162:D165)</f>
        <v>1.88</v>
      </c>
      <c r="E168" s="24">
        <f>SUMIF(H162:H165,"f",E162:E165)</f>
        <v>1.1200000000000001</v>
      </c>
      <c r="F168" s="26" t="s">
        <v>14</v>
      </c>
      <c r="G168" s="23" t="s">
        <v>14</v>
      </c>
      <c r="H168" s="23" t="s">
        <v>14</v>
      </c>
      <c r="I168" s="24">
        <f>SUMIF(H162:H165,"f",I162:I165)</f>
        <v>75</v>
      </c>
      <c r="J168" s="23" t="s">
        <v>14</v>
      </c>
      <c r="K168" s="24">
        <f>SUMIF(H162:H165,"f",K162:K165)</f>
        <v>47</v>
      </c>
      <c r="L168" s="24">
        <f>SUMIF(H162:H165,"f",L162:L165)</f>
        <v>45</v>
      </c>
      <c r="M168" s="24">
        <f>SUMIF(H162:H165,"f",M162:M165)</f>
        <v>0</v>
      </c>
      <c r="N168" s="24">
        <f>SUMIF(H162:H165,"f",N162:N165)</f>
        <v>45</v>
      </c>
      <c r="O168" s="24">
        <f>SUMIF(H162:H165,"f",O162:O165)</f>
        <v>0</v>
      </c>
      <c r="P168" s="23" t="s">
        <v>14</v>
      </c>
      <c r="Q168" s="31"/>
      <c r="R168" s="24">
        <f>SUMIF(H162:H165,"f",R162:R165)</f>
        <v>2</v>
      </c>
      <c r="S168" s="24">
        <f>SUMIF(H162:H165,"f",S162:S165)</f>
        <v>28</v>
      </c>
      <c r="T168" s="24">
        <f>SUMIF(H162:H165,"f",T162:T165)</f>
        <v>0</v>
      </c>
      <c r="U168" s="23" t="s">
        <v>14</v>
      </c>
      <c r="V168" s="23" t="s">
        <v>14</v>
      </c>
      <c r="W168" s="23" t="s">
        <v>14</v>
      </c>
      <c r="X168" s="23" t="s">
        <v>14</v>
      </c>
      <c r="Y168" s="23" t="s">
        <v>14</v>
      </c>
    </row>
    <row r="169" spans="1:29" x14ac:dyDescent="0.2">
      <c r="A169" s="234" t="s">
        <v>33</v>
      </c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6"/>
    </row>
    <row r="170" spans="1:29" x14ac:dyDescent="0.2">
      <c r="A170" s="7"/>
      <c r="B170" s="8">
        <v>3</v>
      </c>
      <c r="C170" s="9"/>
      <c r="D170" s="10">
        <f t="shared" ref="D170:D172" si="185">IF(C170&gt;0,K170/(I170/C170),0)</f>
        <v>0</v>
      </c>
      <c r="E170" s="10">
        <f t="shared" ref="E170:E172" si="186">IF(C170&gt;0,S170/(I170/C170),0)</f>
        <v>0</v>
      </c>
      <c r="F170" s="11">
        <f t="shared" ref="F170:F172" si="187">IF(V170&gt;0,FLOOR((P170+U170)/V170,0.1),0)</f>
        <v>0</v>
      </c>
      <c r="G170" s="12"/>
      <c r="H170" s="12"/>
      <c r="I170" s="13">
        <f>K170+S170</f>
        <v>0</v>
      </c>
      <c r="J170" s="14">
        <f>P170+U170</f>
        <v>0</v>
      </c>
      <c r="K170" s="13">
        <f>L170+R170</f>
        <v>0</v>
      </c>
      <c r="L170" s="13">
        <f>M170+N170</f>
        <v>0</v>
      </c>
      <c r="M170" s="8"/>
      <c r="N170" s="15">
        <f t="shared" ref="N170:N172" si="188">O170+P170+Q170</f>
        <v>0</v>
      </c>
      <c r="O170" s="8"/>
      <c r="P170" s="8"/>
      <c r="Q170" s="8"/>
      <c r="R170" s="8"/>
      <c r="S170" s="16">
        <f t="shared" ref="S170:S172" si="189">(C170*V170)-K170</f>
        <v>0</v>
      </c>
      <c r="T170" s="17"/>
      <c r="U170" s="18">
        <f t="shared" ref="U170:U172" si="190">S170-T170</f>
        <v>0</v>
      </c>
      <c r="V170" s="19"/>
      <c r="W170" s="20"/>
      <c r="X170" s="20"/>
      <c r="Y170" s="21"/>
    </row>
    <row r="171" spans="1:29" x14ac:dyDescent="0.2">
      <c r="A171" s="7"/>
      <c r="B171" s="8">
        <v>3</v>
      </c>
      <c r="C171" s="9"/>
      <c r="D171" s="10">
        <f t="shared" si="185"/>
        <v>0</v>
      </c>
      <c r="E171" s="10">
        <f t="shared" si="186"/>
        <v>0</v>
      </c>
      <c r="F171" s="11">
        <f t="shared" si="187"/>
        <v>0</v>
      </c>
      <c r="G171" s="12"/>
      <c r="H171" s="12"/>
      <c r="I171" s="13">
        <f t="shared" ref="I171:I172" si="191">K171+S171</f>
        <v>0</v>
      </c>
      <c r="J171" s="14">
        <f t="shared" ref="J171:J172" si="192">P171+U171</f>
        <v>0</v>
      </c>
      <c r="K171" s="13">
        <f t="shared" ref="K171:K172" si="193">L171+R171</f>
        <v>0</v>
      </c>
      <c r="L171" s="13">
        <f t="shared" ref="L171:L172" si="194">M171+N171</f>
        <v>0</v>
      </c>
      <c r="M171" s="8"/>
      <c r="N171" s="15">
        <f t="shared" si="188"/>
        <v>0</v>
      </c>
      <c r="O171" s="8"/>
      <c r="P171" s="8"/>
      <c r="Q171" s="8"/>
      <c r="R171" s="8"/>
      <c r="S171" s="16">
        <f t="shared" si="189"/>
        <v>0</v>
      </c>
      <c r="T171" s="17"/>
      <c r="U171" s="18">
        <f t="shared" si="190"/>
        <v>0</v>
      </c>
      <c r="V171" s="19"/>
      <c r="W171" s="20"/>
      <c r="X171" s="20"/>
      <c r="Y171" s="21"/>
    </row>
    <row r="172" spans="1:29" x14ac:dyDescent="0.2">
      <c r="A172" s="7"/>
      <c r="B172" s="8">
        <v>3</v>
      </c>
      <c r="C172" s="9"/>
      <c r="D172" s="10">
        <f t="shared" si="185"/>
        <v>0</v>
      </c>
      <c r="E172" s="10">
        <f t="shared" si="186"/>
        <v>0</v>
      </c>
      <c r="F172" s="11">
        <f t="shared" si="187"/>
        <v>0</v>
      </c>
      <c r="G172" s="12"/>
      <c r="H172" s="12"/>
      <c r="I172" s="13">
        <f t="shared" si="191"/>
        <v>0</v>
      </c>
      <c r="J172" s="14">
        <f t="shared" si="192"/>
        <v>0</v>
      </c>
      <c r="K172" s="13">
        <f t="shared" si="193"/>
        <v>0</v>
      </c>
      <c r="L172" s="13">
        <f t="shared" si="194"/>
        <v>0</v>
      </c>
      <c r="M172" s="8"/>
      <c r="N172" s="15">
        <f t="shared" si="188"/>
        <v>0</v>
      </c>
      <c r="O172" s="8"/>
      <c r="P172" s="8"/>
      <c r="Q172" s="8"/>
      <c r="R172" s="8"/>
      <c r="S172" s="16">
        <f t="shared" si="189"/>
        <v>0</v>
      </c>
      <c r="T172" s="17"/>
      <c r="U172" s="18">
        <f t="shared" si="190"/>
        <v>0</v>
      </c>
      <c r="V172" s="19"/>
      <c r="W172" s="20"/>
      <c r="X172" s="20"/>
      <c r="Y172" s="21"/>
    </row>
    <row r="173" spans="1:29" ht="17" x14ac:dyDescent="0.2">
      <c r="A173" s="22" t="s">
        <v>142</v>
      </c>
      <c r="B173" s="23">
        <v>3</v>
      </c>
      <c r="C173" s="24">
        <f>SUM(C170:C172)</f>
        <v>0</v>
      </c>
      <c r="D173" s="25">
        <f>SUM(D170:D172)</f>
        <v>0</v>
      </c>
      <c r="E173" s="25">
        <f>SUM(E170:E172)</f>
        <v>0</v>
      </c>
      <c r="F173" s="26" t="s">
        <v>14</v>
      </c>
      <c r="G173" s="23" t="s">
        <v>14</v>
      </c>
      <c r="H173" s="23" t="s">
        <v>14</v>
      </c>
      <c r="I173" s="25">
        <f>SUM(I170:I172)</f>
        <v>0</v>
      </c>
      <c r="J173" s="26" t="s">
        <v>14</v>
      </c>
      <c r="K173" s="25">
        <f>SUM(K170:K172)</f>
        <v>0</v>
      </c>
      <c r="L173" s="25">
        <f>SUM(L170:L172)</f>
        <v>0</v>
      </c>
      <c r="M173" s="27">
        <f>SUM(M170:M172)</f>
        <v>0</v>
      </c>
      <c r="N173" s="24">
        <f>SUM(N170:N172)</f>
        <v>0</v>
      </c>
      <c r="O173" s="24">
        <f>SUM(O170:O172)</f>
        <v>0</v>
      </c>
      <c r="P173" s="26" t="s">
        <v>14</v>
      </c>
      <c r="Q173" s="30"/>
      <c r="R173" s="24">
        <f>SUM(R170:R172)</f>
        <v>0</v>
      </c>
      <c r="S173" s="35">
        <f>SUM(S170:S172)</f>
        <v>0</v>
      </c>
      <c r="T173" s="35">
        <f>SUM(T170:T172)</f>
        <v>0</v>
      </c>
      <c r="U173" s="26" t="s">
        <v>14</v>
      </c>
      <c r="V173" s="23" t="s">
        <v>14</v>
      </c>
      <c r="W173" s="23" t="s">
        <v>14</v>
      </c>
      <c r="X173" s="23" t="s">
        <v>14</v>
      </c>
      <c r="Y173" s="23" t="s">
        <v>14</v>
      </c>
      <c r="AA173" s="37"/>
      <c r="AB173" s="37"/>
      <c r="AC173" s="37"/>
    </row>
    <row r="174" spans="1:29" x14ac:dyDescent="0.2">
      <c r="A174" s="22" t="s">
        <v>143</v>
      </c>
      <c r="B174" s="23">
        <v>3</v>
      </c>
      <c r="C174" s="30" t="s">
        <v>14</v>
      </c>
      <c r="D174" s="26" t="s">
        <v>14</v>
      </c>
      <c r="E174" s="26" t="s">
        <v>14</v>
      </c>
      <c r="F174" s="25">
        <f>SUM(F170:F172)</f>
        <v>0</v>
      </c>
      <c r="G174" s="23" t="s">
        <v>14</v>
      </c>
      <c r="H174" s="23" t="s">
        <v>14</v>
      </c>
      <c r="I174" s="23" t="s">
        <v>14</v>
      </c>
      <c r="J174" s="25">
        <f>SUM(J170:J172)</f>
        <v>0</v>
      </c>
      <c r="K174" s="23" t="s">
        <v>14</v>
      </c>
      <c r="L174" s="23" t="s">
        <v>14</v>
      </c>
      <c r="M174" s="28" t="s">
        <v>14</v>
      </c>
      <c r="N174" s="23" t="s">
        <v>14</v>
      </c>
      <c r="O174" s="23" t="s">
        <v>14</v>
      </c>
      <c r="P174" s="25">
        <f>SUM(P170:P172)</f>
        <v>0</v>
      </c>
      <c r="Q174" s="24"/>
      <c r="R174" s="31" t="s">
        <v>14</v>
      </c>
      <c r="S174" s="31" t="s">
        <v>14</v>
      </c>
      <c r="T174" s="31" t="s">
        <v>14</v>
      </c>
      <c r="U174" s="25">
        <f>SUM(U170:U172)</f>
        <v>0</v>
      </c>
      <c r="V174" s="36" t="s">
        <v>14</v>
      </c>
      <c r="W174" s="23" t="s">
        <v>14</v>
      </c>
      <c r="X174" s="23" t="s">
        <v>14</v>
      </c>
      <c r="Y174" s="23" t="s">
        <v>14</v>
      </c>
    </row>
    <row r="175" spans="1:29" x14ac:dyDescent="0.2">
      <c r="A175" s="22" t="s">
        <v>144</v>
      </c>
      <c r="B175" s="23">
        <v>3</v>
      </c>
      <c r="C175" s="24">
        <f>SUMIF(H170:H172,"f",C170:C172)</f>
        <v>0</v>
      </c>
      <c r="D175" s="24">
        <f>SUMIF(H170:H172,"f",D170:D172)</f>
        <v>0</v>
      </c>
      <c r="E175" s="24">
        <f>SUMIF(H170:H172,"f",E170:E172)</f>
        <v>0</v>
      </c>
      <c r="F175" s="26" t="s">
        <v>14</v>
      </c>
      <c r="G175" s="23" t="s">
        <v>14</v>
      </c>
      <c r="H175" s="23" t="s">
        <v>14</v>
      </c>
      <c r="I175" s="24">
        <f>SUMIF(H170:H172,"f",I170:I172)</f>
        <v>0</v>
      </c>
      <c r="J175" s="23" t="s">
        <v>14</v>
      </c>
      <c r="K175" s="24">
        <f>SUMIF(H170:H172,"f",K170:K172)</f>
        <v>0</v>
      </c>
      <c r="L175" s="24">
        <f>SUMIF(H170:H172,"f",L170:L172)</f>
        <v>0</v>
      </c>
      <c r="M175" s="24">
        <f>SUMIF(H170:H172,"f",M170:M172)</f>
        <v>0</v>
      </c>
      <c r="N175" s="24">
        <f>SUMIF(H170:H172,"f",N170:N172)</f>
        <v>0</v>
      </c>
      <c r="O175" s="24">
        <f>SUMIF(H170:H172,"f",O170:O172)</f>
        <v>0</v>
      </c>
      <c r="P175" s="23" t="s">
        <v>14</v>
      </c>
      <c r="Q175" s="31"/>
      <c r="R175" s="24">
        <f>SUMIF(H170:H172,"f",R170:R172)</f>
        <v>0</v>
      </c>
      <c r="S175" s="24">
        <f>SUMIF(H170:H172,"f",S170:S172)</f>
        <v>0</v>
      </c>
      <c r="T175" s="24">
        <f>SUMIF(H170:H172,"f",T170:T172)</f>
        <v>0</v>
      </c>
      <c r="U175" s="23" t="s">
        <v>14</v>
      </c>
      <c r="V175" s="23" t="s">
        <v>14</v>
      </c>
      <c r="W175" s="23" t="s">
        <v>14</v>
      </c>
      <c r="X175" s="23" t="s">
        <v>14</v>
      </c>
      <c r="Y175" s="23" t="s">
        <v>14</v>
      </c>
    </row>
    <row r="176" spans="1:29" x14ac:dyDescent="0.2">
      <c r="A176" s="234" t="s">
        <v>31</v>
      </c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6"/>
    </row>
    <row r="177" spans="1:29" x14ac:dyDescent="0.2">
      <c r="A177" s="7"/>
      <c r="B177" s="8">
        <v>3</v>
      </c>
      <c r="C177" s="9"/>
      <c r="D177" s="10">
        <f t="shared" ref="D177:D179" si="195">IF(C177&gt;0,K177/(I177/C177),0)</f>
        <v>0</v>
      </c>
      <c r="E177" s="10">
        <f t="shared" ref="E177:E179" si="196">IF(C177&gt;0,S177/(I177/C177),0)</f>
        <v>0</v>
      </c>
      <c r="F177" s="11">
        <f t="shared" ref="F177:F179" si="197">IF(V177&gt;0,FLOOR((P177+U177)/V177,0.1),0)</f>
        <v>0</v>
      </c>
      <c r="G177" s="12"/>
      <c r="H177" s="12"/>
      <c r="I177" s="13">
        <f>K177+S177</f>
        <v>0</v>
      </c>
      <c r="J177" s="14">
        <f>P177+U177</f>
        <v>0</v>
      </c>
      <c r="K177" s="13">
        <f>L177+R177</f>
        <v>0</v>
      </c>
      <c r="L177" s="13">
        <f>M177+N177</f>
        <v>0</v>
      </c>
      <c r="M177" s="8"/>
      <c r="N177" s="15">
        <f t="shared" ref="N177:N179" si="198">O177+P177+Q177</f>
        <v>0</v>
      </c>
      <c r="O177" s="8"/>
      <c r="P177" s="8"/>
      <c r="Q177" s="8"/>
      <c r="R177" s="8"/>
      <c r="S177" s="16">
        <f t="shared" ref="S177:S179" si="199">(C177*V177)-K177</f>
        <v>0</v>
      </c>
      <c r="T177" s="17"/>
      <c r="U177" s="18">
        <f t="shared" ref="U177:U179" si="200">S177-T177</f>
        <v>0</v>
      </c>
      <c r="V177" s="19"/>
      <c r="W177" s="20"/>
      <c r="X177" s="20"/>
      <c r="Y177" s="21"/>
    </row>
    <row r="178" spans="1:29" x14ac:dyDescent="0.2">
      <c r="A178" s="7"/>
      <c r="B178" s="8">
        <v>3</v>
      </c>
      <c r="C178" s="9"/>
      <c r="D178" s="10">
        <f t="shared" si="195"/>
        <v>0</v>
      </c>
      <c r="E178" s="10">
        <f t="shared" si="196"/>
        <v>0</v>
      </c>
      <c r="F178" s="11">
        <f t="shared" si="197"/>
        <v>0</v>
      </c>
      <c r="G178" s="12"/>
      <c r="H178" s="12"/>
      <c r="I178" s="13">
        <f t="shared" ref="I178:I179" si="201">K178+S178</f>
        <v>0</v>
      </c>
      <c r="J178" s="14">
        <f t="shared" ref="J178:J179" si="202">P178+U178</f>
        <v>0</v>
      </c>
      <c r="K178" s="13">
        <f t="shared" ref="K178:K179" si="203">L178+R178</f>
        <v>0</v>
      </c>
      <c r="L178" s="13">
        <f t="shared" ref="L178:L179" si="204">M178+N178</f>
        <v>0</v>
      </c>
      <c r="M178" s="8"/>
      <c r="N178" s="15">
        <f t="shared" si="198"/>
        <v>0</v>
      </c>
      <c r="O178" s="8"/>
      <c r="P178" s="8"/>
      <c r="Q178" s="8"/>
      <c r="R178" s="8"/>
      <c r="S178" s="16">
        <f t="shared" si="199"/>
        <v>0</v>
      </c>
      <c r="T178" s="17"/>
      <c r="U178" s="18">
        <f t="shared" si="200"/>
        <v>0</v>
      </c>
      <c r="V178" s="19"/>
      <c r="W178" s="20"/>
      <c r="X178" s="20"/>
      <c r="Y178" s="21"/>
    </row>
    <row r="179" spans="1:29" x14ac:dyDescent="0.2">
      <c r="A179" s="7"/>
      <c r="B179" s="8">
        <v>3</v>
      </c>
      <c r="C179" s="9"/>
      <c r="D179" s="10">
        <f t="shared" si="195"/>
        <v>0</v>
      </c>
      <c r="E179" s="10">
        <f t="shared" si="196"/>
        <v>0</v>
      </c>
      <c r="F179" s="11">
        <f t="shared" si="197"/>
        <v>0</v>
      </c>
      <c r="G179" s="12"/>
      <c r="H179" s="12"/>
      <c r="I179" s="13">
        <f t="shared" si="201"/>
        <v>0</v>
      </c>
      <c r="J179" s="14">
        <f t="shared" si="202"/>
        <v>0</v>
      </c>
      <c r="K179" s="13">
        <f t="shared" si="203"/>
        <v>0</v>
      </c>
      <c r="L179" s="13">
        <f t="shared" si="204"/>
        <v>0</v>
      </c>
      <c r="M179" s="8"/>
      <c r="N179" s="15">
        <f t="shared" si="198"/>
        <v>0</v>
      </c>
      <c r="O179" s="8"/>
      <c r="P179" s="8"/>
      <c r="Q179" s="8"/>
      <c r="R179" s="8"/>
      <c r="S179" s="16">
        <f t="shared" si="199"/>
        <v>0</v>
      </c>
      <c r="T179" s="17"/>
      <c r="U179" s="18">
        <f t="shared" si="200"/>
        <v>0</v>
      </c>
      <c r="V179" s="19"/>
      <c r="W179" s="20"/>
      <c r="X179" s="20"/>
      <c r="Y179" s="21"/>
    </row>
    <row r="180" spans="1:29" x14ac:dyDescent="0.2">
      <c r="A180" s="22" t="s">
        <v>142</v>
      </c>
      <c r="B180" s="23">
        <v>3</v>
      </c>
      <c r="C180" s="24">
        <f>SUM(C177:C179)</f>
        <v>0</v>
      </c>
      <c r="D180" s="25">
        <f>SUM(D177:D179)</f>
        <v>0</v>
      </c>
      <c r="E180" s="25">
        <f>SUM(E177:E179)</f>
        <v>0</v>
      </c>
      <c r="F180" s="26" t="s">
        <v>14</v>
      </c>
      <c r="G180" s="23" t="s">
        <v>14</v>
      </c>
      <c r="H180" s="23" t="s">
        <v>14</v>
      </c>
      <c r="I180" s="25">
        <f>SUM(I177:I179)</f>
        <v>0</v>
      </c>
      <c r="J180" s="26" t="s">
        <v>14</v>
      </c>
      <c r="K180" s="25">
        <f>SUM(K177:K179)</f>
        <v>0</v>
      </c>
      <c r="L180" s="25">
        <f>SUM(L177:L179)</f>
        <v>0</v>
      </c>
      <c r="M180" s="27">
        <f>SUM(M177:M179)</f>
        <v>0</v>
      </c>
      <c r="N180" s="24">
        <f>SUM(N177:N179)</f>
        <v>0</v>
      </c>
      <c r="O180" s="24">
        <f>SUM(O177:O179)</f>
        <v>0</v>
      </c>
      <c r="P180" s="26" t="s">
        <v>14</v>
      </c>
      <c r="Q180" s="30"/>
      <c r="R180" s="24">
        <f>SUM(R177:R179)</f>
        <v>0</v>
      </c>
      <c r="S180" s="35">
        <f>SUM(S177:S179)</f>
        <v>0</v>
      </c>
      <c r="T180" s="35">
        <f>SUM(T177:T179)</f>
        <v>0</v>
      </c>
      <c r="U180" s="26" t="s">
        <v>14</v>
      </c>
      <c r="V180" s="23" t="s">
        <v>14</v>
      </c>
      <c r="W180" s="23" t="s">
        <v>14</v>
      </c>
      <c r="X180" s="23" t="s">
        <v>14</v>
      </c>
      <c r="Y180" s="23" t="s">
        <v>14</v>
      </c>
    </row>
    <row r="181" spans="1:29" x14ac:dyDescent="0.2">
      <c r="A181" s="22" t="s">
        <v>143</v>
      </c>
      <c r="B181" s="23">
        <v>3</v>
      </c>
      <c r="C181" s="30" t="s">
        <v>14</v>
      </c>
      <c r="D181" s="26" t="s">
        <v>14</v>
      </c>
      <c r="E181" s="26" t="s">
        <v>14</v>
      </c>
      <c r="F181" s="25">
        <f>SUM(F177:F179)</f>
        <v>0</v>
      </c>
      <c r="G181" s="23" t="s">
        <v>14</v>
      </c>
      <c r="H181" s="23" t="s">
        <v>14</v>
      </c>
      <c r="I181" s="23" t="s">
        <v>14</v>
      </c>
      <c r="J181" s="25">
        <f>SUM(J177:J179)</f>
        <v>0</v>
      </c>
      <c r="K181" s="23" t="s">
        <v>14</v>
      </c>
      <c r="L181" s="23" t="s">
        <v>14</v>
      </c>
      <c r="M181" s="28" t="s">
        <v>14</v>
      </c>
      <c r="N181" s="23" t="s">
        <v>14</v>
      </c>
      <c r="O181" s="23" t="s">
        <v>14</v>
      </c>
      <c r="P181" s="25">
        <f>SUM(P177:P179)</f>
        <v>0</v>
      </c>
      <c r="Q181" s="24"/>
      <c r="R181" s="31" t="s">
        <v>14</v>
      </c>
      <c r="S181" s="31" t="s">
        <v>14</v>
      </c>
      <c r="T181" s="31" t="s">
        <v>14</v>
      </c>
      <c r="U181" s="25">
        <f>SUM(U177:U179)</f>
        <v>0</v>
      </c>
      <c r="V181" s="36" t="s">
        <v>14</v>
      </c>
      <c r="W181" s="23" t="s">
        <v>14</v>
      </c>
      <c r="X181" s="23" t="s">
        <v>14</v>
      </c>
      <c r="Y181" s="23" t="s">
        <v>14</v>
      </c>
    </row>
    <row r="182" spans="1:29" x14ac:dyDescent="0.2">
      <c r="A182" s="22" t="s">
        <v>144</v>
      </c>
      <c r="B182" s="23">
        <v>3</v>
      </c>
      <c r="C182" s="24">
        <f>SUMIF(H177:H179,"f",C177:C179)</f>
        <v>0</v>
      </c>
      <c r="D182" s="24">
        <f>SUMIF(H177:H179,"f",D177:D179)</f>
        <v>0</v>
      </c>
      <c r="E182" s="24">
        <f>SUMIF(H177:H179,"f",E177:E179)</f>
        <v>0</v>
      </c>
      <c r="F182" s="26" t="s">
        <v>14</v>
      </c>
      <c r="G182" s="23" t="s">
        <v>14</v>
      </c>
      <c r="H182" s="23" t="s">
        <v>14</v>
      </c>
      <c r="I182" s="24">
        <f>SUMIF(H177:H179,"f",I177:I179)</f>
        <v>0</v>
      </c>
      <c r="J182" s="23" t="s">
        <v>14</v>
      </c>
      <c r="K182" s="24">
        <f>SUMIF(H177:H179,"f",K177:K179)</f>
        <v>0</v>
      </c>
      <c r="L182" s="24">
        <f>SUMIF(H177:H179,"f",L177:L179)</f>
        <v>0</v>
      </c>
      <c r="M182" s="24">
        <f>SUMIF(H177:H179,"f",M177:M179)</f>
        <v>0</v>
      </c>
      <c r="N182" s="24">
        <f>SUMIF(H177:H179,"f",N177:N179)</f>
        <v>0</v>
      </c>
      <c r="O182" s="24">
        <f>SUMIF(H177:H179,"f",O177:O179)</f>
        <v>0</v>
      </c>
      <c r="P182" s="23" t="s">
        <v>14</v>
      </c>
      <c r="Q182" s="31"/>
      <c r="R182" s="24">
        <f>SUMIF(H177:H179,"f",R177:R179)</f>
        <v>0</v>
      </c>
      <c r="S182" s="24">
        <f>SUMIF(H177:H179,"f",S177:S179)</f>
        <v>0</v>
      </c>
      <c r="T182" s="24">
        <f>SUMIF(H177:H179,"f",T177:T179)</f>
        <v>0</v>
      </c>
      <c r="U182" s="23" t="s">
        <v>14</v>
      </c>
      <c r="V182" s="23" t="s">
        <v>14</v>
      </c>
      <c r="W182" s="23" t="s">
        <v>14</v>
      </c>
      <c r="X182" s="23" t="s">
        <v>14</v>
      </c>
      <c r="Y182" s="23" t="s">
        <v>14</v>
      </c>
    </row>
    <row r="183" spans="1:29" x14ac:dyDescent="0.2">
      <c r="A183" s="234" t="s">
        <v>32</v>
      </c>
      <c r="B183" s="235"/>
      <c r="C183" s="235"/>
      <c r="D183" s="235"/>
      <c r="E183" s="235"/>
      <c r="F183" s="235"/>
      <c r="G183" s="235"/>
      <c r="H183" s="235"/>
      <c r="I183" s="235"/>
      <c r="J183" s="235"/>
      <c r="K183" s="235"/>
      <c r="L183" s="235"/>
      <c r="M183" s="235"/>
      <c r="N183" s="235"/>
      <c r="O183" s="235"/>
      <c r="P183" s="235"/>
      <c r="Q183" s="235"/>
      <c r="R183" s="235"/>
      <c r="S183" s="235"/>
      <c r="T183" s="235"/>
      <c r="U183" s="235"/>
      <c r="V183" s="235"/>
      <c r="W183" s="235"/>
      <c r="X183" s="235"/>
      <c r="Y183" s="236"/>
    </row>
    <row r="184" spans="1:29" x14ac:dyDescent="0.2">
      <c r="A184" s="7"/>
      <c r="B184" s="8">
        <v>3</v>
      </c>
      <c r="C184" s="9"/>
      <c r="D184" s="10">
        <f t="shared" ref="D184:D186" si="205">IF(C184&gt;0,K184/(I184/C184),0)</f>
        <v>0</v>
      </c>
      <c r="E184" s="10">
        <f t="shared" ref="E184:E186" si="206">IF(C184&gt;0,S184/(I184/C184),0)</f>
        <v>0</v>
      </c>
      <c r="F184" s="11">
        <f t="shared" ref="F184:F186" si="207">IF(V184&gt;0,FLOOR((P184+U184)/V184,0.1),0)</f>
        <v>0</v>
      </c>
      <c r="G184" s="12"/>
      <c r="H184" s="12"/>
      <c r="I184" s="13">
        <f>K184+S184</f>
        <v>0</v>
      </c>
      <c r="J184" s="14">
        <f>P184+U184</f>
        <v>0</v>
      </c>
      <c r="K184" s="13">
        <f>L184+R184</f>
        <v>0</v>
      </c>
      <c r="L184" s="13">
        <f>M184+N184</f>
        <v>0</v>
      </c>
      <c r="M184" s="8"/>
      <c r="N184" s="15">
        <f t="shared" ref="N184:N186" si="208">O184+P184+Q184</f>
        <v>0</v>
      </c>
      <c r="O184" s="8"/>
      <c r="P184" s="8"/>
      <c r="Q184" s="8"/>
      <c r="R184" s="8"/>
      <c r="S184" s="16">
        <f t="shared" ref="S184:S186" si="209">(C184*V184)-K184</f>
        <v>0</v>
      </c>
      <c r="T184" s="17"/>
      <c r="U184" s="18">
        <f t="shared" ref="U184:U186" si="210">S184-T184</f>
        <v>0</v>
      </c>
      <c r="V184" s="20"/>
      <c r="W184" s="20"/>
      <c r="X184" s="20"/>
      <c r="Y184" s="21"/>
    </row>
    <row r="185" spans="1:29" x14ac:dyDescent="0.2">
      <c r="A185" s="7"/>
      <c r="B185" s="8">
        <v>3</v>
      </c>
      <c r="C185" s="9"/>
      <c r="D185" s="10">
        <f t="shared" si="205"/>
        <v>0</v>
      </c>
      <c r="E185" s="10">
        <f t="shared" si="206"/>
        <v>0</v>
      </c>
      <c r="F185" s="11">
        <f t="shared" si="207"/>
        <v>0</v>
      </c>
      <c r="G185" s="12"/>
      <c r="H185" s="12"/>
      <c r="I185" s="13">
        <f t="shared" ref="I185:I186" si="211">K185+S185</f>
        <v>0</v>
      </c>
      <c r="J185" s="14">
        <f t="shared" ref="J185:J186" si="212">P185+U185</f>
        <v>0</v>
      </c>
      <c r="K185" s="13">
        <f t="shared" ref="K185:K186" si="213">L185+R185</f>
        <v>0</v>
      </c>
      <c r="L185" s="13">
        <f t="shared" ref="L185:L186" si="214">M185+N185</f>
        <v>0</v>
      </c>
      <c r="M185" s="8"/>
      <c r="N185" s="15">
        <f t="shared" si="208"/>
        <v>0</v>
      </c>
      <c r="O185" s="8"/>
      <c r="P185" s="8"/>
      <c r="Q185" s="8"/>
      <c r="R185" s="8"/>
      <c r="S185" s="16">
        <f t="shared" si="209"/>
        <v>0</v>
      </c>
      <c r="T185" s="17"/>
      <c r="U185" s="18">
        <f t="shared" si="210"/>
        <v>0</v>
      </c>
      <c r="V185" s="20"/>
      <c r="W185" s="20"/>
      <c r="X185" s="20"/>
      <c r="Y185" s="21"/>
    </row>
    <row r="186" spans="1:29" x14ac:dyDescent="0.2">
      <c r="A186" s="7"/>
      <c r="B186" s="8">
        <v>3</v>
      </c>
      <c r="C186" s="9"/>
      <c r="D186" s="10">
        <f t="shared" si="205"/>
        <v>0</v>
      </c>
      <c r="E186" s="10">
        <f t="shared" si="206"/>
        <v>0</v>
      </c>
      <c r="F186" s="11">
        <f t="shared" si="207"/>
        <v>0</v>
      </c>
      <c r="G186" s="12"/>
      <c r="H186" s="12"/>
      <c r="I186" s="13">
        <f t="shared" si="211"/>
        <v>0</v>
      </c>
      <c r="J186" s="14">
        <f t="shared" si="212"/>
        <v>0</v>
      </c>
      <c r="K186" s="13">
        <f t="shared" si="213"/>
        <v>0</v>
      </c>
      <c r="L186" s="13">
        <f t="shared" si="214"/>
        <v>0</v>
      </c>
      <c r="M186" s="8"/>
      <c r="N186" s="15">
        <f t="shared" si="208"/>
        <v>0</v>
      </c>
      <c r="O186" s="8"/>
      <c r="P186" s="8"/>
      <c r="Q186" s="8"/>
      <c r="R186" s="8"/>
      <c r="S186" s="16">
        <f t="shared" si="209"/>
        <v>0</v>
      </c>
      <c r="T186" s="17"/>
      <c r="U186" s="18">
        <f t="shared" si="210"/>
        <v>0</v>
      </c>
      <c r="V186" s="20"/>
      <c r="W186" s="20"/>
      <c r="X186" s="20"/>
      <c r="Y186" s="21"/>
    </row>
    <row r="187" spans="1:29" s="29" customFormat="1" x14ac:dyDescent="0.2">
      <c r="A187" s="22" t="s">
        <v>142</v>
      </c>
      <c r="B187" s="23">
        <v>3</v>
      </c>
      <c r="C187" s="24">
        <f>SUM(C184:C186)</f>
        <v>0</v>
      </c>
      <c r="D187" s="25">
        <f>SUM(D184:D186)</f>
        <v>0</v>
      </c>
      <c r="E187" s="25">
        <f>SUM(E184:E186)</f>
        <v>0</v>
      </c>
      <c r="F187" s="26" t="s">
        <v>14</v>
      </c>
      <c r="G187" s="23" t="s">
        <v>14</v>
      </c>
      <c r="H187" s="23" t="s">
        <v>14</v>
      </c>
      <c r="I187" s="25">
        <f>SUM(I184:I186)</f>
        <v>0</v>
      </c>
      <c r="J187" s="26" t="s">
        <v>14</v>
      </c>
      <c r="K187" s="25">
        <f>SUM(K184:K186)</f>
        <v>0</v>
      </c>
      <c r="L187" s="25">
        <f>SUM(L184:L186)</f>
        <v>0</v>
      </c>
      <c r="M187" s="27">
        <f>SUM(M184:M186)</f>
        <v>0</v>
      </c>
      <c r="N187" s="24">
        <f>SUM(N184:N186)</f>
        <v>0</v>
      </c>
      <c r="O187" s="24">
        <f>SUM(O184:O186)</f>
        <v>0</v>
      </c>
      <c r="P187" s="26" t="s">
        <v>14</v>
      </c>
      <c r="Q187" s="30"/>
      <c r="R187" s="24">
        <f>SUM(R184:R186)</f>
        <v>0</v>
      </c>
      <c r="S187" s="35">
        <f>SUM(S184:S186)</f>
        <v>0</v>
      </c>
      <c r="T187" s="35">
        <f>SUM(T184:T186)</f>
        <v>0</v>
      </c>
      <c r="U187" s="26" t="s">
        <v>14</v>
      </c>
      <c r="V187" s="23" t="s">
        <v>14</v>
      </c>
      <c r="W187" s="23" t="s">
        <v>14</v>
      </c>
      <c r="X187" s="23" t="s">
        <v>14</v>
      </c>
      <c r="Y187" s="23" t="s">
        <v>14</v>
      </c>
      <c r="Z187" s="2"/>
      <c r="AA187" s="2"/>
      <c r="AB187" s="2"/>
      <c r="AC187" s="2"/>
    </row>
    <row r="188" spans="1:29" s="29" customFormat="1" x14ac:dyDescent="0.2">
      <c r="A188" s="22" t="s">
        <v>143</v>
      </c>
      <c r="B188" s="23">
        <v>3</v>
      </c>
      <c r="C188" s="30" t="s">
        <v>14</v>
      </c>
      <c r="D188" s="26" t="s">
        <v>14</v>
      </c>
      <c r="E188" s="26" t="s">
        <v>14</v>
      </c>
      <c r="F188" s="25">
        <f>SUM(F184:F186)</f>
        <v>0</v>
      </c>
      <c r="G188" s="23" t="s">
        <v>14</v>
      </c>
      <c r="H188" s="23" t="s">
        <v>14</v>
      </c>
      <c r="I188" s="23" t="s">
        <v>14</v>
      </c>
      <c r="J188" s="25">
        <f>SUM(J184:J186)</f>
        <v>0</v>
      </c>
      <c r="K188" s="23" t="s">
        <v>14</v>
      </c>
      <c r="L188" s="23" t="s">
        <v>14</v>
      </c>
      <c r="M188" s="28" t="s">
        <v>14</v>
      </c>
      <c r="N188" s="23" t="s">
        <v>14</v>
      </c>
      <c r="O188" s="23" t="s">
        <v>14</v>
      </c>
      <c r="P188" s="25">
        <f>SUM(P184:P186)</f>
        <v>0</v>
      </c>
      <c r="Q188" s="24"/>
      <c r="R188" s="31" t="s">
        <v>14</v>
      </c>
      <c r="S188" s="31" t="s">
        <v>14</v>
      </c>
      <c r="T188" s="31" t="s">
        <v>14</v>
      </c>
      <c r="U188" s="25">
        <f>SUM(U184:U186)</f>
        <v>0</v>
      </c>
      <c r="V188" s="36" t="s">
        <v>14</v>
      </c>
      <c r="W188" s="23" t="s">
        <v>14</v>
      </c>
      <c r="X188" s="23" t="s">
        <v>14</v>
      </c>
      <c r="Y188" s="23" t="s">
        <v>14</v>
      </c>
      <c r="Z188" s="2"/>
      <c r="AA188" s="2"/>
      <c r="AB188" s="2"/>
      <c r="AC188" s="2"/>
    </row>
    <row r="189" spans="1:29" s="29" customFormat="1" ht="16" thickBot="1" x14ac:dyDescent="0.25">
      <c r="A189" s="22" t="s">
        <v>144</v>
      </c>
      <c r="B189" s="23">
        <v>3</v>
      </c>
      <c r="C189" s="24">
        <f>SUMIF(H184:H186,"f",C184:C186)</f>
        <v>0</v>
      </c>
      <c r="D189" s="24">
        <f>SUMIF(H184:H186,"f",D184:D186)</f>
        <v>0</v>
      </c>
      <c r="E189" s="24">
        <f>SUMIF(H184:H186,"f",E184:E186)</f>
        <v>0</v>
      </c>
      <c r="F189" s="26" t="s">
        <v>14</v>
      </c>
      <c r="G189" s="23" t="s">
        <v>14</v>
      </c>
      <c r="H189" s="23" t="s">
        <v>14</v>
      </c>
      <c r="I189" s="24">
        <f>SUMIF(H184:H186,"f",I184:I186)</f>
        <v>0</v>
      </c>
      <c r="J189" s="23" t="s">
        <v>14</v>
      </c>
      <c r="K189" s="24">
        <f>SUMIF(H184:H186,"f",K184:K186)</f>
        <v>0</v>
      </c>
      <c r="L189" s="24">
        <f>SUMIF(H184:H186,"f",L184:L186)</f>
        <v>0</v>
      </c>
      <c r="M189" s="24">
        <f>SUMIF(H184:H186,"f",M184:M186)</f>
        <v>0</v>
      </c>
      <c r="N189" s="24">
        <f>SUMIF(H184:H186,"f",N184:N186)</f>
        <v>0</v>
      </c>
      <c r="O189" s="24">
        <f>SUMIF(H184:H186,"f",O184:O186)</f>
        <v>0</v>
      </c>
      <c r="P189" s="23" t="s">
        <v>14</v>
      </c>
      <c r="Q189" s="31"/>
      <c r="R189" s="24">
        <f>SUMIF(H184:H186,"f",R184:R186)</f>
        <v>0</v>
      </c>
      <c r="S189" s="24">
        <f>SUMIF(H184:H186,"f",S184:S186)</f>
        <v>0</v>
      </c>
      <c r="T189" s="24">
        <f>SUMIF(H184:H186,"f",T184:T186)</f>
        <v>0</v>
      </c>
      <c r="U189" s="23" t="s">
        <v>14</v>
      </c>
      <c r="V189" s="23" t="s">
        <v>14</v>
      </c>
      <c r="W189" s="23" t="s">
        <v>14</v>
      </c>
      <c r="X189" s="23" t="s">
        <v>14</v>
      </c>
      <c r="Y189" s="23" t="s">
        <v>14</v>
      </c>
      <c r="Z189" s="2"/>
      <c r="AA189" s="2"/>
      <c r="AB189" s="2"/>
      <c r="AC189" s="2"/>
    </row>
    <row r="190" spans="1:29" s="42" customFormat="1" ht="19" thickTop="1" thickBot="1" x14ac:dyDescent="0.25">
      <c r="A190" s="38" t="s">
        <v>84</v>
      </c>
      <c r="B190" s="39">
        <v>3</v>
      </c>
      <c r="C190" s="40">
        <f>SUM(C142,C149,C158,C166,C173,C180,C187)</f>
        <v>30</v>
      </c>
      <c r="D190" s="40">
        <f>SUM(D142,D149,D158,D166,D173,D180,D187)</f>
        <v>17.793333333333329</v>
      </c>
      <c r="E190" s="40">
        <f>SUM(E142,E149,E158,E166,E173,E180,E187)</f>
        <v>12.206666666666667</v>
      </c>
      <c r="F190" s="40">
        <f>SUM(F143,F150,F159,F167,F174,F181,F188)</f>
        <v>23.2</v>
      </c>
      <c r="G190" s="41" t="s">
        <v>14</v>
      </c>
      <c r="H190" s="41" t="s">
        <v>14</v>
      </c>
      <c r="I190" s="40">
        <f>SUM(I142,I149,I158,I166,I173,I180,I187)</f>
        <v>790</v>
      </c>
      <c r="J190" s="40">
        <f>SUM(J143,J150,J159,J167,J174,J181,J188)</f>
        <v>625</v>
      </c>
      <c r="K190" s="40">
        <f>SUM(K142,K149,K158,K166,K173,K180,K187)</f>
        <v>480</v>
      </c>
      <c r="L190" s="40">
        <f>SUM(L142,L149,L158,L166,L173,L180,L187)</f>
        <v>465</v>
      </c>
      <c r="M190" s="40">
        <f>SUM(M142,M149,M158,M166,M173,M180,M187)</f>
        <v>90</v>
      </c>
      <c r="N190" s="40">
        <f>SUM(N142,N149,N158,N166,N173,N180,N187)</f>
        <v>375</v>
      </c>
      <c r="O190" s="40">
        <f>SUM(O142,O149,O158,O166,O173,O180,O187)</f>
        <v>15</v>
      </c>
      <c r="P190" s="40">
        <f>SUM(P143,P150,P159,P167,P174,P181,P188)</f>
        <v>315</v>
      </c>
      <c r="Q190" s="40"/>
      <c r="R190" s="40">
        <f>SUM(R142,R149,R158,R166,R173,R180,R187)</f>
        <v>15</v>
      </c>
      <c r="S190" s="40">
        <f>SUM(S142,S149,S158,S166,S173,S180,S187)</f>
        <v>310</v>
      </c>
      <c r="T190" s="40">
        <f>SUM(T142,T149,T158,T166,T173,T180,T187)</f>
        <v>0</v>
      </c>
      <c r="U190" s="40">
        <f>SUM(U143,U150,U159,U167,U174,U181,U188)</f>
        <v>310</v>
      </c>
      <c r="V190" s="41" t="s">
        <v>14</v>
      </c>
      <c r="W190" s="41" t="s">
        <v>14</v>
      </c>
      <c r="X190" s="41" t="s">
        <v>14</v>
      </c>
      <c r="Y190" s="41" t="s">
        <v>14</v>
      </c>
      <c r="Z190" s="37"/>
      <c r="AA190" s="2"/>
      <c r="AB190" s="2"/>
      <c r="AC190" s="2"/>
    </row>
    <row r="191" spans="1:29" ht="25.5" customHeight="1" x14ac:dyDescent="0.2">
      <c r="A191" s="237" t="s">
        <v>91</v>
      </c>
      <c r="B191" s="238"/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9"/>
    </row>
    <row r="192" spans="1:29" x14ac:dyDescent="0.2">
      <c r="A192" s="234" t="s">
        <v>27</v>
      </c>
      <c r="B192" s="235"/>
      <c r="C192" s="235"/>
      <c r="D192" s="235"/>
      <c r="E192" s="235"/>
      <c r="F192" s="235"/>
      <c r="G192" s="235"/>
      <c r="H192" s="235"/>
      <c r="I192" s="235"/>
      <c r="J192" s="235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6"/>
    </row>
    <row r="193" spans="1:25" x14ac:dyDescent="0.2">
      <c r="A193" s="7" t="s">
        <v>186</v>
      </c>
      <c r="B193" s="8">
        <v>4</v>
      </c>
      <c r="C193" s="9">
        <v>2</v>
      </c>
      <c r="D193" s="10">
        <f t="shared" ref="D193:D196" si="215">IF(C193&gt;0,K193/(I193/C193),0)</f>
        <v>1.0333333333333334</v>
      </c>
      <c r="E193" s="10">
        <f t="shared" ref="E193:E196" si="216">IF(C193&gt;0,S193/(I193/C193),0)</f>
        <v>0.96666666666666667</v>
      </c>
      <c r="F193" s="11">
        <f t="shared" ref="F193:F196" si="217">IF(V193&gt;0,FLOOR((P193+U193)/V193,0.1),0)</f>
        <v>1.9000000000000001</v>
      </c>
      <c r="G193" s="12" t="s">
        <v>17</v>
      </c>
      <c r="H193" s="12" t="s">
        <v>20</v>
      </c>
      <c r="I193" s="13">
        <f>K193+S193</f>
        <v>60</v>
      </c>
      <c r="J193" s="14">
        <f>P193+U193</f>
        <v>59</v>
      </c>
      <c r="K193" s="13">
        <f>L193+R193</f>
        <v>31</v>
      </c>
      <c r="L193" s="13">
        <f>M193+N193</f>
        <v>30</v>
      </c>
      <c r="M193" s="8"/>
      <c r="N193" s="15">
        <f t="shared" ref="N193:N196" si="218">O193+P193+Q193</f>
        <v>30</v>
      </c>
      <c r="O193" s="8"/>
      <c r="P193" s="8">
        <v>30</v>
      </c>
      <c r="Q193" s="8"/>
      <c r="R193" s="8">
        <v>1</v>
      </c>
      <c r="S193" s="16">
        <f t="shared" ref="S193:S196" si="219">(C193*V193)-K193</f>
        <v>29</v>
      </c>
      <c r="T193" s="17"/>
      <c r="U193" s="18">
        <f t="shared" ref="U193:U196" si="220">S193-T193</f>
        <v>29</v>
      </c>
      <c r="V193" s="19">
        <v>30</v>
      </c>
      <c r="W193" s="20">
        <v>100</v>
      </c>
      <c r="X193" s="20"/>
      <c r="Y193" s="21"/>
    </row>
    <row r="194" spans="1:25" x14ac:dyDescent="0.2">
      <c r="A194" s="7" t="s">
        <v>174</v>
      </c>
      <c r="B194" s="8">
        <v>4</v>
      </c>
      <c r="C194" s="9"/>
      <c r="D194" s="10">
        <f t="shared" si="215"/>
        <v>0</v>
      </c>
      <c r="E194" s="10">
        <f t="shared" si="216"/>
        <v>0</v>
      </c>
      <c r="F194" s="11">
        <f t="shared" si="217"/>
        <v>0</v>
      </c>
      <c r="G194" s="12" t="s">
        <v>21</v>
      </c>
      <c r="H194" s="12" t="s">
        <v>19</v>
      </c>
      <c r="I194" s="13">
        <f t="shared" ref="I194" si="221">K194+S194</f>
        <v>30</v>
      </c>
      <c r="J194" s="14">
        <f t="shared" ref="J194" si="222">P194+U194</f>
        <v>30</v>
      </c>
      <c r="K194" s="13">
        <f t="shared" ref="K194" si="223">L194+R194</f>
        <v>30</v>
      </c>
      <c r="L194" s="13">
        <f t="shared" ref="L194" si="224">M194+N194</f>
        <v>30</v>
      </c>
      <c r="M194" s="8"/>
      <c r="N194" s="15">
        <f t="shared" si="218"/>
        <v>30</v>
      </c>
      <c r="O194" s="8"/>
      <c r="P194" s="8">
        <v>30</v>
      </c>
      <c r="Q194" s="8"/>
      <c r="R194" s="8"/>
      <c r="S194" s="16">
        <v>0</v>
      </c>
      <c r="T194" s="17"/>
      <c r="U194" s="18">
        <f t="shared" si="220"/>
        <v>0</v>
      </c>
      <c r="V194" s="19"/>
      <c r="W194" s="20"/>
      <c r="X194" s="20"/>
      <c r="Y194" s="21"/>
    </row>
    <row r="195" spans="1:25" x14ac:dyDescent="0.2">
      <c r="A195" s="7"/>
      <c r="B195" s="8">
        <v>4</v>
      </c>
      <c r="C195" s="9"/>
      <c r="D195" s="10">
        <f t="shared" si="215"/>
        <v>0</v>
      </c>
      <c r="E195" s="10">
        <f t="shared" si="216"/>
        <v>0</v>
      </c>
      <c r="F195" s="11">
        <f t="shared" si="217"/>
        <v>0</v>
      </c>
      <c r="G195" s="12"/>
      <c r="H195" s="12"/>
      <c r="I195" s="13">
        <f t="shared" ref="I195:I196" si="225">K195+S195</f>
        <v>0</v>
      </c>
      <c r="J195" s="14">
        <f t="shared" ref="J195:J196" si="226">P195+U195</f>
        <v>0</v>
      </c>
      <c r="K195" s="13">
        <f t="shared" ref="K195:K196" si="227">L195+R195</f>
        <v>0</v>
      </c>
      <c r="L195" s="13">
        <f t="shared" ref="L195:L196" si="228">M195+N195</f>
        <v>0</v>
      </c>
      <c r="M195" s="8"/>
      <c r="N195" s="15">
        <f t="shared" si="218"/>
        <v>0</v>
      </c>
      <c r="O195" s="8"/>
      <c r="P195" s="8"/>
      <c r="Q195" s="8"/>
      <c r="R195" s="8"/>
      <c r="S195" s="16">
        <f t="shared" si="219"/>
        <v>0</v>
      </c>
      <c r="T195" s="17"/>
      <c r="U195" s="18">
        <f t="shared" si="220"/>
        <v>0</v>
      </c>
      <c r="V195" s="19"/>
      <c r="W195" s="20"/>
      <c r="X195" s="20"/>
      <c r="Y195" s="21"/>
    </row>
    <row r="196" spans="1:25" x14ac:dyDescent="0.2">
      <c r="A196" s="7"/>
      <c r="B196" s="8">
        <v>4</v>
      </c>
      <c r="C196" s="9"/>
      <c r="D196" s="10">
        <f t="shared" si="215"/>
        <v>0</v>
      </c>
      <c r="E196" s="10">
        <f t="shared" si="216"/>
        <v>0</v>
      </c>
      <c r="F196" s="11">
        <f t="shared" si="217"/>
        <v>0</v>
      </c>
      <c r="G196" s="12"/>
      <c r="H196" s="12"/>
      <c r="I196" s="13">
        <f t="shared" si="225"/>
        <v>0</v>
      </c>
      <c r="J196" s="14">
        <f t="shared" si="226"/>
        <v>0</v>
      </c>
      <c r="K196" s="13">
        <f t="shared" si="227"/>
        <v>0</v>
      </c>
      <c r="L196" s="13">
        <f t="shared" si="228"/>
        <v>0</v>
      </c>
      <c r="M196" s="8"/>
      <c r="N196" s="15">
        <f t="shared" si="218"/>
        <v>0</v>
      </c>
      <c r="O196" s="8"/>
      <c r="P196" s="8"/>
      <c r="Q196" s="8"/>
      <c r="R196" s="8"/>
      <c r="S196" s="16">
        <f t="shared" si="219"/>
        <v>0</v>
      </c>
      <c r="T196" s="17"/>
      <c r="U196" s="18">
        <f t="shared" si="220"/>
        <v>0</v>
      </c>
      <c r="V196" s="19"/>
      <c r="W196" s="20"/>
      <c r="X196" s="20"/>
      <c r="Y196" s="21"/>
    </row>
    <row r="197" spans="1:25" x14ac:dyDescent="0.2">
      <c r="A197" s="22" t="s">
        <v>142</v>
      </c>
      <c r="B197" s="23">
        <v>4</v>
      </c>
      <c r="C197" s="24">
        <f>SUM(C193:C196)</f>
        <v>2</v>
      </c>
      <c r="D197" s="25">
        <f>SUM(D193:D196)</f>
        <v>1.0333333333333334</v>
      </c>
      <c r="E197" s="25">
        <f>SUM(E193:E196)</f>
        <v>0.96666666666666667</v>
      </c>
      <c r="F197" s="26" t="s">
        <v>14</v>
      </c>
      <c r="G197" s="23" t="s">
        <v>14</v>
      </c>
      <c r="H197" s="23" t="s">
        <v>14</v>
      </c>
      <c r="I197" s="25">
        <f>SUM(I193:I196)</f>
        <v>90</v>
      </c>
      <c r="J197" s="26" t="s">
        <v>14</v>
      </c>
      <c r="K197" s="25">
        <f>SUM(K193:K196)</f>
        <v>61</v>
      </c>
      <c r="L197" s="25">
        <f>SUM(L193:L196)</f>
        <v>60</v>
      </c>
      <c r="M197" s="27">
        <f>SUM(M193:M196)</f>
        <v>0</v>
      </c>
      <c r="N197" s="24">
        <f>SUM(N193:N196)</f>
        <v>60</v>
      </c>
      <c r="O197" s="24">
        <f>SUM(O193:O196)</f>
        <v>0</v>
      </c>
      <c r="P197" s="26" t="s">
        <v>14</v>
      </c>
      <c r="Q197" s="30"/>
      <c r="R197" s="24">
        <f>SUM(R193:R196)</f>
        <v>1</v>
      </c>
      <c r="S197" s="35">
        <f>SUM(S193:S196)</f>
        <v>29</v>
      </c>
      <c r="T197" s="35">
        <f>SUM(T193:T196)</f>
        <v>0</v>
      </c>
      <c r="U197" s="26" t="s">
        <v>14</v>
      </c>
      <c r="V197" s="23" t="s">
        <v>14</v>
      </c>
      <c r="W197" s="23" t="s">
        <v>14</v>
      </c>
      <c r="X197" s="23" t="s">
        <v>14</v>
      </c>
      <c r="Y197" s="23" t="s">
        <v>14</v>
      </c>
    </row>
    <row r="198" spans="1:25" x14ac:dyDescent="0.2">
      <c r="A198" s="22" t="s">
        <v>143</v>
      </c>
      <c r="B198" s="23">
        <v>4</v>
      </c>
      <c r="C198" s="30" t="s">
        <v>14</v>
      </c>
      <c r="D198" s="26" t="s">
        <v>14</v>
      </c>
      <c r="E198" s="26" t="s">
        <v>14</v>
      </c>
      <c r="F198" s="25">
        <f>SUM(F193:F196)</f>
        <v>1.9000000000000001</v>
      </c>
      <c r="G198" s="23" t="s">
        <v>14</v>
      </c>
      <c r="H198" s="23" t="s">
        <v>14</v>
      </c>
      <c r="I198" s="23" t="s">
        <v>14</v>
      </c>
      <c r="J198" s="25">
        <f>SUM(J193:J196)</f>
        <v>89</v>
      </c>
      <c r="K198" s="23" t="s">
        <v>14</v>
      </c>
      <c r="L198" s="23" t="s">
        <v>14</v>
      </c>
      <c r="M198" s="28" t="s">
        <v>14</v>
      </c>
      <c r="N198" s="23" t="s">
        <v>14</v>
      </c>
      <c r="O198" s="23" t="s">
        <v>14</v>
      </c>
      <c r="P198" s="25">
        <f>SUM(P193:P196)</f>
        <v>60</v>
      </c>
      <c r="Q198" s="24"/>
      <c r="R198" s="31" t="s">
        <v>14</v>
      </c>
      <c r="S198" s="31" t="s">
        <v>14</v>
      </c>
      <c r="T198" s="31" t="s">
        <v>14</v>
      </c>
      <c r="U198" s="25">
        <f>SUM(U193:U196)</f>
        <v>29</v>
      </c>
      <c r="V198" s="36" t="s">
        <v>14</v>
      </c>
      <c r="W198" s="23" t="s">
        <v>14</v>
      </c>
      <c r="X198" s="23" t="s">
        <v>14</v>
      </c>
      <c r="Y198" s="23" t="s">
        <v>14</v>
      </c>
    </row>
    <row r="199" spans="1:25" x14ac:dyDescent="0.2">
      <c r="A199" s="22" t="s">
        <v>144</v>
      </c>
      <c r="B199" s="23">
        <v>4</v>
      </c>
      <c r="C199" s="24">
        <f>SUMIF(H193:H196,"f",C193:C196)</f>
        <v>2</v>
      </c>
      <c r="D199" s="24">
        <f>SUMIF(H193:H196,"f",D193:D196)</f>
        <v>1.0333333333333334</v>
      </c>
      <c r="E199" s="24">
        <f>SUMIF(H193:H196,"f",E193:E196)</f>
        <v>0.96666666666666667</v>
      </c>
      <c r="F199" s="26" t="s">
        <v>14</v>
      </c>
      <c r="G199" s="23" t="s">
        <v>14</v>
      </c>
      <c r="H199" s="23" t="s">
        <v>14</v>
      </c>
      <c r="I199" s="24">
        <f>SUMIF(H193:H196,"f",I193:I196)</f>
        <v>60</v>
      </c>
      <c r="J199" s="23" t="s">
        <v>14</v>
      </c>
      <c r="K199" s="24">
        <f>SUMIF(H193:H196,"f",K193:K196)</f>
        <v>31</v>
      </c>
      <c r="L199" s="24">
        <f>SUMIF(H193:H196,"f",L193:L196)</f>
        <v>30</v>
      </c>
      <c r="M199" s="24">
        <f>SUMIF(H193:H196,"f",M193:M196)</f>
        <v>0</v>
      </c>
      <c r="N199" s="24">
        <f>SUMIF(H193:H196,"f",N193:N196)</f>
        <v>30</v>
      </c>
      <c r="O199" s="24">
        <f>SUMIF(H193:H196,"f",O193:O196)</f>
        <v>0</v>
      </c>
      <c r="P199" s="23" t="s">
        <v>14</v>
      </c>
      <c r="Q199" s="31"/>
      <c r="R199" s="24">
        <f>SUMIF(H193:H196,"f",R193:R196)</f>
        <v>1</v>
      </c>
      <c r="S199" s="24">
        <f>SUMIF(H193:H196,"f",S193:S196)</f>
        <v>29</v>
      </c>
      <c r="T199" s="24">
        <f>SUMIF(H193:H196,"f",T193:T196)</f>
        <v>0</v>
      </c>
      <c r="U199" s="23" t="s">
        <v>14</v>
      </c>
      <c r="V199" s="23" t="s">
        <v>14</v>
      </c>
      <c r="W199" s="23" t="s">
        <v>14</v>
      </c>
      <c r="X199" s="23" t="s">
        <v>14</v>
      </c>
      <c r="Y199" s="23" t="s">
        <v>14</v>
      </c>
    </row>
    <row r="200" spans="1:25" x14ac:dyDescent="0.2">
      <c r="A200" s="234" t="s">
        <v>28</v>
      </c>
      <c r="B200" s="235"/>
      <c r="C200" s="235"/>
      <c r="D200" s="235"/>
      <c r="E200" s="235"/>
      <c r="F200" s="235"/>
      <c r="G200" s="235"/>
      <c r="H200" s="235"/>
      <c r="I200" s="235"/>
      <c r="J200" s="235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6"/>
    </row>
    <row r="201" spans="1:25" x14ac:dyDescent="0.2">
      <c r="A201" s="7" t="s">
        <v>190</v>
      </c>
      <c r="B201" s="8">
        <v>4</v>
      </c>
      <c r="C201" s="9">
        <v>3</v>
      </c>
      <c r="D201" s="10">
        <f t="shared" ref="D201:D203" si="229">IF(C201&gt;0,K201/(I201/C201),0)</f>
        <v>2.56</v>
      </c>
      <c r="E201" s="10">
        <f t="shared" ref="E201:E203" si="230">IF(C201&gt;0,S201/(I201/C201),0)</f>
        <v>0.44</v>
      </c>
      <c r="F201" s="11">
        <f t="shared" ref="F201:F203" si="231">IF(V201&gt;0,FLOOR((P201+U201)/V201,0.1),0)</f>
        <v>1.6</v>
      </c>
      <c r="G201" s="12" t="s">
        <v>17</v>
      </c>
      <c r="H201" s="12" t="s">
        <v>19</v>
      </c>
      <c r="I201" s="13">
        <f>K201+S201</f>
        <v>75</v>
      </c>
      <c r="J201" s="14">
        <f>P201+U201</f>
        <v>41</v>
      </c>
      <c r="K201" s="13">
        <f>L201+R201</f>
        <v>64</v>
      </c>
      <c r="L201" s="13">
        <f>M201+N201</f>
        <v>60</v>
      </c>
      <c r="M201" s="167">
        <v>30</v>
      </c>
      <c r="N201" s="15">
        <f t="shared" ref="N201:N203" si="232">O201+P201+Q201</f>
        <v>30</v>
      </c>
      <c r="O201" s="8"/>
      <c r="P201" s="167">
        <v>30</v>
      </c>
      <c r="Q201" s="8"/>
      <c r="R201" s="8">
        <v>4</v>
      </c>
      <c r="S201" s="16">
        <f t="shared" ref="S201:S203" si="233">(C201*V201)-K201</f>
        <v>11</v>
      </c>
      <c r="T201" s="17"/>
      <c r="U201" s="18">
        <f t="shared" ref="U201:U203" si="234">S201-T201</f>
        <v>11</v>
      </c>
      <c r="V201" s="166">
        <v>25</v>
      </c>
      <c r="W201" s="20">
        <v>100</v>
      </c>
      <c r="X201" s="20"/>
      <c r="Y201" s="21"/>
    </row>
    <row r="202" spans="1:25" x14ac:dyDescent="0.2">
      <c r="A202" s="7"/>
      <c r="B202" s="8">
        <v>4</v>
      </c>
      <c r="C202" s="9"/>
      <c r="D202" s="10">
        <f t="shared" si="229"/>
        <v>0</v>
      </c>
      <c r="E202" s="10">
        <f t="shared" si="230"/>
        <v>0</v>
      </c>
      <c r="F202" s="11">
        <f t="shared" si="231"/>
        <v>0</v>
      </c>
      <c r="G202" s="12"/>
      <c r="H202" s="12"/>
      <c r="I202" s="13">
        <f t="shared" ref="I202:I203" si="235">K202+S202</f>
        <v>0</v>
      </c>
      <c r="J202" s="14">
        <f t="shared" ref="J202:J203" si="236">P202+U202</f>
        <v>0</v>
      </c>
      <c r="K202" s="13">
        <f t="shared" ref="K202:K203" si="237">L202+R202</f>
        <v>0</v>
      </c>
      <c r="L202" s="13">
        <f t="shared" ref="L202:L203" si="238">M202+N202</f>
        <v>0</v>
      </c>
      <c r="M202" s="8"/>
      <c r="N202" s="15">
        <f t="shared" si="232"/>
        <v>0</v>
      </c>
      <c r="O202" s="8"/>
      <c r="P202" s="8"/>
      <c r="Q202" s="8"/>
      <c r="R202" s="8"/>
      <c r="S202" s="16">
        <f t="shared" si="233"/>
        <v>0</v>
      </c>
      <c r="T202" s="17"/>
      <c r="U202" s="18">
        <f t="shared" si="234"/>
        <v>0</v>
      </c>
      <c r="V202" s="19"/>
      <c r="W202" s="20"/>
      <c r="X202" s="20"/>
      <c r="Y202" s="21"/>
    </row>
    <row r="203" spans="1:25" x14ac:dyDescent="0.2">
      <c r="A203" s="7"/>
      <c r="B203" s="8">
        <v>4</v>
      </c>
      <c r="C203" s="9"/>
      <c r="D203" s="10">
        <f t="shared" si="229"/>
        <v>0</v>
      </c>
      <c r="E203" s="10">
        <f t="shared" si="230"/>
        <v>0</v>
      </c>
      <c r="F203" s="11">
        <f t="shared" si="231"/>
        <v>0</v>
      </c>
      <c r="G203" s="12"/>
      <c r="H203" s="12"/>
      <c r="I203" s="13">
        <f t="shared" si="235"/>
        <v>0</v>
      </c>
      <c r="J203" s="14">
        <f t="shared" si="236"/>
        <v>0</v>
      </c>
      <c r="K203" s="13">
        <f t="shared" si="237"/>
        <v>0</v>
      </c>
      <c r="L203" s="13">
        <f t="shared" si="238"/>
        <v>0</v>
      </c>
      <c r="M203" s="8"/>
      <c r="N203" s="15">
        <f t="shared" si="232"/>
        <v>0</v>
      </c>
      <c r="O203" s="8"/>
      <c r="P203" s="8"/>
      <c r="Q203" s="8"/>
      <c r="R203" s="8"/>
      <c r="S203" s="16">
        <f t="shared" si="233"/>
        <v>0</v>
      </c>
      <c r="T203" s="17"/>
      <c r="U203" s="18">
        <f t="shared" si="234"/>
        <v>0</v>
      </c>
      <c r="V203" s="19"/>
      <c r="W203" s="20"/>
      <c r="X203" s="20"/>
      <c r="Y203" s="21"/>
    </row>
    <row r="204" spans="1:25" x14ac:dyDescent="0.2">
      <c r="A204" s="22" t="s">
        <v>142</v>
      </c>
      <c r="B204" s="23">
        <v>4</v>
      </c>
      <c r="C204" s="24">
        <f>SUM(C201:C203)</f>
        <v>3</v>
      </c>
      <c r="D204" s="25">
        <f>SUM(D201:D203)</f>
        <v>2.56</v>
      </c>
      <c r="E204" s="25">
        <f>SUM(E201:E203)</f>
        <v>0.44</v>
      </c>
      <c r="F204" s="26" t="s">
        <v>14</v>
      </c>
      <c r="G204" s="23" t="s">
        <v>14</v>
      </c>
      <c r="H204" s="23" t="s">
        <v>14</v>
      </c>
      <c r="I204" s="25">
        <f>SUM(I201:I203)</f>
        <v>75</v>
      </c>
      <c r="J204" s="26" t="s">
        <v>14</v>
      </c>
      <c r="K204" s="25">
        <f>SUM(K201:K203)</f>
        <v>64</v>
      </c>
      <c r="L204" s="25">
        <f>SUM(L201:L203)</f>
        <v>60</v>
      </c>
      <c r="M204" s="27">
        <f>SUM(M201:M203)</f>
        <v>30</v>
      </c>
      <c r="N204" s="24">
        <f>SUM(N201:N203)</f>
        <v>30</v>
      </c>
      <c r="O204" s="24">
        <f>SUM(O201:O203)</f>
        <v>0</v>
      </c>
      <c r="P204" s="26" t="s">
        <v>14</v>
      </c>
      <c r="Q204" s="30"/>
      <c r="R204" s="24">
        <f>SUM(R201:R203)</f>
        <v>4</v>
      </c>
      <c r="S204" s="35">
        <f>SUM(S201:S203)</f>
        <v>11</v>
      </c>
      <c r="T204" s="35">
        <f>SUM(T201:T203)</f>
        <v>0</v>
      </c>
      <c r="U204" s="26" t="s">
        <v>14</v>
      </c>
      <c r="V204" s="23" t="s">
        <v>14</v>
      </c>
      <c r="W204" s="23" t="s">
        <v>14</v>
      </c>
      <c r="X204" s="23" t="s">
        <v>14</v>
      </c>
      <c r="Y204" s="23" t="s">
        <v>14</v>
      </c>
    </row>
    <row r="205" spans="1:25" x14ac:dyDescent="0.2">
      <c r="A205" s="22" t="s">
        <v>143</v>
      </c>
      <c r="B205" s="23">
        <v>4</v>
      </c>
      <c r="C205" s="30" t="s">
        <v>14</v>
      </c>
      <c r="D205" s="26" t="s">
        <v>14</v>
      </c>
      <c r="E205" s="26" t="s">
        <v>14</v>
      </c>
      <c r="F205" s="25">
        <f>SUM(F201:F203)</f>
        <v>1.6</v>
      </c>
      <c r="G205" s="23" t="s">
        <v>14</v>
      </c>
      <c r="H205" s="23" t="s">
        <v>14</v>
      </c>
      <c r="I205" s="23" t="s">
        <v>14</v>
      </c>
      <c r="J205" s="25">
        <f>SUM(J201:J203)</f>
        <v>41</v>
      </c>
      <c r="K205" s="23" t="s">
        <v>14</v>
      </c>
      <c r="L205" s="23" t="s">
        <v>14</v>
      </c>
      <c r="M205" s="28" t="s">
        <v>14</v>
      </c>
      <c r="N205" s="23" t="s">
        <v>14</v>
      </c>
      <c r="O205" s="23" t="s">
        <v>14</v>
      </c>
      <c r="P205" s="25">
        <f>SUM(P201:P203)</f>
        <v>30</v>
      </c>
      <c r="Q205" s="24"/>
      <c r="R205" s="31" t="s">
        <v>14</v>
      </c>
      <c r="S205" s="31" t="s">
        <v>14</v>
      </c>
      <c r="T205" s="31" t="s">
        <v>14</v>
      </c>
      <c r="U205" s="25">
        <f>SUM(U201:U203)</f>
        <v>11</v>
      </c>
      <c r="V205" s="36" t="s">
        <v>14</v>
      </c>
      <c r="W205" s="23" t="s">
        <v>14</v>
      </c>
      <c r="X205" s="23" t="s">
        <v>14</v>
      </c>
      <c r="Y205" s="23" t="s">
        <v>14</v>
      </c>
    </row>
    <row r="206" spans="1:25" x14ac:dyDescent="0.2">
      <c r="A206" s="22" t="s">
        <v>144</v>
      </c>
      <c r="B206" s="23">
        <v>4</v>
      </c>
      <c r="C206" s="24">
        <f>SUMIF(H201:H203,"f",C201:C203)</f>
        <v>0</v>
      </c>
      <c r="D206" s="24">
        <f>SUMIF(H201:H203,"f",D201:D203)</f>
        <v>0</v>
      </c>
      <c r="E206" s="24">
        <f>SUMIF(H201:H203,"f",E201:E203)</f>
        <v>0</v>
      </c>
      <c r="F206" s="26" t="s">
        <v>14</v>
      </c>
      <c r="G206" s="23" t="s">
        <v>14</v>
      </c>
      <c r="H206" s="23" t="s">
        <v>14</v>
      </c>
      <c r="I206" s="24">
        <f>SUMIF(H201:H203,"f",I201:I203)</f>
        <v>0</v>
      </c>
      <c r="J206" s="23" t="s">
        <v>14</v>
      </c>
      <c r="K206" s="24">
        <f>SUMIF(H201:H203,"f",K201:K203)</f>
        <v>0</v>
      </c>
      <c r="L206" s="24">
        <f>SUMIF(H201:H203,"f",L201:L203)</f>
        <v>0</v>
      </c>
      <c r="M206" s="24">
        <f>SUMIF(H201:H203,"f",M201:M203)</f>
        <v>0</v>
      </c>
      <c r="N206" s="24">
        <f>SUMIF(H201:H203,"f",N201:N203)</f>
        <v>0</v>
      </c>
      <c r="O206" s="24">
        <f>SUMIF(H201:H203,"f",O201:O203)</f>
        <v>0</v>
      </c>
      <c r="P206" s="23" t="s">
        <v>14</v>
      </c>
      <c r="Q206" s="31"/>
      <c r="R206" s="24">
        <f>SUMIF(H201:H203,"f",R201:R203)</f>
        <v>0</v>
      </c>
      <c r="S206" s="24">
        <f>SUMIF(H201:H203,"f",S201:S203)</f>
        <v>0</v>
      </c>
      <c r="T206" s="24">
        <f>SUMIF(H201:H203,"f",T201:T203)</f>
        <v>0</v>
      </c>
      <c r="U206" s="23" t="s">
        <v>14</v>
      </c>
      <c r="V206" s="23" t="s">
        <v>14</v>
      </c>
      <c r="W206" s="23" t="s">
        <v>14</v>
      </c>
      <c r="X206" s="23" t="s">
        <v>14</v>
      </c>
      <c r="Y206" s="23" t="s">
        <v>14</v>
      </c>
    </row>
    <row r="207" spans="1:25" x14ac:dyDescent="0.2">
      <c r="A207" s="234" t="s">
        <v>29</v>
      </c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  <c r="O207" s="235"/>
      <c r="P207" s="235"/>
      <c r="Q207" s="235"/>
      <c r="R207" s="235"/>
      <c r="S207" s="235"/>
      <c r="T207" s="235"/>
      <c r="U207" s="235"/>
      <c r="V207" s="235"/>
      <c r="W207" s="235"/>
      <c r="X207" s="235"/>
      <c r="Y207" s="236"/>
    </row>
    <row r="208" spans="1:25" x14ac:dyDescent="0.2">
      <c r="A208" s="7" t="s">
        <v>193</v>
      </c>
      <c r="B208" s="8">
        <v>4</v>
      </c>
      <c r="C208" s="9">
        <v>4</v>
      </c>
      <c r="D208" s="10">
        <f t="shared" ref="D208:D210" si="239">IF(C208&gt;0,K208/(I208/C208),0)</f>
        <v>3.12</v>
      </c>
      <c r="E208" s="10">
        <f t="shared" ref="E208:E210" si="240">IF(C208&gt;0,S208/(I208/C208),0)</f>
        <v>0.88</v>
      </c>
      <c r="F208" s="11">
        <f t="shared" ref="F208:F210" si="241">IF(V208&gt;0,FLOOR((P208+U208)/V208,0.1),0)</f>
        <v>2.6</v>
      </c>
      <c r="G208" s="12" t="s">
        <v>21</v>
      </c>
      <c r="H208" s="12" t="s">
        <v>19</v>
      </c>
      <c r="I208" s="13">
        <f>K208+S208</f>
        <v>100</v>
      </c>
      <c r="J208" s="14">
        <f>P208+U208</f>
        <v>67</v>
      </c>
      <c r="K208" s="13">
        <f>L208+R208</f>
        <v>78</v>
      </c>
      <c r="L208" s="13">
        <f>M208+N208</f>
        <v>75</v>
      </c>
      <c r="M208" s="167">
        <v>30</v>
      </c>
      <c r="N208" s="15">
        <f t="shared" ref="N208:N210" si="242">O208+P208+Q208</f>
        <v>45</v>
      </c>
      <c r="O208" s="8"/>
      <c r="P208" s="167">
        <v>45</v>
      </c>
      <c r="Q208" s="8"/>
      <c r="R208" s="8">
        <v>3</v>
      </c>
      <c r="S208" s="16">
        <f t="shared" ref="S208:S210" si="243">(C208*V208)-K208</f>
        <v>22</v>
      </c>
      <c r="T208" s="17"/>
      <c r="U208" s="18">
        <f t="shared" ref="U208:U210" si="244">S208-T208</f>
        <v>22</v>
      </c>
      <c r="V208" s="19">
        <v>25</v>
      </c>
      <c r="W208" s="20">
        <v>100</v>
      </c>
      <c r="X208" s="20"/>
      <c r="Y208" s="21"/>
    </row>
    <row r="209" spans="1:25" x14ac:dyDescent="0.2">
      <c r="B209" s="8">
        <v>4</v>
      </c>
      <c r="C209" s="9"/>
      <c r="D209" s="10">
        <f t="shared" si="239"/>
        <v>0</v>
      </c>
      <c r="E209" s="10">
        <f t="shared" si="240"/>
        <v>0</v>
      </c>
      <c r="F209" s="11">
        <f t="shared" si="241"/>
        <v>0</v>
      </c>
      <c r="G209" s="12"/>
      <c r="H209" s="12"/>
      <c r="I209" s="13">
        <f t="shared" ref="I209:I210" si="245">K209+S209</f>
        <v>0</v>
      </c>
      <c r="J209" s="14">
        <f t="shared" ref="J209:J210" si="246">P209+U209</f>
        <v>0</v>
      </c>
      <c r="K209" s="13">
        <f t="shared" ref="K209:K210" si="247">L209+R209</f>
        <v>0</v>
      </c>
      <c r="L209" s="13">
        <f t="shared" ref="L209:L210" si="248">M209+N209</f>
        <v>0</v>
      </c>
      <c r="M209" s="8"/>
      <c r="N209" s="15">
        <f t="shared" si="242"/>
        <v>0</v>
      </c>
      <c r="O209" s="8"/>
      <c r="P209" s="8"/>
      <c r="Q209" s="8"/>
      <c r="R209" s="8"/>
      <c r="S209" s="16">
        <f t="shared" si="243"/>
        <v>0</v>
      </c>
      <c r="T209" s="17"/>
      <c r="U209" s="18">
        <f t="shared" si="244"/>
        <v>0</v>
      </c>
      <c r="V209" s="19"/>
      <c r="W209" s="20"/>
      <c r="X209" s="20"/>
      <c r="Y209" s="21"/>
    </row>
    <row r="210" spans="1:25" x14ac:dyDescent="0.2">
      <c r="B210" s="8">
        <v>4</v>
      </c>
      <c r="C210" s="9"/>
      <c r="D210" s="10">
        <f t="shared" si="239"/>
        <v>0</v>
      </c>
      <c r="E210" s="10">
        <f t="shared" si="240"/>
        <v>0</v>
      </c>
      <c r="F210" s="11">
        <f t="shared" si="241"/>
        <v>0</v>
      </c>
      <c r="G210" s="12"/>
      <c r="H210" s="12"/>
      <c r="I210" s="13">
        <f t="shared" si="245"/>
        <v>0</v>
      </c>
      <c r="J210" s="14">
        <f t="shared" si="246"/>
        <v>0</v>
      </c>
      <c r="K210" s="13">
        <f t="shared" si="247"/>
        <v>0</v>
      </c>
      <c r="L210" s="13">
        <f t="shared" si="248"/>
        <v>0</v>
      </c>
      <c r="M210" s="8"/>
      <c r="N210" s="15">
        <f t="shared" si="242"/>
        <v>0</v>
      </c>
      <c r="O210" s="8"/>
      <c r="P210" s="8"/>
      <c r="Q210" s="8"/>
      <c r="R210" s="8"/>
      <c r="S210" s="16">
        <f t="shared" si="243"/>
        <v>0</v>
      </c>
      <c r="T210" s="17"/>
      <c r="U210" s="18">
        <f t="shared" si="244"/>
        <v>0</v>
      </c>
      <c r="V210" s="19"/>
      <c r="W210" s="20"/>
      <c r="X210" s="20"/>
      <c r="Y210" s="21"/>
    </row>
    <row r="211" spans="1:25" x14ac:dyDescent="0.2">
      <c r="A211" s="22" t="s">
        <v>142</v>
      </c>
      <c r="B211" s="23">
        <v>4</v>
      </c>
      <c r="C211" s="24">
        <f>SUM(C208:C210)</f>
        <v>4</v>
      </c>
      <c r="D211" s="25">
        <f>SUM(D208:D210)</f>
        <v>3.12</v>
      </c>
      <c r="E211" s="25">
        <f>SUM(E208:E210)</f>
        <v>0.88</v>
      </c>
      <c r="F211" s="26" t="s">
        <v>14</v>
      </c>
      <c r="G211" s="23" t="s">
        <v>14</v>
      </c>
      <c r="H211" s="23" t="s">
        <v>14</v>
      </c>
      <c r="I211" s="25">
        <f>SUM(I208:I210)</f>
        <v>100</v>
      </c>
      <c r="J211" s="26" t="s">
        <v>14</v>
      </c>
      <c r="K211" s="25">
        <f>SUM(K208:K210)</f>
        <v>78</v>
      </c>
      <c r="L211" s="25">
        <f>SUM(L208:L210)</f>
        <v>75</v>
      </c>
      <c r="M211" s="27">
        <f>SUM(M208:M210)</f>
        <v>30</v>
      </c>
      <c r="N211" s="24">
        <f>SUM(N208:N210)</f>
        <v>45</v>
      </c>
      <c r="O211" s="24">
        <f>SUM(O208:O210)</f>
        <v>0</v>
      </c>
      <c r="P211" s="26" t="s">
        <v>14</v>
      </c>
      <c r="Q211" s="30"/>
      <c r="R211" s="24">
        <f>SUM(R208:R210)</f>
        <v>3</v>
      </c>
      <c r="S211" s="35">
        <f>SUM(S208:S210)</f>
        <v>22</v>
      </c>
      <c r="T211" s="35">
        <f>SUM(T208:T210)</f>
        <v>0</v>
      </c>
      <c r="U211" s="26" t="s">
        <v>14</v>
      </c>
      <c r="V211" s="23" t="s">
        <v>14</v>
      </c>
      <c r="W211" s="23" t="s">
        <v>14</v>
      </c>
      <c r="X211" s="23" t="s">
        <v>14</v>
      </c>
      <c r="Y211" s="23" t="s">
        <v>14</v>
      </c>
    </row>
    <row r="212" spans="1:25" x14ac:dyDescent="0.2">
      <c r="A212" s="22" t="s">
        <v>143</v>
      </c>
      <c r="B212" s="23">
        <v>4</v>
      </c>
      <c r="C212" s="30" t="s">
        <v>14</v>
      </c>
      <c r="D212" s="26" t="s">
        <v>14</v>
      </c>
      <c r="E212" s="26" t="s">
        <v>14</v>
      </c>
      <c r="F212" s="25">
        <f>SUM(F208:F210)</f>
        <v>2.6</v>
      </c>
      <c r="G212" s="23" t="s">
        <v>14</v>
      </c>
      <c r="H212" s="23" t="s">
        <v>14</v>
      </c>
      <c r="I212" s="23" t="s">
        <v>14</v>
      </c>
      <c r="J212" s="25">
        <f>SUM(J208:J210)</f>
        <v>67</v>
      </c>
      <c r="K212" s="23" t="s">
        <v>14</v>
      </c>
      <c r="L212" s="23" t="s">
        <v>14</v>
      </c>
      <c r="M212" s="28" t="s">
        <v>14</v>
      </c>
      <c r="N212" s="23" t="s">
        <v>14</v>
      </c>
      <c r="O212" s="23" t="s">
        <v>14</v>
      </c>
      <c r="P212" s="25">
        <f>SUM(P208:P210)</f>
        <v>45</v>
      </c>
      <c r="Q212" s="24"/>
      <c r="R212" s="31" t="s">
        <v>14</v>
      </c>
      <c r="S212" s="31" t="s">
        <v>14</v>
      </c>
      <c r="T212" s="31" t="s">
        <v>14</v>
      </c>
      <c r="U212" s="25">
        <f>SUM(U208:U210)</f>
        <v>22</v>
      </c>
      <c r="V212" s="36" t="s">
        <v>14</v>
      </c>
      <c r="W212" s="23" t="s">
        <v>14</v>
      </c>
      <c r="X212" s="23" t="s">
        <v>14</v>
      </c>
      <c r="Y212" s="23" t="s">
        <v>14</v>
      </c>
    </row>
    <row r="213" spans="1:25" x14ac:dyDescent="0.2">
      <c r="A213" s="22" t="s">
        <v>144</v>
      </c>
      <c r="B213" s="23">
        <v>4</v>
      </c>
      <c r="C213" s="24">
        <f>SUMIF(H208:H210,"f",C208:C210)</f>
        <v>0</v>
      </c>
      <c r="D213" s="24">
        <f>SUMIF(H208:H210,"f",D208:D210)</f>
        <v>0</v>
      </c>
      <c r="E213" s="24">
        <f>SUMIF(H208:H210,"f",E208:E210)</f>
        <v>0</v>
      </c>
      <c r="F213" s="26" t="s">
        <v>14</v>
      </c>
      <c r="G213" s="23" t="s">
        <v>14</v>
      </c>
      <c r="H213" s="23" t="s">
        <v>14</v>
      </c>
      <c r="I213" s="24">
        <f>SUMIF(H208:H210,"f",I208:I210)</f>
        <v>0</v>
      </c>
      <c r="J213" s="23" t="s">
        <v>14</v>
      </c>
      <c r="K213" s="24">
        <f>SUMIF(H208:H210,"f",K208:K210)</f>
        <v>0</v>
      </c>
      <c r="L213" s="24">
        <f>SUMIF(H208:H210,"f",L208:L210)</f>
        <v>0</v>
      </c>
      <c r="M213" s="24">
        <f>SUMIF(H208:H210,"f",M208:M210)</f>
        <v>0</v>
      </c>
      <c r="N213" s="24">
        <f>SUMIF(H208:H210,"f",N208:N210)</f>
        <v>0</v>
      </c>
      <c r="O213" s="24">
        <f>SUMIF(H208:H210,"f",O208:O210)</f>
        <v>0</v>
      </c>
      <c r="P213" s="23" t="s">
        <v>14</v>
      </c>
      <c r="Q213" s="31"/>
      <c r="R213" s="24">
        <f>SUMIF(H208:H210,"f",R208:R210)</f>
        <v>0</v>
      </c>
      <c r="S213" s="24">
        <f>SUMIF(H208:H210,"f",S208:S210)</f>
        <v>0</v>
      </c>
      <c r="T213" s="24">
        <f>SUMIF(H208:H210,"f",T208:T210)</f>
        <v>0</v>
      </c>
      <c r="U213" s="23" t="s">
        <v>14</v>
      </c>
      <c r="V213" s="23" t="s">
        <v>14</v>
      </c>
      <c r="W213" s="23" t="s">
        <v>14</v>
      </c>
      <c r="X213" s="23" t="s">
        <v>14</v>
      </c>
      <c r="Y213" s="23" t="s">
        <v>14</v>
      </c>
    </row>
    <row r="214" spans="1:25" x14ac:dyDescent="0.2">
      <c r="A214" s="234" t="s">
        <v>30</v>
      </c>
      <c r="B214" s="235"/>
      <c r="C214" s="235"/>
      <c r="D214" s="235"/>
      <c r="E214" s="235"/>
      <c r="F214" s="235"/>
      <c r="G214" s="235"/>
      <c r="H214" s="235"/>
      <c r="I214" s="235"/>
      <c r="J214" s="235"/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6"/>
    </row>
    <row r="215" spans="1:25" x14ac:dyDescent="0.2">
      <c r="A215" s="7" t="s">
        <v>230</v>
      </c>
      <c r="B215" s="8">
        <v>4</v>
      </c>
      <c r="C215" s="9">
        <v>3</v>
      </c>
      <c r="D215" s="10">
        <f t="shared" ref="D215:D217" si="249">IF(C215&gt;0,K215/(I215/C215),0)</f>
        <v>1.88</v>
      </c>
      <c r="E215" s="10">
        <f t="shared" ref="E215:E217" si="250">IF(C215&gt;0,S215/(I215/C215),0)</f>
        <v>1.1200000000000001</v>
      </c>
      <c r="F215" s="11">
        <f t="shared" ref="F215:F217" si="251">IF(V215&gt;0,FLOOR((P215+U215)/V215,0.1),0)</f>
        <v>1.1000000000000001</v>
      </c>
      <c r="G215" s="12" t="s">
        <v>21</v>
      </c>
      <c r="H215" s="12" t="s">
        <v>20</v>
      </c>
      <c r="I215" s="13">
        <f>K215+S215</f>
        <v>75</v>
      </c>
      <c r="J215" s="14">
        <f>P215+U215</f>
        <v>28</v>
      </c>
      <c r="K215" s="13">
        <f>L215+R215</f>
        <v>47</v>
      </c>
      <c r="L215" s="13">
        <f>M215+N215</f>
        <v>45</v>
      </c>
      <c r="M215" s="8"/>
      <c r="N215" s="15">
        <f t="shared" ref="N215:N217" si="252">O215+P215+Q215</f>
        <v>45</v>
      </c>
      <c r="O215" s="8"/>
      <c r="P215" s="8"/>
      <c r="Q215" s="169">
        <v>45</v>
      </c>
      <c r="R215" s="8">
        <v>2</v>
      </c>
      <c r="S215" s="16">
        <f t="shared" ref="S215:S217" si="253">(C215*V215)-K215</f>
        <v>28</v>
      </c>
      <c r="T215" s="17"/>
      <c r="U215" s="18">
        <f t="shared" ref="U215:U217" si="254">S215-T215</f>
        <v>28</v>
      </c>
      <c r="V215" s="19">
        <v>25</v>
      </c>
      <c r="W215" s="20">
        <v>100</v>
      </c>
      <c r="X215" s="20"/>
      <c r="Y215" s="21"/>
    </row>
    <row r="216" spans="1:25" x14ac:dyDescent="0.2">
      <c r="A216" s="7"/>
      <c r="B216" s="8">
        <v>4</v>
      </c>
      <c r="C216" s="9"/>
      <c r="D216" s="10">
        <f t="shared" si="249"/>
        <v>0</v>
      </c>
      <c r="E216" s="10">
        <f t="shared" si="250"/>
        <v>0</v>
      </c>
      <c r="F216" s="11">
        <f t="shared" si="251"/>
        <v>0</v>
      </c>
      <c r="G216" s="12"/>
      <c r="H216" s="12"/>
      <c r="I216" s="13">
        <f t="shared" ref="I216:I217" si="255">K216+S216</f>
        <v>0</v>
      </c>
      <c r="J216" s="14">
        <f t="shared" ref="J216:J217" si="256">P216+U216</f>
        <v>0</v>
      </c>
      <c r="K216" s="13">
        <f t="shared" ref="K216:K217" si="257">L216+R216</f>
        <v>0</v>
      </c>
      <c r="L216" s="13">
        <f t="shared" ref="L216:L217" si="258">M216+N216</f>
        <v>0</v>
      </c>
      <c r="M216" s="8"/>
      <c r="N216" s="15">
        <f t="shared" si="252"/>
        <v>0</v>
      </c>
      <c r="O216" s="8"/>
      <c r="P216" s="8"/>
      <c r="Q216" s="8"/>
      <c r="R216" s="8"/>
      <c r="S216" s="16">
        <f t="shared" si="253"/>
        <v>0</v>
      </c>
      <c r="T216" s="17"/>
      <c r="U216" s="18">
        <f t="shared" si="254"/>
        <v>0</v>
      </c>
      <c r="V216" s="19"/>
      <c r="W216" s="20"/>
      <c r="X216" s="20"/>
      <c r="Y216" s="21"/>
    </row>
    <row r="217" spans="1:25" x14ac:dyDescent="0.2">
      <c r="A217" s="7"/>
      <c r="B217" s="8">
        <v>4</v>
      </c>
      <c r="C217" s="9"/>
      <c r="D217" s="10">
        <f t="shared" si="249"/>
        <v>0</v>
      </c>
      <c r="E217" s="10">
        <f t="shared" si="250"/>
        <v>0</v>
      </c>
      <c r="F217" s="11">
        <f t="shared" si="251"/>
        <v>0</v>
      </c>
      <c r="G217" s="12"/>
      <c r="H217" s="12"/>
      <c r="I217" s="13">
        <f t="shared" si="255"/>
        <v>0</v>
      </c>
      <c r="J217" s="14">
        <f t="shared" si="256"/>
        <v>0</v>
      </c>
      <c r="K217" s="13">
        <f t="shared" si="257"/>
        <v>0</v>
      </c>
      <c r="L217" s="13">
        <f t="shared" si="258"/>
        <v>0</v>
      </c>
      <c r="M217" s="8"/>
      <c r="N217" s="15">
        <f t="shared" si="252"/>
        <v>0</v>
      </c>
      <c r="O217" s="8"/>
      <c r="P217" s="8"/>
      <c r="Q217" s="8"/>
      <c r="R217" s="8"/>
      <c r="S217" s="16">
        <f t="shared" si="253"/>
        <v>0</v>
      </c>
      <c r="T217" s="17"/>
      <c r="U217" s="18">
        <f t="shared" si="254"/>
        <v>0</v>
      </c>
      <c r="V217" s="19"/>
      <c r="W217" s="20"/>
      <c r="X217" s="20"/>
      <c r="Y217" s="21"/>
    </row>
    <row r="218" spans="1:25" x14ac:dyDescent="0.2">
      <c r="A218" s="22" t="s">
        <v>142</v>
      </c>
      <c r="B218" s="23">
        <v>4</v>
      </c>
      <c r="C218" s="24">
        <f>SUM(C215:C217)</f>
        <v>3</v>
      </c>
      <c r="D218" s="25">
        <f>SUM(D215:D217)</f>
        <v>1.88</v>
      </c>
      <c r="E218" s="25">
        <f>SUM(E215:E217)</f>
        <v>1.1200000000000001</v>
      </c>
      <c r="F218" s="26" t="s">
        <v>14</v>
      </c>
      <c r="G218" s="23" t="s">
        <v>14</v>
      </c>
      <c r="H218" s="23" t="s">
        <v>14</v>
      </c>
      <c r="I218" s="25">
        <f>SUM(I215:I217)</f>
        <v>75</v>
      </c>
      <c r="J218" s="26" t="s">
        <v>14</v>
      </c>
      <c r="K218" s="25">
        <f>SUM(K215:K217)</f>
        <v>47</v>
      </c>
      <c r="L218" s="25">
        <f>SUM(L215:L217)</f>
        <v>45</v>
      </c>
      <c r="M218" s="27">
        <f>SUM(M215:M217)</f>
        <v>0</v>
      </c>
      <c r="N218" s="24">
        <f>SUM(N215:N217)</f>
        <v>45</v>
      </c>
      <c r="O218" s="24">
        <f>SUM(O215:O217)</f>
        <v>0</v>
      </c>
      <c r="P218" s="26" t="s">
        <v>14</v>
      </c>
      <c r="Q218" s="30"/>
      <c r="R218" s="24">
        <f>SUM(R215:R217)</f>
        <v>2</v>
      </c>
      <c r="S218" s="35">
        <f>SUM(S215:S217)</f>
        <v>28</v>
      </c>
      <c r="T218" s="35">
        <f>SUM(T215:T217)</f>
        <v>0</v>
      </c>
      <c r="U218" s="26" t="s">
        <v>14</v>
      </c>
      <c r="V218" s="23" t="s">
        <v>14</v>
      </c>
      <c r="W218" s="23" t="s">
        <v>14</v>
      </c>
      <c r="X218" s="23" t="s">
        <v>14</v>
      </c>
      <c r="Y218" s="23" t="s">
        <v>14</v>
      </c>
    </row>
    <row r="219" spans="1:25" x14ac:dyDescent="0.2">
      <c r="A219" s="22" t="s">
        <v>143</v>
      </c>
      <c r="B219" s="23">
        <v>4</v>
      </c>
      <c r="C219" s="30" t="s">
        <v>14</v>
      </c>
      <c r="D219" s="26" t="s">
        <v>14</v>
      </c>
      <c r="E219" s="26" t="s">
        <v>14</v>
      </c>
      <c r="F219" s="25">
        <f>SUM(F215:F217)</f>
        <v>1.1000000000000001</v>
      </c>
      <c r="G219" s="23" t="s">
        <v>14</v>
      </c>
      <c r="H219" s="23" t="s">
        <v>14</v>
      </c>
      <c r="I219" s="23" t="s">
        <v>14</v>
      </c>
      <c r="J219" s="25">
        <f>SUM(J215:J217)</f>
        <v>28</v>
      </c>
      <c r="K219" s="23" t="s">
        <v>14</v>
      </c>
      <c r="L219" s="23" t="s">
        <v>14</v>
      </c>
      <c r="M219" s="28" t="s">
        <v>14</v>
      </c>
      <c r="N219" s="23" t="s">
        <v>14</v>
      </c>
      <c r="O219" s="23" t="s">
        <v>14</v>
      </c>
      <c r="P219" s="25">
        <f>SUM(P215:P217)</f>
        <v>0</v>
      </c>
      <c r="Q219" s="24"/>
      <c r="R219" s="31" t="s">
        <v>14</v>
      </c>
      <c r="S219" s="31" t="s">
        <v>14</v>
      </c>
      <c r="T219" s="31" t="s">
        <v>14</v>
      </c>
      <c r="U219" s="25">
        <f>SUM(U215:U217)</f>
        <v>28</v>
      </c>
      <c r="V219" s="36" t="s">
        <v>14</v>
      </c>
      <c r="W219" s="23" t="s">
        <v>14</v>
      </c>
      <c r="X219" s="23" t="s">
        <v>14</v>
      </c>
      <c r="Y219" s="23" t="s">
        <v>14</v>
      </c>
    </row>
    <row r="220" spans="1:25" x14ac:dyDescent="0.2">
      <c r="A220" s="22" t="s">
        <v>144</v>
      </c>
      <c r="B220" s="23">
        <v>4</v>
      </c>
      <c r="C220" s="24">
        <f>SUMIF(H215:H217,"f",C215:C217)</f>
        <v>3</v>
      </c>
      <c r="D220" s="24">
        <f>SUMIF(H215:H217,"f",D215:D217)</f>
        <v>1.88</v>
      </c>
      <c r="E220" s="24">
        <f>SUMIF(H215:H217,"f",E215:E217)</f>
        <v>1.1200000000000001</v>
      </c>
      <c r="F220" s="26" t="s">
        <v>14</v>
      </c>
      <c r="G220" s="23" t="s">
        <v>14</v>
      </c>
      <c r="H220" s="23" t="s">
        <v>14</v>
      </c>
      <c r="I220" s="24">
        <f>SUMIF(H215:H217,"f",I215:I217)</f>
        <v>75</v>
      </c>
      <c r="J220" s="23" t="s">
        <v>14</v>
      </c>
      <c r="K220" s="24">
        <f>SUMIF(H215:H217,"f",K215:K217)</f>
        <v>47</v>
      </c>
      <c r="L220" s="24">
        <f>SUMIF(H215:H217,"f",L215:L217)</f>
        <v>45</v>
      </c>
      <c r="M220" s="24">
        <f>SUMIF(H215:H217,"f",M215:M217)</f>
        <v>0</v>
      </c>
      <c r="N220" s="24">
        <f>SUMIF(H215:H217,"f",N215:N217)</f>
        <v>45</v>
      </c>
      <c r="O220" s="24">
        <f>SUMIF(H215:H217,"f",O215:O217)</f>
        <v>0</v>
      </c>
      <c r="P220" s="23" t="s">
        <v>14</v>
      </c>
      <c r="Q220" s="31"/>
      <c r="R220" s="24">
        <f>SUMIF(H215:H217,"f",R215:R217)</f>
        <v>2</v>
      </c>
      <c r="S220" s="24">
        <f>SUMIF(H215:H217,"f",S215:S217)</f>
        <v>28</v>
      </c>
      <c r="T220" s="24">
        <f>SUMIF(H215:H217,"f",T215:T217)</f>
        <v>0</v>
      </c>
      <c r="U220" s="23" t="s">
        <v>14</v>
      </c>
      <c r="V220" s="23" t="s">
        <v>14</v>
      </c>
      <c r="W220" s="23" t="s">
        <v>14</v>
      </c>
      <c r="X220" s="23" t="s">
        <v>14</v>
      </c>
      <c r="Y220" s="23" t="s">
        <v>14</v>
      </c>
    </row>
    <row r="221" spans="1:25" x14ac:dyDescent="0.2">
      <c r="A221" s="234" t="s">
        <v>33</v>
      </c>
      <c r="B221" s="235"/>
      <c r="C221" s="235"/>
      <c r="D221" s="235"/>
      <c r="E221" s="235"/>
      <c r="F221" s="235"/>
      <c r="G221" s="235"/>
      <c r="H221" s="235"/>
      <c r="I221" s="235"/>
      <c r="J221" s="235"/>
      <c r="K221" s="235"/>
      <c r="L221" s="235"/>
      <c r="M221" s="235"/>
      <c r="N221" s="235"/>
      <c r="O221" s="235"/>
      <c r="P221" s="235"/>
      <c r="Q221" s="235"/>
      <c r="R221" s="235"/>
      <c r="S221" s="235"/>
      <c r="T221" s="235"/>
      <c r="U221" s="235"/>
      <c r="V221" s="235"/>
      <c r="W221" s="235"/>
      <c r="X221" s="235"/>
      <c r="Y221" s="236"/>
    </row>
    <row r="222" spans="1:25" x14ac:dyDescent="0.2">
      <c r="A222" s="7"/>
      <c r="B222" s="8">
        <v>4</v>
      </c>
      <c r="C222" s="9"/>
      <c r="D222" s="10">
        <f t="shared" ref="D222:D224" si="259">IF(C222&gt;0,K222/(I222/C222),0)</f>
        <v>0</v>
      </c>
      <c r="E222" s="10">
        <f t="shared" ref="E222:E224" si="260">IF(C222&gt;0,S222/(I222/C222),0)</f>
        <v>0</v>
      </c>
      <c r="F222" s="11">
        <f t="shared" ref="F222:F224" si="261">IF(V222&gt;0,FLOOR((P222+U222)/V222,0.1),0)</f>
        <v>0</v>
      </c>
      <c r="G222" s="12"/>
      <c r="H222" s="12"/>
      <c r="I222" s="13">
        <f>K222+S222</f>
        <v>0</v>
      </c>
      <c r="J222" s="14">
        <f>P222+U222</f>
        <v>0</v>
      </c>
      <c r="K222" s="13">
        <f>L222+R222</f>
        <v>0</v>
      </c>
      <c r="L222" s="13">
        <f>M222+N222</f>
        <v>0</v>
      </c>
      <c r="M222" s="8"/>
      <c r="N222" s="15">
        <f t="shared" ref="N222:N224" si="262">O222+P222+Q222</f>
        <v>0</v>
      </c>
      <c r="O222" s="8"/>
      <c r="P222" s="8"/>
      <c r="Q222" s="8"/>
      <c r="R222" s="8"/>
      <c r="S222" s="16">
        <f t="shared" ref="S222:S224" si="263">(C222*V222)-K222</f>
        <v>0</v>
      </c>
      <c r="T222" s="17"/>
      <c r="U222" s="18">
        <f t="shared" ref="U222:U224" si="264">S222-T222</f>
        <v>0</v>
      </c>
      <c r="V222" s="19"/>
      <c r="W222" s="20"/>
      <c r="X222" s="20"/>
      <c r="Y222" s="21"/>
    </row>
    <row r="223" spans="1:25" x14ac:dyDescent="0.2">
      <c r="A223" s="7"/>
      <c r="B223" s="8">
        <v>4</v>
      </c>
      <c r="C223" s="9"/>
      <c r="D223" s="10">
        <f t="shared" si="259"/>
        <v>0</v>
      </c>
      <c r="E223" s="10">
        <f t="shared" si="260"/>
        <v>0</v>
      </c>
      <c r="F223" s="11">
        <f t="shared" si="261"/>
        <v>0</v>
      </c>
      <c r="G223" s="12"/>
      <c r="H223" s="12"/>
      <c r="I223" s="13">
        <f t="shared" ref="I223:I224" si="265">K223+S223</f>
        <v>0</v>
      </c>
      <c r="J223" s="14">
        <f t="shared" ref="J223:J224" si="266">P223+U223</f>
        <v>0</v>
      </c>
      <c r="K223" s="13">
        <f t="shared" ref="K223:K224" si="267">L223+R223</f>
        <v>0</v>
      </c>
      <c r="L223" s="13">
        <f t="shared" ref="L223:L224" si="268">M223+N223</f>
        <v>0</v>
      </c>
      <c r="M223" s="8"/>
      <c r="N223" s="15">
        <f t="shared" si="262"/>
        <v>0</v>
      </c>
      <c r="O223" s="8"/>
      <c r="P223" s="8"/>
      <c r="Q223" s="8"/>
      <c r="R223" s="8"/>
      <c r="S223" s="16">
        <f t="shared" si="263"/>
        <v>0</v>
      </c>
      <c r="T223" s="17"/>
      <c r="U223" s="18">
        <f t="shared" si="264"/>
        <v>0</v>
      </c>
      <c r="V223" s="19"/>
      <c r="W223" s="20"/>
      <c r="X223" s="20"/>
      <c r="Y223" s="21"/>
    </row>
    <row r="224" spans="1:25" x14ac:dyDescent="0.2">
      <c r="A224" s="7"/>
      <c r="B224" s="8">
        <v>4</v>
      </c>
      <c r="C224" s="9"/>
      <c r="D224" s="10">
        <f t="shared" si="259"/>
        <v>0</v>
      </c>
      <c r="E224" s="10">
        <f t="shared" si="260"/>
        <v>0</v>
      </c>
      <c r="F224" s="11">
        <f t="shared" si="261"/>
        <v>0</v>
      </c>
      <c r="G224" s="12"/>
      <c r="H224" s="12"/>
      <c r="I224" s="13">
        <f t="shared" si="265"/>
        <v>0</v>
      </c>
      <c r="J224" s="14">
        <f t="shared" si="266"/>
        <v>0</v>
      </c>
      <c r="K224" s="13">
        <f t="shared" si="267"/>
        <v>0</v>
      </c>
      <c r="L224" s="13">
        <f t="shared" si="268"/>
        <v>0</v>
      </c>
      <c r="M224" s="8"/>
      <c r="N224" s="15">
        <f t="shared" si="262"/>
        <v>0</v>
      </c>
      <c r="O224" s="8"/>
      <c r="P224" s="8"/>
      <c r="Q224" s="8"/>
      <c r="R224" s="8"/>
      <c r="S224" s="16">
        <f t="shared" si="263"/>
        <v>0</v>
      </c>
      <c r="T224" s="17"/>
      <c r="U224" s="18">
        <f t="shared" si="264"/>
        <v>0</v>
      </c>
      <c r="V224" s="19"/>
      <c r="W224" s="20"/>
      <c r="X224" s="20"/>
      <c r="Y224" s="21"/>
    </row>
    <row r="225" spans="1:25" x14ac:dyDescent="0.2">
      <c r="A225" s="22" t="s">
        <v>142</v>
      </c>
      <c r="B225" s="23">
        <v>4</v>
      </c>
      <c r="C225" s="24">
        <f>SUM(C222:C224)</f>
        <v>0</v>
      </c>
      <c r="D225" s="25">
        <f>SUM(D222:D224)</f>
        <v>0</v>
      </c>
      <c r="E225" s="25">
        <f>SUM(E222:E224)</f>
        <v>0</v>
      </c>
      <c r="F225" s="26" t="s">
        <v>14</v>
      </c>
      <c r="G225" s="23" t="s">
        <v>14</v>
      </c>
      <c r="H225" s="23" t="s">
        <v>14</v>
      </c>
      <c r="I225" s="25">
        <f>SUM(I222:I224)</f>
        <v>0</v>
      </c>
      <c r="J225" s="26" t="s">
        <v>14</v>
      </c>
      <c r="K225" s="25">
        <f>SUM(K222:K224)</f>
        <v>0</v>
      </c>
      <c r="L225" s="25">
        <f>SUM(L222:L224)</f>
        <v>0</v>
      </c>
      <c r="M225" s="27">
        <f>SUM(M222:M224)</f>
        <v>0</v>
      </c>
      <c r="N225" s="24">
        <f>SUM(N222:N224)</f>
        <v>0</v>
      </c>
      <c r="O225" s="24">
        <f>SUM(O222:O224)</f>
        <v>0</v>
      </c>
      <c r="P225" s="26" t="s">
        <v>14</v>
      </c>
      <c r="Q225" s="30"/>
      <c r="R225" s="24">
        <f>SUM(R222:R224)</f>
        <v>0</v>
      </c>
      <c r="S225" s="35">
        <f>SUM(S222:S224)</f>
        <v>0</v>
      </c>
      <c r="T225" s="35">
        <f>SUM(T222:T224)</f>
        <v>0</v>
      </c>
      <c r="U225" s="26" t="s">
        <v>14</v>
      </c>
      <c r="V225" s="23" t="s">
        <v>14</v>
      </c>
      <c r="W225" s="23" t="s">
        <v>14</v>
      </c>
      <c r="X225" s="23" t="s">
        <v>14</v>
      </c>
      <c r="Y225" s="23" t="s">
        <v>14</v>
      </c>
    </row>
    <row r="226" spans="1:25" x14ac:dyDescent="0.2">
      <c r="A226" s="22" t="s">
        <v>143</v>
      </c>
      <c r="B226" s="23">
        <v>4</v>
      </c>
      <c r="C226" s="30" t="s">
        <v>14</v>
      </c>
      <c r="D226" s="26" t="s">
        <v>14</v>
      </c>
      <c r="E226" s="26" t="s">
        <v>14</v>
      </c>
      <c r="F226" s="25">
        <f>SUM(F222:F224)</f>
        <v>0</v>
      </c>
      <c r="G226" s="23" t="s">
        <v>14</v>
      </c>
      <c r="H226" s="23" t="s">
        <v>14</v>
      </c>
      <c r="I226" s="23" t="s">
        <v>14</v>
      </c>
      <c r="J226" s="25">
        <f>SUM(J222:J224)</f>
        <v>0</v>
      </c>
      <c r="K226" s="23" t="s">
        <v>14</v>
      </c>
      <c r="L226" s="23" t="s">
        <v>14</v>
      </c>
      <c r="M226" s="28" t="s">
        <v>14</v>
      </c>
      <c r="N226" s="23" t="s">
        <v>14</v>
      </c>
      <c r="O226" s="23" t="s">
        <v>14</v>
      </c>
      <c r="P226" s="25">
        <f>SUM(P222:P224)</f>
        <v>0</v>
      </c>
      <c r="Q226" s="24"/>
      <c r="R226" s="31" t="s">
        <v>14</v>
      </c>
      <c r="S226" s="31" t="s">
        <v>14</v>
      </c>
      <c r="T226" s="31" t="s">
        <v>14</v>
      </c>
      <c r="U226" s="25">
        <f>SUM(U222:U224)</f>
        <v>0</v>
      </c>
      <c r="V226" s="36" t="s">
        <v>14</v>
      </c>
      <c r="W226" s="23" t="s">
        <v>14</v>
      </c>
      <c r="X226" s="23" t="s">
        <v>14</v>
      </c>
      <c r="Y226" s="23" t="s">
        <v>14</v>
      </c>
    </row>
    <row r="227" spans="1:25" x14ac:dyDescent="0.2">
      <c r="A227" s="22" t="s">
        <v>144</v>
      </c>
      <c r="B227" s="23">
        <v>4</v>
      </c>
      <c r="C227" s="24">
        <f>SUMIF(H222:H224,"f",C222:C224)</f>
        <v>0</v>
      </c>
      <c r="D227" s="24">
        <f>SUMIF(H222:H224,"f",D222:D224)</f>
        <v>0</v>
      </c>
      <c r="E227" s="24">
        <f>SUMIF(H222:H224,"f",E222:E224)</f>
        <v>0</v>
      </c>
      <c r="F227" s="26" t="s">
        <v>14</v>
      </c>
      <c r="G227" s="23" t="s">
        <v>14</v>
      </c>
      <c r="H227" s="23" t="s">
        <v>14</v>
      </c>
      <c r="I227" s="24">
        <f>SUMIF(H222:H224,"f",I222:I224)</f>
        <v>0</v>
      </c>
      <c r="J227" s="23" t="s">
        <v>14</v>
      </c>
      <c r="K227" s="24">
        <f>SUMIF(H222:H224,"f",K222:K224)</f>
        <v>0</v>
      </c>
      <c r="L227" s="24">
        <f>SUMIF(H222:H224,"f",L222:L224)</f>
        <v>0</v>
      </c>
      <c r="M227" s="24">
        <f>SUMIF(H222:H224,"f",M222:M224)</f>
        <v>0</v>
      </c>
      <c r="N227" s="24">
        <f>SUMIF(H222:H224,"f",N222:N224)</f>
        <v>0</v>
      </c>
      <c r="O227" s="24">
        <f>SUMIF(H222:H224,"f",O222:O224)</f>
        <v>0</v>
      </c>
      <c r="P227" s="23" t="s">
        <v>14</v>
      </c>
      <c r="Q227" s="31"/>
      <c r="R227" s="24">
        <f>SUMIF(H222:H224,"f",R222:R224)</f>
        <v>0</v>
      </c>
      <c r="S227" s="24">
        <f>SUMIF(H222:H224,"f",S222:S224)</f>
        <v>0</v>
      </c>
      <c r="T227" s="24">
        <f>SUMIF(H222:H224,"f",T222:T224)</f>
        <v>0</v>
      </c>
      <c r="U227" s="23" t="s">
        <v>14</v>
      </c>
      <c r="V227" s="23" t="s">
        <v>14</v>
      </c>
      <c r="W227" s="23" t="s">
        <v>14</v>
      </c>
      <c r="X227" s="23" t="s">
        <v>14</v>
      </c>
      <c r="Y227" s="23" t="s">
        <v>14</v>
      </c>
    </row>
    <row r="228" spans="1:25" x14ac:dyDescent="0.2">
      <c r="A228" s="234" t="s">
        <v>31</v>
      </c>
      <c r="B228" s="235"/>
      <c r="C228" s="235"/>
      <c r="D228" s="235"/>
      <c r="E228" s="235"/>
      <c r="F228" s="235"/>
      <c r="G228" s="235"/>
      <c r="H228" s="235"/>
      <c r="I228" s="235"/>
      <c r="J228" s="235"/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6"/>
    </row>
    <row r="229" spans="1:25" x14ac:dyDescent="0.2">
      <c r="A229" s="7"/>
      <c r="B229" s="8">
        <v>4</v>
      </c>
      <c r="C229" s="9"/>
      <c r="D229" s="10">
        <f t="shared" ref="D229:D231" si="269">IF(C229&gt;0,K229/(I229/C229),0)</f>
        <v>0</v>
      </c>
      <c r="E229" s="10">
        <f t="shared" ref="E229:E231" si="270">IF(C229&gt;0,S229/(I229/C229),0)</f>
        <v>0</v>
      </c>
      <c r="F229" s="11">
        <f t="shared" ref="F229:F231" si="271">IF(V229&gt;0,FLOOR((P229+U229)/V229,0.1),0)</f>
        <v>0</v>
      </c>
      <c r="G229" s="12"/>
      <c r="H229" s="12"/>
      <c r="I229" s="13">
        <f>K229+S229</f>
        <v>0</v>
      </c>
      <c r="J229" s="14">
        <f>P229+U229</f>
        <v>0</v>
      </c>
      <c r="K229" s="13">
        <f>L229+R229</f>
        <v>0</v>
      </c>
      <c r="L229" s="13">
        <f>M229+N229</f>
        <v>0</v>
      </c>
      <c r="M229" s="8"/>
      <c r="N229" s="15">
        <f t="shared" ref="N229:N231" si="272">O229+P229+Q229</f>
        <v>0</v>
      </c>
      <c r="O229" s="8"/>
      <c r="P229" s="8"/>
      <c r="Q229" s="8"/>
      <c r="R229" s="8"/>
      <c r="S229" s="16">
        <f t="shared" ref="S229:S231" si="273">(C229*V229)-K229</f>
        <v>0</v>
      </c>
      <c r="T229" s="17"/>
      <c r="U229" s="18">
        <f t="shared" ref="U229:U231" si="274">S229-T229</f>
        <v>0</v>
      </c>
      <c r="V229" s="19"/>
      <c r="W229" s="20"/>
      <c r="X229" s="20"/>
      <c r="Y229" s="21"/>
    </row>
    <row r="230" spans="1:25" x14ac:dyDescent="0.2">
      <c r="A230" s="7"/>
      <c r="B230" s="8">
        <v>4</v>
      </c>
      <c r="C230" s="9"/>
      <c r="D230" s="10">
        <f t="shared" si="269"/>
        <v>0</v>
      </c>
      <c r="E230" s="10">
        <f t="shared" si="270"/>
        <v>0</v>
      </c>
      <c r="F230" s="11">
        <f t="shared" si="271"/>
        <v>0</v>
      </c>
      <c r="G230" s="12"/>
      <c r="H230" s="12"/>
      <c r="I230" s="13">
        <f t="shared" ref="I230:I231" si="275">K230+S230</f>
        <v>0</v>
      </c>
      <c r="J230" s="14">
        <f t="shared" ref="J230:J231" si="276">P230+U230</f>
        <v>0</v>
      </c>
      <c r="K230" s="13">
        <f t="shared" ref="K230:K231" si="277">L230+R230</f>
        <v>0</v>
      </c>
      <c r="L230" s="13">
        <f t="shared" ref="L230:L231" si="278">M230+N230</f>
        <v>0</v>
      </c>
      <c r="M230" s="8"/>
      <c r="N230" s="15">
        <f t="shared" si="272"/>
        <v>0</v>
      </c>
      <c r="O230" s="8"/>
      <c r="P230" s="8"/>
      <c r="Q230" s="8"/>
      <c r="R230" s="8"/>
      <c r="S230" s="16">
        <f t="shared" si="273"/>
        <v>0</v>
      </c>
      <c r="T230" s="17"/>
      <c r="U230" s="18">
        <f t="shared" si="274"/>
        <v>0</v>
      </c>
      <c r="V230" s="19"/>
      <c r="W230" s="20"/>
      <c r="X230" s="20"/>
      <c r="Y230" s="21"/>
    </row>
    <row r="231" spans="1:25" x14ac:dyDescent="0.2">
      <c r="A231" s="7"/>
      <c r="B231" s="8">
        <v>4</v>
      </c>
      <c r="C231" s="9"/>
      <c r="D231" s="10">
        <f t="shared" si="269"/>
        <v>0</v>
      </c>
      <c r="E231" s="10">
        <f t="shared" si="270"/>
        <v>0</v>
      </c>
      <c r="F231" s="11">
        <f t="shared" si="271"/>
        <v>0</v>
      </c>
      <c r="G231" s="12"/>
      <c r="H231" s="12"/>
      <c r="I231" s="13">
        <f t="shared" si="275"/>
        <v>0</v>
      </c>
      <c r="J231" s="14">
        <f t="shared" si="276"/>
        <v>0</v>
      </c>
      <c r="K231" s="13">
        <f t="shared" si="277"/>
        <v>0</v>
      </c>
      <c r="L231" s="13">
        <f t="shared" si="278"/>
        <v>0</v>
      </c>
      <c r="M231" s="8"/>
      <c r="N231" s="15">
        <f t="shared" si="272"/>
        <v>0</v>
      </c>
      <c r="O231" s="8"/>
      <c r="P231" s="8"/>
      <c r="Q231" s="8"/>
      <c r="R231" s="8"/>
      <c r="S231" s="16">
        <f t="shared" si="273"/>
        <v>0</v>
      </c>
      <c r="T231" s="17"/>
      <c r="U231" s="18">
        <f t="shared" si="274"/>
        <v>0</v>
      </c>
      <c r="V231" s="19"/>
      <c r="W231" s="20"/>
      <c r="X231" s="20"/>
      <c r="Y231" s="21"/>
    </row>
    <row r="232" spans="1:25" x14ac:dyDescent="0.2">
      <c r="A232" s="22" t="s">
        <v>142</v>
      </c>
      <c r="B232" s="23">
        <v>4</v>
      </c>
      <c r="C232" s="24">
        <f>SUM(C229:C231)</f>
        <v>0</v>
      </c>
      <c r="D232" s="25">
        <f>SUM(D229:D231)</f>
        <v>0</v>
      </c>
      <c r="E232" s="25">
        <f>SUM(E229:E231)</f>
        <v>0</v>
      </c>
      <c r="F232" s="26" t="s">
        <v>14</v>
      </c>
      <c r="G232" s="23" t="s">
        <v>14</v>
      </c>
      <c r="H232" s="23" t="s">
        <v>14</v>
      </c>
      <c r="I232" s="25">
        <f>SUM(I229:I231)</f>
        <v>0</v>
      </c>
      <c r="J232" s="26" t="s">
        <v>14</v>
      </c>
      <c r="K232" s="25">
        <f>SUM(K229:K231)</f>
        <v>0</v>
      </c>
      <c r="L232" s="25">
        <f>SUM(L229:L231)</f>
        <v>0</v>
      </c>
      <c r="M232" s="27">
        <f>SUM(M229:M231)</f>
        <v>0</v>
      </c>
      <c r="N232" s="24">
        <f>SUM(N229:N231)</f>
        <v>0</v>
      </c>
      <c r="O232" s="24">
        <f>SUM(O229:O231)</f>
        <v>0</v>
      </c>
      <c r="P232" s="26" t="s">
        <v>14</v>
      </c>
      <c r="Q232" s="30"/>
      <c r="R232" s="24">
        <f>SUM(R229:R231)</f>
        <v>0</v>
      </c>
      <c r="S232" s="35">
        <f>SUM(S229:S231)</f>
        <v>0</v>
      </c>
      <c r="T232" s="35">
        <f>SUM(T229:T231)</f>
        <v>0</v>
      </c>
      <c r="U232" s="26" t="s">
        <v>14</v>
      </c>
      <c r="V232" s="23" t="s">
        <v>14</v>
      </c>
      <c r="W232" s="23" t="s">
        <v>14</v>
      </c>
      <c r="X232" s="23" t="s">
        <v>14</v>
      </c>
      <c r="Y232" s="23" t="s">
        <v>14</v>
      </c>
    </row>
    <row r="233" spans="1:25" x14ac:dyDescent="0.2">
      <c r="A233" s="22" t="s">
        <v>143</v>
      </c>
      <c r="B233" s="23">
        <v>4</v>
      </c>
      <c r="C233" s="30" t="s">
        <v>14</v>
      </c>
      <c r="D233" s="26" t="s">
        <v>14</v>
      </c>
      <c r="E233" s="26" t="s">
        <v>14</v>
      </c>
      <c r="F233" s="25">
        <f>SUM(F229:F231)</f>
        <v>0</v>
      </c>
      <c r="G233" s="23" t="s">
        <v>14</v>
      </c>
      <c r="H233" s="23" t="s">
        <v>14</v>
      </c>
      <c r="I233" s="23" t="s">
        <v>14</v>
      </c>
      <c r="J233" s="25">
        <f>SUM(J229:J231)</f>
        <v>0</v>
      </c>
      <c r="K233" s="23" t="s">
        <v>14</v>
      </c>
      <c r="L233" s="23" t="s">
        <v>14</v>
      </c>
      <c r="M233" s="28" t="s">
        <v>14</v>
      </c>
      <c r="N233" s="23" t="s">
        <v>14</v>
      </c>
      <c r="O233" s="23" t="s">
        <v>14</v>
      </c>
      <c r="P233" s="25">
        <f>SUM(P229:P231)</f>
        <v>0</v>
      </c>
      <c r="Q233" s="24"/>
      <c r="R233" s="31" t="s">
        <v>14</v>
      </c>
      <c r="S233" s="31" t="s">
        <v>14</v>
      </c>
      <c r="T233" s="31" t="s">
        <v>14</v>
      </c>
      <c r="U233" s="25">
        <f>SUM(U229:U231)</f>
        <v>0</v>
      </c>
      <c r="V233" s="36" t="s">
        <v>14</v>
      </c>
      <c r="W233" s="23" t="s">
        <v>14</v>
      </c>
      <c r="X233" s="23" t="s">
        <v>14</v>
      </c>
      <c r="Y233" s="23" t="s">
        <v>14</v>
      </c>
    </row>
    <row r="234" spans="1:25" x14ac:dyDescent="0.2">
      <c r="A234" s="22" t="s">
        <v>144</v>
      </c>
      <c r="B234" s="23">
        <v>4</v>
      </c>
      <c r="C234" s="24">
        <f>SUMIF(H229:H231,"f",C229:C231)</f>
        <v>0</v>
      </c>
      <c r="D234" s="24">
        <f>SUMIF(H229:H231,"f",D229:D231)</f>
        <v>0</v>
      </c>
      <c r="E234" s="24">
        <f>SUMIF(H229:H231,"f",E229:E231)</f>
        <v>0</v>
      </c>
      <c r="F234" s="26" t="s">
        <v>14</v>
      </c>
      <c r="G234" s="23" t="s">
        <v>14</v>
      </c>
      <c r="H234" s="23" t="s">
        <v>14</v>
      </c>
      <c r="I234" s="24">
        <f>SUMIF(H229:H231,"f",I229:I231)</f>
        <v>0</v>
      </c>
      <c r="J234" s="23" t="s">
        <v>14</v>
      </c>
      <c r="K234" s="24">
        <f>SUMIF(H229:H231,"f",K229:K231)</f>
        <v>0</v>
      </c>
      <c r="L234" s="24">
        <f>SUMIF(H229:H231,"f",L229:L231)</f>
        <v>0</v>
      </c>
      <c r="M234" s="24">
        <f>SUMIF(H229:H231,"f",M229:M231)</f>
        <v>0</v>
      </c>
      <c r="N234" s="24">
        <f>SUMIF(H229:H231,"f",N229:N231)</f>
        <v>0</v>
      </c>
      <c r="O234" s="24">
        <f>SUMIF(H229:H231,"f",O229:O231)</f>
        <v>0</v>
      </c>
      <c r="P234" s="23" t="s">
        <v>14</v>
      </c>
      <c r="Q234" s="31"/>
      <c r="R234" s="24">
        <f>SUMIF(H229:H231,"f",R229:R231)</f>
        <v>0</v>
      </c>
      <c r="S234" s="24">
        <f>SUMIF(H229:H231,"f",S229:S231)</f>
        <v>0</v>
      </c>
      <c r="T234" s="24">
        <f>SUMIF(H229:H231,"f",T229:T231)</f>
        <v>0</v>
      </c>
      <c r="U234" s="23" t="s">
        <v>14</v>
      </c>
      <c r="V234" s="23" t="s">
        <v>14</v>
      </c>
      <c r="W234" s="23" t="s">
        <v>14</v>
      </c>
      <c r="X234" s="23" t="s">
        <v>14</v>
      </c>
      <c r="Y234" s="23" t="s">
        <v>14</v>
      </c>
    </row>
    <row r="235" spans="1:25" x14ac:dyDescent="0.2">
      <c r="A235" s="234" t="s">
        <v>32</v>
      </c>
      <c r="B235" s="235"/>
      <c r="C235" s="235"/>
      <c r="D235" s="235"/>
      <c r="E235" s="235"/>
      <c r="F235" s="235"/>
      <c r="G235" s="235"/>
      <c r="H235" s="235"/>
      <c r="I235" s="235"/>
      <c r="J235" s="235"/>
      <c r="K235" s="235"/>
      <c r="L235" s="235"/>
      <c r="M235" s="235"/>
      <c r="N235" s="235"/>
      <c r="O235" s="235"/>
      <c r="P235" s="235"/>
      <c r="Q235" s="235"/>
      <c r="R235" s="235"/>
      <c r="S235" s="235"/>
      <c r="T235" s="235"/>
      <c r="U235" s="235"/>
      <c r="V235" s="235"/>
      <c r="W235" s="235"/>
      <c r="X235" s="235"/>
      <c r="Y235" s="236"/>
    </row>
    <row r="236" spans="1:25" x14ac:dyDescent="0.2">
      <c r="A236" s="7" t="s">
        <v>238</v>
      </c>
      <c r="B236" s="8">
        <v>4</v>
      </c>
      <c r="C236" s="9">
        <v>18</v>
      </c>
      <c r="D236" s="10">
        <f t="shared" ref="D236:D238" si="279">IF(C236&gt;0,K236/(I236/C236),0)</f>
        <v>0</v>
      </c>
      <c r="E236" s="10">
        <f t="shared" ref="E236:E238" si="280">IF(C236&gt;0,S236/(I236/C236),0)</f>
        <v>18</v>
      </c>
      <c r="F236" s="11">
        <f t="shared" ref="F236:F238" si="281">IF(V236&gt;0,FLOOR((P236+U236)/V236,0.1),0)</f>
        <v>17.7</v>
      </c>
      <c r="G236" s="12" t="s">
        <v>16</v>
      </c>
      <c r="H236" s="12" t="s">
        <v>20</v>
      </c>
      <c r="I236" s="13">
        <f>K236+S236</f>
        <v>480</v>
      </c>
      <c r="J236" s="14">
        <f>P236+U236</f>
        <v>480</v>
      </c>
      <c r="K236" s="13">
        <f>L236+R236</f>
        <v>0</v>
      </c>
      <c r="L236" s="13">
        <f>M236+N236</f>
        <v>0</v>
      </c>
      <c r="M236" s="8"/>
      <c r="N236" s="15">
        <f t="shared" ref="N236:N238" si="282">O236+P236+Q236</f>
        <v>0</v>
      </c>
      <c r="O236" s="8"/>
      <c r="P236" s="123"/>
      <c r="Q236" s="123"/>
      <c r="R236" s="8"/>
      <c r="S236" s="16">
        <f>(C236*V236)-K236-6</f>
        <v>480</v>
      </c>
      <c r="T236" s="17"/>
      <c r="U236" s="18">
        <f t="shared" ref="U236:U238" si="283">S236-T236</f>
        <v>480</v>
      </c>
      <c r="V236" s="20">
        <v>27</v>
      </c>
      <c r="W236" s="20">
        <v>100</v>
      </c>
      <c r="X236" s="20"/>
      <c r="Y236" s="21"/>
    </row>
    <row r="237" spans="1:25" x14ac:dyDescent="0.2">
      <c r="A237" s="7"/>
      <c r="B237" s="8">
        <v>4</v>
      </c>
      <c r="C237" s="9"/>
      <c r="D237" s="10">
        <f t="shared" si="279"/>
        <v>0</v>
      </c>
      <c r="E237" s="10">
        <f t="shared" si="280"/>
        <v>0</v>
      </c>
      <c r="F237" s="11">
        <f t="shared" si="281"/>
        <v>0</v>
      </c>
      <c r="G237" s="12"/>
      <c r="H237" s="12"/>
      <c r="I237" s="13">
        <f t="shared" ref="I237:I238" si="284">K237+S237</f>
        <v>0</v>
      </c>
      <c r="J237" s="14">
        <f t="shared" ref="J237:J238" si="285">P237+U237</f>
        <v>0</v>
      </c>
      <c r="K237" s="13">
        <f t="shared" ref="K237:K238" si="286">L237+R237</f>
        <v>0</v>
      </c>
      <c r="L237" s="13">
        <f t="shared" ref="L237:L238" si="287">M237+N237</f>
        <v>0</v>
      </c>
      <c r="M237" s="8"/>
      <c r="N237" s="15">
        <f t="shared" si="282"/>
        <v>0</v>
      </c>
      <c r="O237" s="8"/>
      <c r="P237" s="8"/>
      <c r="Q237" s="8"/>
      <c r="R237" s="8"/>
      <c r="S237" s="16">
        <f t="shared" ref="S237:S238" si="288">(C237*V237)-K237</f>
        <v>0</v>
      </c>
      <c r="T237" s="17"/>
      <c r="U237" s="18">
        <f t="shared" si="283"/>
        <v>0</v>
      </c>
      <c r="V237" s="20"/>
      <c r="W237" s="20"/>
      <c r="X237" s="20"/>
      <c r="Y237" s="21"/>
    </row>
    <row r="238" spans="1:25" x14ac:dyDescent="0.2">
      <c r="A238" s="7"/>
      <c r="B238" s="8">
        <v>4</v>
      </c>
      <c r="C238" s="9"/>
      <c r="D238" s="10">
        <f t="shared" si="279"/>
        <v>0</v>
      </c>
      <c r="E238" s="10">
        <f t="shared" si="280"/>
        <v>0</v>
      </c>
      <c r="F238" s="11">
        <f t="shared" si="281"/>
        <v>0</v>
      </c>
      <c r="G238" s="12"/>
      <c r="H238" s="12"/>
      <c r="I238" s="13">
        <f t="shared" si="284"/>
        <v>0</v>
      </c>
      <c r="J238" s="14">
        <f t="shared" si="285"/>
        <v>0</v>
      </c>
      <c r="K238" s="13">
        <f t="shared" si="286"/>
        <v>0</v>
      </c>
      <c r="L238" s="13">
        <f t="shared" si="287"/>
        <v>0</v>
      </c>
      <c r="M238" s="8"/>
      <c r="N238" s="15">
        <f t="shared" si="282"/>
        <v>0</v>
      </c>
      <c r="O238" s="8"/>
      <c r="P238" s="8"/>
      <c r="Q238" s="8"/>
      <c r="R238" s="8"/>
      <c r="S238" s="16">
        <f t="shared" si="288"/>
        <v>0</v>
      </c>
      <c r="T238" s="17"/>
      <c r="U238" s="18">
        <f t="shared" si="283"/>
        <v>0</v>
      </c>
      <c r="V238" s="20"/>
      <c r="W238" s="20"/>
      <c r="X238" s="20"/>
      <c r="Y238" s="21"/>
    </row>
    <row r="239" spans="1:25" x14ac:dyDescent="0.2">
      <c r="A239" s="22" t="s">
        <v>142</v>
      </c>
      <c r="B239" s="23">
        <v>4</v>
      </c>
      <c r="C239" s="24">
        <f>SUM(C236:C238)</f>
        <v>18</v>
      </c>
      <c r="D239" s="25">
        <f>SUM(D236:D238)</f>
        <v>0</v>
      </c>
      <c r="E239" s="25">
        <f>SUM(E236:E238)</f>
        <v>18</v>
      </c>
      <c r="F239" s="26" t="s">
        <v>14</v>
      </c>
      <c r="G239" s="23" t="s">
        <v>14</v>
      </c>
      <c r="H239" s="23" t="s">
        <v>14</v>
      </c>
      <c r="I239" s="25">
        <f>SUM(I236:I238)</f>
        <v>480</v>
      </c>
      <c r="J239" s="26" t="s">
        <v>14</v>
      </c>
      <c r="K239" s="25">
        <f>SUM(K236:K238)</f>
        <v>0</v>
      </c>
      <c r="L239" s="25">
        <f>SUM(L236:L238)</f>
        <v>0</v>
      </c>
      <c r="M239" s="27">
        <f>SUM(M236:M238)</f>
        <v>0</v>
      </c>
      <c r="N239" s="24">
        <f>SUM(N236:N238)</f>
        <v>0</v>
      </c>
      <c r="O239" s="24">
        <f>SUM(O236:O238)</f>
        <v>0</v>
      </c>
      <c r="P239" s="26" t="s">
        <v>14</v>
      </c>
      <c r="Q239" s="30"/>
      <c r="R239" s="24">
        <f>SUM(R236:R238)</f>
        <v>0</v>
      </c>
      <c r="S239" s="35">
        <f>SUM(S236:S238)</f>
        <v>480</v>
      </c>
      <c r="T239" s="35">
        <f>SUM(T236:T238)</f>
        <v>0</v>
      </c>
      <c r="U239" s="26" t="s">
        <v>14</v>
      </c>
      <c r="V239" s="23" t="s">
        <v>14</v>
      </c>
      <c r="W239" s="23" t="s">
        <v>14</v>
      </c>
      <c r="X239" s="23" t="s">
        <v>14</v>
      </c>
      <c r="Y239" s="23" t="s">
        <v>14</v>
      </c>
    </row>
    <row r="240" spans="1:25" x14ac:dyDescent="0.2">
      <c r="A240" s="22" t="s">
        <v>143</v>
      </c>
      <c r="B240" s="23">
        <v>4</v>
      </c>
      <c r="C240" s="30" t="s">
        <v>14</v>
      </c>
      <c r="D240" s="26" t="s">
        <v>14</v>
      </c>
      <c r="E240" s="26" t="s">
        <v>14</v>
      </c>
      <c r="F240" s="25">
        <f>SUM(F236:F238)</f>
        <v>17.7</v>
      </c>
      <c r="G240" s="23" t="s">
        <v>14</v>
      </c>
      <c r="H240" s="23" t="s">
        <v>14</v>
      </c>
      <c r="I240" s="23" t="s">
        <v>14</v>
      </c>
      <c r="J240" s="25">
        <f>SUM(J236:J238)</f>
        <v>480</v>
      </c>
      <c r="K240" s="23" t="s">
        <v>14</v>
      </c>
      <c r="L240" s="23" t="s">
        <v>14</v>
      </c>
      <c r="M240" s="28" t="s">
        <v>14</v>
      </c>
      <c r="N240" s="23" t="s">
        <v>14</v>
      </c>
      <c r="O240" s="23" t="s">
        <v>14</v>
      </c>
      <c r="P240" s="25">
        <f>SUM(P236:P238)</f>
        <v>0</v>
      </c>
      <c r="Q240" s="24"/>
      <c r="R240" s="31" t="s">
        <v>14</v>
      </c>
      <c r="S240" s="31" t="s">
        <v>14</v>
      </c>
      <c r="T240" s="31" t="s">
        <v>14</v>
      </c>
      <c r="U240" s="25">
        <f>SUM(U236:U238)</f>
        <v>480</v>
      </c>
      <c r="V240" s="36" t="s">
        <v>14</v>
      </c>
      <c r="W240" s="23" t="s">
        <v>14</v>
      </c>
      <c r="X240" s="23" t="s">
        <v>14</v>
      </c>
      <c r="Y240" s="23" t="s">
        <v>14</v>
      </c>
    </row>
    <row r="241" spans="1:25" ht="16" thickBot="1" x14ac:dyDescent="0.25">
      <c r="A241" s="22" t="s">
        <v>144</v>
      </c>
      <c r="B241" s="23">
        <v>4</v>
      </c>
      <c r="C241" s="24">
        <f>SUMIF(H236:H238,"f",C236:C238)</f>
        <v>18</v>
      </c>
      <c r="D241" s="24">
        <f>SUMIF(H236:H238,"f",D236:D238)</f>
        <v>0</v>
      </c>
      <c r="E241" s="24">
        <f>SUMIF(H236:H238,"f",E236:E238)</f>
        <v>18</v>
      </c>
      <c r="F241" s="26" t="s">
        <v>14</v>
      </c>
      <c r="G241" s="23" t="s">
        <v>14</v>
      </c>
      <c r="H241" s="23" t="s">
        <v>14</v>
      </c>
      <c r="I241" s="24">
        <f>SUMIF(H236:H238,"f",I236:I238)</f>
        <v>480</v>
      </c>
      <c r="J241" s="23" t="s">
        <v>14</v>
      </c>
      <c r="K241" s="24">
        <f>SUMIF(H236:H238,"f",K236:K238)</f>
        <v>0</v>
      </c>
      <c r="L241" s="24">
        <f>SUMIF(H236:H238,"f",L236:L238)</f>
        <v>0</v>
      </c>
      <c r="M241" s="24">
        <f>SUMIF(H236:H238,"f",M236:M238)</f>
        <v>0</v>
      </c>
      <c r="N241" s="24">
        <f>SUMIF(H236:H238,"f",N236:N238)</f>
        <v>0</v>
      </c>
      <c r="O241" s="24">
        <f>SUMIF(H236:H238,"f",O236:O238)</f>
        <v>0</v>
      </c>
      <c r="P241" s="23" t="s">
        <v>14</v>
      </c>
      <c r="Q241" s="31"/>
      <c r="R241" s="24">
        <f>SUMIF(H236:H238,"f",R236:R238)</f>
        <v>0</v>
      </c>
      <c r="S241" s="24">
        <f>SUMIF(H236:H238,"f",S236:S238)</f>
        <v>480</v>
      </c>
      <c r="T241" s="24">
        <f>SUMIF(H236:H238,"f",T236:T238)</f>
        <v>0</v>
      </c>
      <c r="U241" s="23" t="s">
        <v>14</v>
      </c>
      <c r="V241" s="23" t="s">
        <v>14</v>
      </c>
      <c r="W241" s="23" t="s">
        <v>14</v>
      </c>
      <c r="X241" s="23" t="s">
        <v>14</v>
      </c>
      <c r="Y241" s="23" t="s">
        <v>14</v>
      </c>
    </row>
    <row r="242" spans="1:25" s="37" customFormat="1" ht="19" thickTop="1" thickBot="1" x14ac:dyDescent="0.25">
      <c r="A242" s="43" t="s">
        <v>84</v>
      </c>
      <c r="B242" s="44">
        <v>4</v>
      </c>
      <c r="C242" s="45">
        <f>SUM(C197,C204,C211,C218,C225,C232,C239)</f>
        <v>30</v>
      </c>
      <c r="D242" s="45">
        <f>SUM(D197,D204,D211,D218,D225,D232,D239)</f>
        <v>8.5933333333333337</v>
      </c>
      <c r="E242" s="45">
        <f>SUM(E197,E204,E211,E218,E225,E232,E239)</f>
        <v>21.406666666666666</v>
      </c>
      <c r="F242" s="45">
        <f>SUM(F198,F205,F212,F219,F226,F233,F240)</f>
        <v>24.9</v>
      </c>
      <c r="G242" s="46" t="s">
        <v>14</v>
      </c>
      <c r="H242" s="46" t="s">
        <v>14</v>
      </c>
      <c r="I242" s="45">
        <f>SUM(I197,I204,I211,I218,I225,I232,I239)</f>
        <v>820</v>
      </c>
      <c r="J242" s="45">
        <f>SUM(J198,J205,J212,J219,J226,J233,J240)</f>
        <v>705</v>
      </c>
      <c r="K242" s="45">
        <f>SUM(K197,K204,K211,K218,K225,K232,K239)</f>
        <v>250</v>
      </c>
      <c r="L242" s="45">
        <f>SUM(L197,L204,L211,L218,L225,L232,L239)</f>
        <v>240</v>
      </c>
      <c r="M242" s="45">
        <f>SUM(M197,M204,M211,M218,M225,M232,M239)</f>
        <v>60</v>
      </c>
      <c r="N242" s="45">
        <f>SUM(N197,N204,N211,N218,N225,N232,N239)</f>
        <v>180</v>
      </c>
      <c r="O242" s="45">
        <f>SUM(O197,O204,O211,O218,O225,O232,O239)</f>
        <v>0</v>
      </c>
      <c r="P242" s="45">
        <f>SUM(P198,P205,P212,P219,P226,P233,P240)</f>
        <v>135</v>
      </c>
      <c r="Q242" s="45"/>
      <c r="R242" s="45">
        <f>SUM(R197,R204,R211,R218,R225,R232,R239)</f>
        <v>10</v>
      </c>
      <c r="S242" s="45">
        <f>SUM(S197,S204,S211,S218,S225,S232,S239)</f>
        <v>570</v>
      </c>
      <c r="T242" s="45">
        <f>SUM(T197,T204,T211,T218,T225,T232,T239)</f>
        <v>0</v>
      </c>
      <c r="U242" s="45">
        <f>SUM(U198,U205,U212,U219,U226,U233,U240)</f>
        <v>570</v>
      </c>
      <c r="V242" s="46" t="s">
        <v>14</v>
      </c>
      <c r="W242" s="46" t="s">
        <v>14</v>
      </c>
      <c r="X242" s="46" t="s">
        <v>14</v>
      </c>
      <c r="Y242" s="46" t="s">
        <v>14</v>
      </c>
    </row>
    <row r="243" spans="1:25" s="37" customFormat="1" ht="18" thickTop="1" x14ac:dyDescent="0.2">
      <c r="A243" s="47" t="s">
        <v>90</v>
      </c>
      <c r="B243" s="48" t="s">
        <v>14</v>
      </c>
      <c r="C243" s="49">
        <f>C242+C190</f>
        <v>60</v>
      </c>
      <c r="D243" s="49">
        <f>D242+D190</f>
        <v>26.386666666666663</v>
      </c>
      <c r="E243" s="49">
        <f>E242+E190</f>
        <v>33.61333333333333</v>
      </c>
      <c r="F243" s="49">
        <f>F242+F190</f>
        <v>48.099999999999994</v>
      </c>
      <c r="G243" s="50" t="s">
        <v>14</v>
      </c>
      <c r="H243" s="50" t="s">
        <v>14</v>
      </c>
      <c r="I243" s="49">
        <f t="shared" ref="I243:P243" si="289">I242+I190</f>
        <v>1610</v>
      </c>
      <c r="J243" s="49">
        <f t="shared" si="289"/>
        <v>1330</v>
      </c>
      <c r="K243" s="49">
        <f t="shared" si="289"/>
        <v>730</v>
      </c>
      <c r="L243" s="49">
        <f t="shared" si="289"/>
        <v>705</v>
      </c>
      <c r="M243" s="49">
        <f t="shared" si="289"/>
        <v>150</v>
      </c>
      <c r="N243" s="49">
        <f t="shared" si="289"/>
        <v>555</v>
      </c>
      <c r="O243" s="49">
        <f t="shared" si="289"/>
        <v>15</v>
      </c>
      <c r="P243" s="49">
        <f t="shared" si="289"/>
        <v>450</v>
      </c>
      <c r="Q243" s="49"/>
      <c r="R243" s="49">
        <f>R242+R190</f>
        <v>25</v>
      </c>
      <c r="S243" s="49">
        <f>S242+S190</f>
        <v>880</v>
      </c>
      <c r="T243" s="49">
        <f>T242+T190</f>
        <v>0</v>
      </c>
      <c r="U243" s="49">
        <f>U242+U190</f>
        <v>880</v>
      </c>
      <c r="V243" s="50" t="s">
        <v>14</v>
      </c>
      <c r="W243" s="50" t="s">
        <v>14</v>
      </c>
      <c r="X243" s="50" t="s">
        <v>14</v>
      </c>
      <c r="Y243" s="50" t="s">
        <v>14</v>
      </c>
    </row>
    <row r="244" spans="1:25" ht="25.5" customHeight="1" x14ac:dyDescent="0.2">
      <c r="A244" s="256" t="s">
        <v>92</v>
      </c>
      <c r="B244" s="257"/>
      <c r="C244" s="257"/>
      <c r="D244" s="257"/>
      <c r="E244" s="257"/>
      <c r="F244" s="257"/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  <c r="W244" s="257"/>
      <c r="X244" s="257"/>
      <c r="Y244" s="258"/>
    </row>
    <row r="245" spans="1:25" ht="25.5" customHeight="1" x14ac:dyDescent="0.2">
      <c r="A245" s="237" t="s">
        <v>93</v>
      </c>
      <c r="B245" s="238"/>
      <c r="C245" s="238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9"/>
    </row>
    <row r="246" spans="1:25" x14ac:dyDescent="0.2">
      <c r="A246" s="234" t="s">
        <v>27</v>
      </c>
      <c r="B246" s="235"/>
      <c r="C246" s="235"/>
      <c r="D246" s="235"/>
      <c r="E246" s="235"/>
      <c r="F246" s="235"/>
      <c r="G246" s="235"/>
      <c r="H246" s="235"/>
      <c r="I246" s="235"/>
      <c r="J246" s="235"/>
      <c r="K246" s="235"/>
      <c r="L246" s="235"/>
      <c r="M246" s="235"/>
      <c r="N246" s="235"/>
      <c r="O246" s="235"/>
      <c r="P246" s="235"/>
      <c r="Q246" s="235"/>
      <c r="R246" s="235"/>
      <c r="S246" s="235"/>
      <c r="T246" s="235"/>
      <c r="U246" s="235"/>
      <c r="V246" s="235"/>
      <c r="W246" s="235"/>
      <c r="X246" s="235"/>
      <c r="Y246" s="236"/>
    </row>
    <row r="247" spans="1:25" x14ac:dyDescent="0.2">
      <c r="A247" s="7"/>
      <c r="B247" s="8">
        <v>5</v>
      </c>
      <c r="C247" s="9"/>
      <c r="D247" s="10">
        <f t="shared" ref="D247:D250" si="290">IF(C247&gt;0,K247/(I247/C247),0)</f>
        <v>0</v>
      </c>
      <c r="E247" s="10">
        <f t="shared" ref="E247:E250" si="291">IF(C247&gt;0,S247/(I247/C247),0)</f>
        <v>0</v>
      </c>
      <c r="F247" s="11">
        <f t="shared" ref="F247:F250" si="292">IF(V247&gt;0,FLOOR((P247+U247)/V247,0.1),0)</f>
        <v>0</v>
      </c>
      <c r="G247" s="12"/>
      <c r="H247" s="12"/>
      <c r="I247" s="13">
        <f>K247+S247</f>
        <v>0</v>
      </c>
      <c r="J247" s="14">
        <f>P247+U247</f>
        <v>0</v>
      </c>
      <c r="K247" s="13">
        <f>L247+R247</f>
        <v>0</v>
      </c>
      <c r="L247" s="13">
        <f>M247+N247</f>
        <v>0</v>
      </c>
      <c r="M247" s="8"/>
      <c r="N247" s="15">
        <f t="shared" ref="N247:N250" si="293">O247+P247+Q247</f>
        <v>0</v>
      </c>
      <c r="O247" s="8"/>
      <c r="P247" s="8"/>
      <c r="Q247" s="8"/>
      <c r="R247" s="8"/>
      <c r="S247" s="16">
        <f t="shared" ref="S247:S250" si="294">(C247*V247)-K247</f>
        <v>0</v>
      </c>
      <c r="T247" s="17"/>
      <c r="U247" s="18">
        <f t="shared" ref="U247:U250" si="295">S247-T247</f>
        <v>0</v>
      </c>
      <c r="V247" s="19"/>
      <c r="W247" s="20"/>
      <c r="X247" s="20"/>
      <c r="Y247" s="21"/>
    </row>
    <row r="248" spans="1:25" x14ac:dyDescent="0.2">
      <c r="A248" s="7"/>
      <c r="B248" s="8">
        <v>5</v>
      </c>
      <c r="C248" s="9"/>
      <c r="D248" s="10">
        <f t="shared" si="290"/>
        <v>0</v>
      </c>
      <c r="E248" s="10">
        <f t="shared" si="291"/>
        <v>0</v>
      </c>
      <c r="F248" s="11">
        <f t="shared" si="292"/>
        <v>0</v>
      </c>
      <c r="G248" s="12"/>
      <c r="H248" s="12"/>
      <c r="I248" s="13">
        <f t="shared" ref="I248:I250" si="296">K248+S248</f>
        <v>0</v>
      </c>
      <c r="J248" s="14">
        <f t="shared" ref="J248:J250" si="297">P248+U248</f>
        <v>0</v>
      </c>
      <c r="K248" s="13">
        <f t="shared" ref="K248:K250" si="298">L248+R248</f>
        <v>0</v>
      </c>
      <c r="L248" s="13">
        <f t="shared" ref="L248:L250" si="299">M248+N248</f>
        <v>0</v>
      </c>
      <c r="M248" s="8"/>
      <c r="N248" s="15">
        <f t="shared" si="293"/>
        <v>0</v>
      </c>
      <c r="O248" s="8"/>
      <c r="P248" s="8"/>
      <c r="Q248" s="8"/>
      <c r="R248" s="8"/>
      <c r="S248" s="16">
        <f t="shared" si="294"/>
        <v>0</v>
      </c>
      <c r="T248" s="17"/>
      <c r="U248" s="18">
        <f t="shared" si="295"/>
        <v>0</v>
      </c>
      <c r="V248" s="19"/>
      <c r="W248" s="20"/>
      <c r="X248" s="20"/>
      <c r="Y248" s="21"/>
    </row>
    <row r="249" spans="1:25" x14ac:dyDescent="0.2">
      <c r="A249" s="7"/>
      <c r="B249" s="8">
        <v>5</v>
      </c>
      <c r="C249" s="9"/>
      <c r="D249" s="10">
        <f t="shared" si="290"/>
        <v>0</v>
      </c>
      <c r="E249" s="10">
        <f t="shared" si="291"/>
        <v>0</v>
      </c>
      <c r="F249" s="11">
        <f t="shared" si="292"/>
        <v>0</v>
      </c>
      <c r="G249" s="12"/>
      <c r="H249" s="12"/>
      <c r="I249" s="13">
        <f t="shared" si="296"/>
        <v>0</v>
      </c>
      <c r="J249" s="14">
        <f t="shared" si="297"/>
        <v>0</v>
      </c>
      <c r="K249" s="13">
        <f t="shared" si="298"/>
        <v>0</v>
      </c>
      <c r="L249" s="13">
        <f t="shared" si="299"/>
        <v>0</v>
      </c>
      <c r="M249" s="8"/>
      <c r="N249" s="15">
        <f t="shared" si="293"/>
        <v>0</v>
      </c>
      <c r="O249" s="8"/>
      <c r="P249" s="8"/>
      <c r="Q249" s="8"/>
      <c r="R249" s="8"/>
      <c r="S249" s="16">
        <f t="shared" si="294"/>
        <v>0</v>
      </c>
      <c r="T249" s="17"/>
      <c r="U249" s="18">
        <f t="shared" si="295"/>
        <v>0</v>
      </c>
      <c r="V249" s="19"/>
      <c r="W249" s="20"/>
      <c r="X249" s="20"/>
      <c r="Y249" s="21"/>
    </row>
    <row r="250" spans="1:25" x14ac:dyDescent="0.2">
      <c r="A250" s="7"/>
      <c r="B250" s="8">
        <v>5</v>
      </c>
      <c r="C250" s="9"/>
      <c r="D250" s="10">
        <f t="shared" si="290"/>
        <v>0</v>
      </c>
      <c r="E250" s="10">
        <f t="shared" si="291"/>
        <v>0</v>
      </c>
      <c r="F250" s="11">
        <f t="shared" si="292"/>
        <v>0</v>
      </c>
      <c r="G250" s="12"/>
      <c r="H250" s="12"/>
      <c r="I250" s="13">
        <f t="shared" si="296"/>
        <v>0</v>
      </c>
      <c r="J250" s="14">
        <f t="shared" si="297"/>
        <v>0</v>
      </c>
      <c r="K250" s="13">
        <f t="shared" si="298"/>
        <v>0</v>
      </c>
      <c r="L250" s="13">
        <f t="shared" si="299"/>
        <v>0</v>
      </c>
      <c r="M250" s="8"/>
      <c r="N250" s="15">
        <f t="shared" si="293"/>
        <v>0</v>
      </c>
      <c r="O250" s="8"/>
      <c r="P250" s="8"/>
      <c r="Q250" s="8"/>
      <c r="R250" s="8"/>
      <c r="S250" s="16">
        <f t="shared" si="294"/>
        <v>0</v>
      </c>
      <c r="T250" s="17"/>
      <c r="U250" s="18">
        <f t="shared" si="295"/>
        <v>0</v>
      </c>
      <c r="V250" s="19"/>
      <c r="W250" s="20"/>
      <c r="X250" s="20"/>
      <c r="Y250" s="21"/>
    </row>
    <row r="251" spans="1:25" x14ac:dyDescent="0.2">
      <c r="A251" s="22" t="s">
        <v>142</v>
      </c>
      <c r="B251" s="23">
        <v>5</v>
      </c>
      <c r="C251" s="24">
        <f>SUM(C247:C250)</f>
        <v>0</v>
      </c>
      <c r="D251" s="25">
        <f>SUM(D247:D250)</f>
        <v>0</v>
      </c>
      <c r="E251" s="25">
        <f>SUM(E247:E250)</f>
        <v>0</v>
      </c>
      <c r="F251" s="26" t="s">
        <v>14</v>
      </c>
      <c r="G251" s="23" t="s">
        <v>14</v>
      </c>
      <c r="H251" s="23" t="s">
        <v>14</v>
      </c>
      <c r="I251" s="25">
        <f>SUM(I247:I250)</f>
        <v>0</v>
      </c>
      <c r="J251" s="26" t="s">
        <v>14</v>
      </c>
      <c r="K251" s="25">
        <f>SUM(K247:K250)</f>
        <v>0</v>
      </c>
      <c r="L251" s="25">
        <f>SUM(L247:L250)</f>
        <v>0</v>
      </c>
      <c r="M251" s="27">
        <f>SUM(M247:M250)</f>
        <v>0</v>
      </c>
      <c r="N251" s="24">
        <f>SUM(N247:N250)</f>
        <v>0</v>
      </c>
      <c r="O251" s="24">
        <f>SUM(O247:O250)</f>
        <v>0</v>
      </c>
      <c r="P251" s="26" t="s">
        <v>14</v>
      </c>
      <c r="Q251" s="30"/>
      <c r="R251" s="24">
        <f>SUM(R247:R250)</f>
        <v>0</v>
      </c>
      <c r="S251" s="35">
        <f>SUM(S247:S250)</f>
        <v>0</v>
      </c>
      <c r="T251" s="35">
        <f>SUM(T247:T250)</f>
        <v>0</v>
      </c>
      <c r="U251" s="26" t="s">
        <v>14</v>
      </c>
      <c r="V251" s="23" t="s">
        <v>14</v>
      </c>
      <c r="W251" s="23" t="s">
        <v>14</v>
      </c>
      <c r="X251" s="23" t="s">
        <v>14</v>
      </c>
      <c r="Y251" s="23" t="s">
        <v>14</v>
      </c>
    </row>
    <row r="252" spans="1:25" x14ac:dyDescent="0.2">
      <c r="A252" s="22" t="s">
        <v>143</v>
      </c>
      <c r="B252" s="23">
        <v>5</v>
      </c>
      <c r="C252" s="30" t="s">
        <v>14</v>
      </c>
      <c r="D252" s="26" t="s">
        <v>14</v>
      </c>
      <c r="E252" s="26" t="s">
        <v>14</v>
      </c>
      <c r="F252" s="25">
        <f>SUM(F247:F250)</f>
        <v>0</v>
      </c>
      <c r="G252" s="23" t="s">
        <v>14</v>
      </c>
      <c r="H252" s="23" t="s">
        <v>14</v>
      </c>
      <c r="I252" s="23" t="s">
        <v>14</v>
      </c>
      <c r="J252" s="25">
        <f>SUM(J247:J250)</f>
        <v>0</v>
      </c>
      <c r="K252" s="23" t="s">
        <v>14</v>
      </c>
      <c r="L252" s="23" t="s">
        <v>14</v>
      </c>
      <c r="M252" s="28" t="s">
        <v>14</v>
      </c>
      <c r="N252" s="23" t="s">
        <v>14</v>
      </c>
      <c r="O252" s="23" t="s">
        <v>14</v>
      </c>
      <c r="P252" s="25">
        <f>SUM(P247:P250)</f>
        <v>0</v>
      </c>
      <c r="Q252" s="24"/>
      <c r="R252" s="31" t="s">
        <v>14</v>
      </c>
      <c r="S252" s="31" t="s">
        <v>14</v>
      </c>
      <c r="T252" s="31" t="s">
        <v>14</v>
      </c>
      <c r="U252" s="25">
        <f>SUM(U247:U250)</f>
        <v>0</v>
      </c>
      <c r="V252" s="36" t="s">
        <v>14</v>
      </c>
      <c r="W252" s="23" t="s">
        <v>14</v>
      </c>
      <c r="X252" s="23" t="s">
        <v>14</v>
      </c>
      <c r="Y252" s="23" t="s">
        <v>14</v>
      </c>
    </row>
    <row r="253" spans="1:25" x14ac:dyDescent="0.2">
      <c r="A253" s="22" t="s">
        <v>144</v>
      </c>
      <c r="B253" s="23">
        <v>5</v>
      </c>
      <c r="C253" s="24">
        <f>SUMIF(H247:H250,"f",C247:C250)</f>
        <v>0</v>
      </c>
      <c r="D253" s="24">
        <f>SUMIF(H247:H250,"f",D247:D250)</f>
        <v>0</v>
      </c>
      <c r="E253" s="24">
        <f>SUMIF(H247:H250,"f",E247:E250)</f>
        <v>0</v>
      </c>
      <c r="F253" s="26" t="s">
        <v>14</v>
      </c>
      <c r="G253" s="23" t="s">
        <v>14</v>
      </c>
      <c r="H253" s="23" t="s">
        <v>14</v>
      </c>
      <c r="I253" s="24">
        <f>SUMIF(H247:H250,"f",I247:I250)</f>
        <v>0</v>
      </c>
      <c r="J253" s="23" t="s">
        <v>14</v>
      </c>
      <c r="K253" s="24">
        <f>SUMIF(H247:H250,"f",K247:K250)</f>
        <v>0</v>
      </c>
      <c r="L253" s="24">
        <f>SUMIF(H247:H250,"f",L247:L250)</f>
        <v>0</v>
      </c>
      <c r="M253" s="24">
        <f>SUMIF(H247:H250,"f",M247:M250)</f>
        <v>0</v>
      </c>
      <c r="N253" s="24">
        <f>SUMIF(H247:H250,"f",N247:N250)</f>
        <v>0</v>
      </c>
      <c r="O253" s="24">
        <f>SUMIF(H247:H250,"f",O247:O250)</f>
        <v>0</v>
      </c>
      <c r="P253" s="23" t="s">
        <v>14</v>
      </c>
      <c r="Q253" s="31"/>
      <c r="R253" s="24">
        <f>SUMIF(H247:H250,"f",R247:R250)</f>
        <v>0</v>
      </c>
      <c r="S253" s="24">
        <f>SUMIF(H247:H250,"f",S247:S250)</f>
        <v>0</v>
      </c>
      <c r="T253" s="24">
        <f>SUMIF(H247:H250,"f",T247:T250)</f>
        <v>0</v>
      </c>
      <c r="U253" s="23" t="s">
        <v>14</v>
      </c>
      <c r="V253" s="23" t="s">
        <v>14</v>
      </c>
      <c r="W253" s="23" t="s">
        <v>14</v>
      </c>
      <c r="X253" s="23" t="s">
        <v>14</v>
      </c>
      <c r="Y253" s="23" t="s">
        <v>14</v>
      </c>
    </row>
    <row r="254" spans="1:25" x14ac:dyDescent="0.2">
      <c r="A254" s="234" t="s">
        <v>28</v>
      </c>
      <c r="B254" s="235"/>
      <c r="C254" s="235"/>
      <c r="D254" s="235"/>
      <c r="E254" s="235"/>
      <c r="F254" s="235"/>
      <c r="G254" s="235"/>
      <c r="H254" s="235"/>
      <c r="I254" s="235"/>
      <c r="J254" s="235"/>
      <c r="K254" s="235"/>
      <c r="L254" s="235"/>
      <c r="M254" s="235"/>
      <c r="N254" s="235"/>
      <c r="O254" s="235"/>
      <c r="P254" s="235"/>
      <c r="Q254" s="235"/>
      <c r="R254" s="235"/>
      <c r="S254" s="235"/>
      <c r="T254" s="235"/>
      <c r="U254" s="235"/>
      <c r="V254" s="235"/>
      <c r="W254" s="235"/>
      <c r="X254" s="235"/>
      <c r="Y254" s="236"/>
    </row>
    <row r="255" spans="1:25" x14ac:dyDescent="0.2">
      <c r="A255" s="7"/>
      <c r="B255" s="8">
        <v>5</v>
      </c>
      <c r="C255" s="9"/>
      <c r="D255" s="10">
        <f t="shared" ref="D255:D257" si="300">IF(C255&gt;0,K255/(I255/C255),0)</f>
        <v>0</v>
      </c>
      <c r="E255" s="10">
        <f t="shared" ref="E255:E257" si="301">IF(C255&gt;0,S255/(I255/C255),0)</f>
        <v>0</v>
      </c>
      <c r="F255" s="11">
        <f t="shared" ref="F255:F257" si="302">IF(V255&gt;0,FLOOR((P255+U255)/V255,0.1),0)</f>
        <v>0</v>
      </c>
      <c r="G255" s="12"/>
      <c r="H255" s="12"/>
      <c r="I255" s="13">
        <f>K255+S255</f>
        <v>0</v>
      </c>
      <c r="J255" s="14">
        <f>P255+U255</f>
        <v>0</v>
      </c>
      <c r="K255" s="13">
        <f>L255+R255</f>
        <v>0</v>
      </c>
      <c r="L255" s="13">
        <f>M255+N255</f>
        <v>0</v>
      </c>
      <c r="M255" s="8"/>
      <c r="N255" s="15">
        <f t="shared" ref="N255:N257" si="303">O255+P255+Q255</f>
        <v>0</v>
      </c>
      <c r="O255" s="8"/>
      <c r="P255" s="8"/>
      <c r="Q255" s="8"/>
      <c r="R255" s="8"/>
      <c r="S255" s="16">
        <f t="shared" ref="S255:S257" si="304">(C255*V255)-K255</f>
        <v>0</v>
      </c>
      <c r="T255" s="17"/>
      <c r="U255" s="18">
        <f t="shared" ref="U255:U257" si="305">S255-T255</f>
        <v>0</v>
      </c>
      <c r="V255" s="19"/>
      <c r="W255" s="20"/>
      <c r="X255" s="20"/>
      <c r="Y255" s="21"/>
    </row>
    <row r="256" spans="1:25" x14ac:dyDescent="0.2">
      <c r="A256" s="7"/>
      <c r="B256" s="8">
        <v>5</v>
      </c>
      <c r="C256" s="9"/>
      <c r="D256" s="10">
        <f t="shared" si="300"/>
        <v>0</v>
      </c>
      <c r="E256" s="10">
        <f t="shared" si="301"/>
        <v>0</v>
      </c>
      <c r="F256" s="11">
        <f t="shared" si="302"/>
        <v>0</v>
      </c>
      <c r="G256" s="12"/>
      <c r="H256" s="12"/>
      <c r="I256" s="13">
        <f t="shared" ref="I256:I257" si="306">K256+S256</f>
        <v>0</v>
      </c>
      <c r="J256" s="14">
        <f t="shared" ref="J256:J257" si="307">P256+U256</f>
        <v>0</v>
      </c>
      <c r="K256" s="13">
        <f t="shared" ref="K256:K257" si="308">L256+R256</f>
        <v>0</v>
      </c>
      <c r="L256" s="13">
        <f t="shared" ref="L256:L257" si="309">M256+N256</f>
        <v>0</v>
      </c>
      <c r="M256" s="8"/>
      <c r="N256" s="15">
        <f t="shared" si="303"/>
        <v>0</v>
      </c>
      <c r="O256" s="8"/>
      <c r="P256" s="8"/>
      <c r="Q256" s="8"/>
      <c r="R256" s="8"/>
      <c r="S256" s="16">
        <f t="shared" si="304"/>
        <v>0</v>
      </c>
      <c r="T256" s="17"/>
      <c r="U256" s="18">
        <f t="shared" si="305"/>
        <v>0</v>
      </c>
      <c r="V256" s="19"/>
      <c r="W256" s="20"/>
      <c r="X256" s="20"/>
      <c r="Y256" s="21"/>
    </row>
    <row r="257" spans="1:25" x14ac:dyDescent="0.2">
      <c r="A257" s="7"/>
      <c r="B257" s="8">
        <v>5</v>
      </c>
      <c r="C257" s="9"/>
      <c r="D257" s="10">
        <f t="shared" si="300"/>
        <v>0</v>
      </c>
      <c r="E257" s="10">
        <f t="shared" si="301"/>
        <v>0</v>
      </c>
      <c r="F257" s="11">
        <f t="shared" si="302"/>
        <v>0</v>
      </c>
      <c r="G257" s="12"/>
      <c r="H257" s="12"/>
      <c r="I257" s="13">
        <f t="shared" si="306"/>
        <v>0</v>
      </c>
      <c r="J257" s="14">
        <f t="shared" si="307"/>
        <v>0</v>
      </c>
      <c r="K257" s="13">
        <f t="shared" si="308"/>
        <v>0</v>
      </c>
      <c r="L257" s="13">
        <f t="shared" si="309"/>
        <v>0</v>
      </c>
      <c r="M257" s="8"/>
      <c r="N257" s="15">
        <f t="shared" si="303"/>
        <v>0</v>
      </c>
      <c r="O257" s="8"/>
      <c r="P257" s="8"/>
      <c r="Q257" s="8"/>
      <c r="R257" s="8"/>
      <c r="S257" s="16">
        <f t="shared" si="304"/>
        <v>0</v>
      </c>
      <c r="T257" s="17"/>
      <c r="U257" s="18">
        <f t="shared" si="305"/>
        <v>0</v>
      </c>
      <c r="V257" s="19"/>
      <c r="W257" s="20"/>
      <c r="X257" s="20"/>
      <c r="Y257" s="21"/>
    </row>
    <row r="258" spans="1:25" x14ac:dyDescent="0.2">
      <c r="A258" s="22" t="s">
        <v>142</v>
      </c>
      <c r="B258" s="23">
        <v>5</v>
      </c>
      <c r="C258" s="24">
        <f>SUM(C255:C257)</f>
        <v>0</v>
      </c>
      <c r="D258" s="25">
        <f>SUM(D255:D257)</f>
        <v>0</v>
      </c>
      <c r="E258" s="25">
        <f>SUM(E255:E257)</f>
        <v>0</v>
      </c>
      <c r="F258" s="26" t="s">
        <v>14</v>
      </c>
      <c r="G258" s="23" t="s">
        <v>14</v>
      </c>
      <c r="H258" s="23" t="s">
        <v>14</v>
      </c>
      <c r="I258" s="25">
        <f>SUM(I255:I257)</f>
        <v>0</v>
      </c>
      <c r="J258" s="26" t="s">
        <v>14</v>
      </c>
      <c r="K258" s="25">
        <f>SUM(K255:K257)</f>
        <v>0</v>
      </c>
      <c r="L258" s="25">
        <f>SUM(L255:L257)</f>
        <v>0</v>
      </c>
      <c r="M258" s="27">
        <f>SUM(M255:M257)</f>
        <v>0</v>
      </c>
      <c r="N258" s="24">
        <f>SUM(N255:N257)</f>
        <v>0</v>
      </c>
      <c r="O258" s="24">
        <f>SUM(O255:O257)</f>
        <v>0</v>
      </c>
      <c r="P258" s="26" t="s">
        <v>14</v>
      </c>
      <c r="Q258" s="30"/>
      <c r="R258" s="24">
        <f>SUM(R255:R257)</f>
        <v>0</v>
      </c>
      <c r="S258" s="35">
        <f>SUM(S255:S257)</f>
        <v>0</v>
      </c>
      <c r="T258" s="35">
        <f>SUM(T255:T257)</f>
        <v>0</v>
      </c>
      <c r="U258" s="26" t="s">
        <v>14</v>
      </c>
      <c r="V258" s="23" t="s">
        <v>14</v>
      </c>
      <c r="W258" s="23" t="s">
        <v>14</v>
      </c>
      <c r="X258" s="23" t="s">
        <v>14</v>
      </c>
      <c r="Y258" s="23" t="s">
        <v>14</v>
      </c>
    </row>
    <row r="259" spans="1:25" x14ac:dyDescent="0.2">
      <c r="A259" s="22" t="s">
        <v>143</v>
      </c>
      <c r="B259" s="23">
        <v>5</v>
      </c>
      <c r="C259" s="30" t="s">
        <v>14</v>
      </c>
      <c r="D259" s="26" t="s">
        <v>14</v>
      </c>
      <c r="E259" s="26" t="s">
        <v>14</v>
      </c>
      <c r="F259" s="25">
        <f>SUM(F255:F257)</f>
        <v>0</v>
      </c>
      <c r="G259" s="23" t="s">
        <v>14</v>
      </c>
      <c r="H259" s="23" t="s">
        <v>14</v>
      </c>
      <c r="I259" s="23" t="s">
        <v>14</v>
      </c>
      <c r="J259" s="25">
        <f>SUM(J255:J257)</f>
        <v>0</v>
      </c>
      <c r="K259" s="23" t="s">
        <v>14</v>
      </c>
      <c r="L259" s="23" t="s">
        <v>14</v>
      </c>
      <c r="M259" s="28" t="s">
        <v>14</v>
      </c>
      <c r="N259" s="23" t="s">
        <v>14</v>
      </c>
      <c r="O259" s="23" t="s">
        <v>14</v>
      </c>
      <c r="P259" s="25">
        <f>SUM(P255:P257)</f>
        <v>0</v>
      </c>
      <c r="Q259" s="24"/>
      <c r="R259" s="31" t="s">
        <v>14</v>
      </c>
      <c r="S259" s="31" t="s">
        <v>14</v>
      </c>
      <c r="T259" s="31" t="s">
        <v>14</v>
      </c>
      <c r="U259" s="25">
        <f>SUM(U255:U257)</f>
        <v>0</v>
      </c>
      <c r="V259" s="36" t="s">
        <v>14</v>
      </c>
      <c r="W259" s="23" t="s">
        <v>14</v>
      </c>
      <c r="X259" s="23" t="s">
        <v>14</v>
      </c>
      <c r="Y259" s="23" t="s">
        <v>14</v>
      </c>
    </row>
    <row r="260" spans="1:25" x14ac:dyDescent="0.2">
      <c r="A260" s="22" t="s">
        <v>144</v>
      </c>
      <c r="B260" s="23">
        <v>5</v>
      </c>
      <c r="C260" s="24">
        <f>SUMIF(H255:H257,"f",C255:C257)</f>
        <v>0</v>
      </c>
      <c r="D260" s="24">
        <f>SUMIF(H255:H257,"f",D255:D257)</f>
        <v>0</v>
      </c>
      <c r="E260" s="24">
        <f>SUMIF(H255:H257,"f",E255:E257)</f>
        <v>0</v>
      </c>
      <c r="F260" s="26" t="s">
        <v>14</v>
      </c>
      <c r="G260" s="23" t="s">
        <v>14</v>
      </c>
      <c r="H260" s="23" t="s">
        <v>14</v>
      </c>
      <c r="I260" s="24">
        <f>SUMIF(H255:H257,"f",I255:I257)</f>
        <v>0</v>
      </c>
      <c r="J260" s="23" t="s">
        <v>14</v>
      </c>
      <c r="K260" s="24">
        <f>SUMIF(H255:H257,"f",K255:K257)</f>
        <v>0</v>
      </c>
      <c r="L260" s="24">
        <f>SUMIF(H255:H257,"f",L255:L257)</f>
        <v>0</v>
      </c>
      <c r="M260" s="24">
        <f>SUMIF(H255:H257,"f",M255:M257)</f>
        <v>0</v>
      </c>
      <c r="N260" s="24">
        <f>SUMIF(H255:H257,"f",N255:N257)</f>
        <v>0</v>
      </c>
      <c r="O260" s="24">
        <f>SUMIF(H255:H257,"f",O255:O257)</f>
        <v>0</v>
      </c>
      <c r="P260" s="23" t="s">
        <v>14</v>
      </c>
      <c r="Q260" s="31"/>
      <c r="R260" s="24">
        <f>SUMIF(H255:H257,"f",R255:R257)</f>
        <v>0</v>
      </c>
      <c r="S260" s="24">
        <f>SUMIF(H255:H257,"f",S255:S257)</f>
        <v>0</v>
      </c>
      <c r="T260" s="24">
        <f>SUMIF(H255:H257,"f",T255:T257)</f>
        <v>0</v>
      </c>
      <c r="U260" s="23" t="s">
        <v>14</v>
      </c>
      <c r="V260" s="23" t="s">
        <v>14</v>
      </c>
      <c r="W260" s="23" t="s">
        <v>14</v>
      </c>
      <c r="X260" s="23" t="s">
        <v>14</v>
      </c>
      <c r="Y260" s="23" t="s">
        <v>14</v>
      </c>
    </row>
    <row r="261" spans="1:25" x14ac:dyDescent="0.2">
      <c r="A261" s="234" t="s">
        <v>29</v>
      </c>
      <c r="B261" s="235"/>
      <c r="C261" s="235"/>
      <c r="D261" s="235"/>
      <c r="E261" s="235"/>
      <c r="F261" s="235"/>
      <c r="G261" s="235"/>
      <c r="H261" s="235"/>
      <c r="I261" s="235"/>
      <c r="J261" s="235"/>
      <c r="K261" s="235"/>
      <c r="L261" s="235"/>
      <c r="M261" s="235"/>
      <c r="N261" s="235"/>
      <c r="O261" s="235"/>
      <c r="P261" s="235"/>
      <c r="Q261" s="235"/>
      <c r="R261" s="235"/>
      <c r="S261" s="235"/>
      <c r="T261" s="235"/>
      <c r="U261" s="235"/>
      <c r="V261" s="235"/>
      <c r="W261" s="235"/>
      <c r="X261" s="235"/>
      <c r="Y261" s="236"/>
    </row>
    <row r="262" spans="1:25" x14ac:dyDescent="0.2">
      <c r="A262" s="7" t="s">
        <v>195</v>
      </c>
      <c r="B262" s="8">
        <v>5</v>
      </c>
      <c r="C262" s="9">
        <v>3</v>
      </c>
      <c r="D262" s="10">
        <f t="shared" ref="D262:D264" si="310">IF(C262&gt;0,K262/(I262/C262),0)</f>
        <v>2.48</v>
      </c>
      <c r="E262" s="10">
        <f t="shared" ref="E262:E264" si="311">IF(C262&gt;0,S262/(I262/C262),0)</f>
        <v>0.52</v>
      </c>
      <c r="F262" s="11">
        <f t="shared" ref="F262:F264" si="312">IF(V262&gt;0,FLOOR((P262+U262)/V262,0.1),0)</f>
        <v>1.7000000000000002</v>
      </c>
      <c r="G262" s="12" t="s">
        <v>21</v>
      </c>
      <c r="H262" s="12" t="s">
        <v>19</v>
      </c>
      <c r="I262" s="13">
        <f>K262+S262</f>
        <v>75</v>
      </c>
      <c r="J262" s="14">
        <f>P262+U262</f>
        <v>43</v>
      </c>
      <c r="K262" s="13">
        <f>L262+R262</f>
        <v>62</v>
      </c>
      <c r="L262" s="13">
        <f>M262+N262</f>
        <v>60</v>
      </c>
      <c r="M262" s="8">
        <v>30</v>
      </c>
      <c r="N262" s="15">
        <f t="shared" ref="N262:N264" si="313">O262+P262+Q262</f>
        <v>30</v>
      </c>
      <c r="O262" s="8"/>
      <c r="P262" s="167">
        <v>30</v>
      </c>
      <c r="Q262" s="122"/>
      <c r="R262" s="8">
        <v>2</v>
      </c>
      <c r="S262" s="16">
        <f t="shared" ref="S262:S264" si="314">(C262*V262)-K262</f>
        <v>13</v>
      </c>
      <c r="T262" s="17"/>
      <c r="U262" s="18">
        <f t="shared" ref="U262:U264" si="315">S262-T262</f>
        <v>13</v>
      </c>
      <c r="V262" s="19">
        <v>25</v>
      </c>
      <c r="W262" s="20">
        <v>100</v>
      </c>
      <c r="X262" s="20"/>
      <c r="Y262" s="21"/>
    </row>
    <row r="263" spans="1:25" x14ac:dyDescent="0.2">
      <c r="A263" s="7"/>
      <c r="B263" s="8">
        <v>5</v>
      </c>
      <c r="C263" s="9"/>
      <c r="D263" s="10">
        <f t="shared" si="310"/>
        <v>0</v>
      </c>
      <c r="E263" s="10">
        <f t="shared" si="311"/>
        <v>0</v>
      </c>
      <c r="F263" s="11">
        <f t="shared" si="312"/>
        <v>0</v>
      </c>
      <c r="G263" s="12"/>
      <c r="H263" s="12"/>
      <c r="I263" s="13">
        <f t="shared" ref="I263:I264" si="316">K263+S263</f>
        <v>0</v>
      </c>
      <c r="J263" s="14">
        <f t="shared" ref="J263:J264" si="317">P263+U263</f>
        <v>0</v>
      </c>
      <c r="K263" s="13">
        <f t="shared" ref="K263:K264" si="318">L263+R263</f>
        <v>0</v>
      </c>
      <c r="L263" s="13">
        <f t="shared" ref="L263:L264" si="319">M263+N263</f>
        <v>0</v>
      </c>
      <c r="M263" s="8"/>
      <c r="N263" s="15">
        <f t="shared" si="313"/>
        <v>0</v>
      </c>
      <c r="O263" s="8"/>
      <c r="P263" s="8"/>
      <c r="Q263" s="8"/>
      <c r="R263" s="8"/>
      <c r="S263" s="16">
        <f t="shared" si="314"/>
        <v>0</v>
      </c>
      <c r="T263" s="17"/>
      <c r="U263" s="18">
        <f t="shared" si="315"/>
        <v>0</v>
      </c>
      <c r="V263" s="19"/>
      <c r="W263" s="20"/>
      <c r="X263" s="20"/>
      <c r="Y263" s="21"/>
    </row>
    <row r="264" spans="1:25" x14ac:dyDescent="0.2">
      <c r="A264" s="7"/>
      <c r="B264" s="8">
        <v>5</v>
      </c>
      <c r="C264" s="9"/>
      <c r="D264" s="10">
        <f t="shared" si="310"/>
        <v>0</v>
      </c>
      <c r="E264" s="10">
        <f t="shared" si="311"/>
        <v>0</v>
      </c>
      <c r="F264" s="11">
        <f t="shared" si="312"/>
        <v>0</v>
      </c>
      <c r="G264" s="12"/>
      <c r="H264" s="12"/>
      <c r="I264" s="13">
        <f t="shared" si="316"/>
        <v>0</v>
      </c>
      <c r="J264" s="14">
        <f t="shared" si="317"/>
        <v>0</v>
      </c>
      <c r="K264" s="13">
        <f t="shared" si="318"/>
        <v>0</v>
      </c>
      <c r="L264" s="13">
        <f t="shared" si="319"/>
        <v>0</v>
      </c>
      <c r="M264" s="8"/>
      <c r="N264" s="15">
        <f t="shared" si="313"/>
        <v>0</v>
      </c>
      <c r="O264" s="8"/>
      <c r="P264" s="8"/>
      <c r="Q264" s="8"/>
      <c r="R264" s="8"/>
      <c r="S264" s="16">
        <f t="shared" si="314"/>
        <v>0</v>
      </c>
      <c r="T264" s="17"/>
      <c r="U264" s="18">
        <f t="shared" si="315"/>
        <v>0</v>
      </c>
      <c r="V264" s="19"/>
      <c r="W264" s="20"/>
      <c r="X264" s="20"/>
      <c r="Y264" s="21"/>
    </row>
    <row r="265" spans="1:25" x14ac:dyDescent="0.2">
      <c r="A265" s="22" t="s">
        <v>142</v>
      </c>
      <c r="B265" s="23">
        <v>5</v>
      </c>
      <c r="C265" s="24">
        <f>SUM(C262:C264)</f>
        <v>3</v>
      </c>
      <c r="D265" s="25">
        <f>SUM(D262:D264)</f>
        <v>2.48</v>
      </c>
      <c r="E265" s="25">
        <f>SUM(E262:E264)</f>
        <v>0.52</v>
      </c>
      <c r="F265" s="26" t="s">
        <v>14</v>
      </c>
      <c r="G265" s="23" t="s">
        <v>14</v>
      </c>
      <c r="H265" s="23" t="s">
        <v>14</v>
      </c>
      <c r="I265" s="25">
        <f>SUM(I262:I264)</f>
        <v>75</v>
      </c>
      <c r="J265" s="26" t="s">
        <v>14</v>
      </c>
      <c r="K265" s="25">
        <f>SUM(K262:K264)</f>
        <v>62</v>
      </c>
      <c r="L265" s="25">
        <f>SUM(L262:L264)</f>
        <v>60</v>
      </c>
      <c r="M265" s="27">
        <f>SUM(M262:M264)</f>
        <v>30</v>
      </c>
      <c r="N265" s="24">
        <f>SUM(N262:N264)</f>
        <v>30</v>
      </c>
      <c r="O265" s="24">
        <f>SUM(O262:O264)</f>
        <v>0</v>
      </c>
      <c r="P265" s="26" t="s">
        <v>14</v>
      </c>
      <c r="Q265" s="30"/>
      <c r="R265" s="24">
        <f>SUM(R262:R264)</f>
        <v>2</v>
      </c>
      <c r="S265" s="35">
        <f>SUM(S262:S264)</f>
        <v>13</v>
      </c>
      <c r="T265" s="35">
        <f>SUM(T262:T264)</f>
        <v>0</v>
      </c>
      <c r="U265" s="26" t="s">
        <v>14</v>
      </c>
      <c r="V265" s="23" t="s">
        <v>14</v>
      </c>
      <c r="W265" s="23" t="s">
        <v>14</v>
      </c>
      <c r="X265" s="23" t="s">
        <v>14</v>
      </c>
      <c r="Y265" s="23" t="s">
        <v>14</v>
      </c>
    </row>
    <row r="266" spans="1:25" x14ac:dyDescent="0.2">
      <c r="A266" s="22" t="s">
        <v>143</v>
      </c>
      <c r="B266" s="23">
        <v>5</v>
      </c>
      <c r="C266" s="30" t="s">
        <v>14</v>
      </c>
      <c r="D266" s="26" t="s">
        <v>14</v>
      </c>
      <c r="E266" s="26" t="s">
        <v>14</v>
      </c>
      <c r="F266" s="25">
        <f>SUM(F262:F264)</f>
        <v>1.7000000000000002</v>
      </c>
      <c r="G266" s="23" t="s">
        <v>14</v>
      </c>
      <c r="H266" s="23" t="s">
        <v>14</v>
      </c>
      <c r="I266" s="23" t="s">
        <v>14</v>
      </c>
      <c r="J266" s="25">
        <f>SUM(J262:J264)</f>
        <v>43</v>
      </c>
      <c r="K266" s="23" t="s">
        <v>14</v>
      </c>
      <c r="L266" s="23" t="s">
        <v>14</v>
      </c>
      <c r="M266" s="28" t="s">
        <v>14</v>
      </c>
      <c r="N266" s="23" t="s">
        <v>14</v>
      </c>
      <c r="O266" s="23" t="s">
        <v>14</v>
      </c>
      <c r="P266" s="25">
        <f>SUM(P262:P264)</f>
        <v>30</v>
      </c>
      <c r="Q266" s="24"/>
      <c r="R266" s="31" t="s">
        <v>14</v>
      </c>
      <c r="S266" s="31" t="s">
        <v>14</v>
      </c>
      <c r="T266" s="31" t="s">
        <v>14</v>
      </c>
      <c r="U266" s="25">
        <f>SUM(U262:U264)</f>
        <v>13</v>
      </c>
      <c r="V266" s="36" t="s">
        <v>14</v>
      </c>
      <c r="W266" s="23" t="s">
        <v>14</v>
      </c>
      <c r="X266" s="23" t="s">
        <v>14</v>
      </c>
      <c r="Y266" s="23" t="s">
        <v>14</v>
      </c>
    </row>
    <row r="267" spans="1:25" x14ac:dyDescent="0.2">
      <c r="A267" s="22" t="s">
        <v>144</v>
      </c>
      <c r="B267" s="23">
        <v>5</v>
      </c>
      <c r="C267" s="24">
        <f>SUMIF(H262:H264,"f",C262:C264)</f>
        <v>0</v>
      </c>
      <c r="D267" s="24">
        <f>SUMIF(H262:H264,"f",D262:D264)</f>
        <v>0</v>
      </c>
      <c r="E267" s="24">
        <f>SUMIF(H262:H264,"f",E262:E264)</f>
        <v>0</v>
      </c>
      <c r="F267" s="26" t="s">
        <v>14</v>
      </c>
      <c r="G267" s="23" t="s">
        <v>14</v>
      </c>
      <c r="H267" s="23" t="s">
        <v>14</v>
      </c>
      <c r="I267" s="24">
        <f>SUMIF(H262:H264,"f",I262:I264)</f>
        <v>0</v>
      </c>
      <c r="J267" s="23" t="s">
        <v>14</v>
      </c>
      <c r="K267" s="24">
        <f>SUMIF(H262:H264,"f",K262:K264)</f>
        <v>0</v>
      </c>
      <c r="L267" s="24">
        <f>SUMIF(H262:H264,"f",L262:L264)</f>
        <v>0</v>
      </c>
      <c r="M267" s="24">
        <f>SUMIF(H262:H264,"f",M262:M264)</f>
        <v>0</v>
      </c>
      <c r="N267" s="24">
        <f>SUMIF(H262:H264,"f",N262:N264)</f>
        <v>0</v>
      </c>
      <c r="O267" s="24">
        <f>SUMIF(H262:H264,"f",O262:O264)</f>
        <v>0</v>
      </c>
      <c r="P267" s="23" t="s">
        <v>14</v>
      </c>
      <c r="Q267" s="31"/>
      <c r="R267" s="24">
        <f>SUMIF(H262:H264,"f",R262:R264)</f>
        <v>0</v>
      </c>
      <c r="S267" s="24">
        <f>SUMIF(H262:H264,"f",S262:S264)</f>
        <v>0</v>
      </c>
      <c r="T267" s="24">
        <f>SUMIF(H262:H264,"f",T262:T264)</f>
        <v>0</v>
      </c>
      <c r="U267" s="23" t="s">
        <v>14</v>
      </c>
      <c r="V267" s="23" t="s">
        <v>14</v>
      </c>
      <c r="W267" s="23" t="s">
        <v>14</v>
      </c>
      <c r="X267" s="23" t="s">
        <v>14</v>
      </c>
      <c r="Y267" s="23" t="s">
        <v>14</v>
      </c>
    </row>
    <row r="268" spans="1:25" x14ac:dyDescent="0.2">
      <c r="A268" s="234" t="s">
        <v>30</v>
      </c>
      <c r="B268" s="235"/>
      <c r="C268" s="235"/>
      <c r="D268" s="235"/>
      <c r="E268" s="235"/>
      <c r="F268" s="235"/>
      <c r="G268" s="235"/>
      <c r="H268" s="235"/>
      <c r="I268" s="235"/>
      <c r="J268" s="235"/>
      <c r="K268" s="235"/>
      <c r="L268" s="235"/>
      <c r="M268" s="235"/>
      <c r="N268" s="235"/>
      <c r="O268" s="235"/>
      <c r="P268" s="235"/>
      <c r="Q268" s="235"/>
      <c r="R268" s="235"/>
      <c r="S268" s="235"/>
      <c r="T268" s="235"/>
      <c r="U268" s="235"/>
      <c r="V268" s="235"/>
      <c r="W268" s="235"/>
      <c r="X268" s="235"/>
      <c r="Y268" s="236"/>
    </row>
    <row r="269" spans="1:25" x14ac:dyDescent="0.2">
      <c r="A269" s="7" t="s">
        <v>189</v>
      </c>
      <c r="B269" s="8">
        <v>5</v>
      </c>
      <c r="C269" s="9">
        <v>3</v>
      </c>
      <c r="D269" s="10">
        <f t="shared" ref="D269:D272" si="320">IF(C269&gt;0,K269/(I269/C269),0)</f>
        <v>1.88</v>
      </c>
      <c r="E269" s="10">
        <f t="shared" ref="E269:E272" si="321">IF(C269&gt;0,S269/(I269/C269),0)</f>
        <v>1.1200000000000001</v>
      </c>
      <c r="F269" s="11">
        <f t="shared" ref="F269:F272" si="322">IF(V269&gt;0,FLOOR((P269+U269)/V269,0.1),0)</f>
        <v>2.3000000000000003</v>
      </c>
      <c r="G269" s="12" t="s">
        <v>21</v>
      </c>
      <c r="H269" s="12" t="s">
        <v>20</v>
      </c>
      <c r="I269" s="13">
        <f>K269+S269</f>
        <v>75</v>
      </c>
      <c r="J269" s="14">
        <f>P269+U269</f>
        <v>58</v>
      </c>
      <c r="K269" s="13">
        <f>L269+R269</f>
        <v>47</v>
      </c>
      <c r="L269" s="13">
        <f>M269+N269</f>
        <v>45</v>
      </c>
      <c r="M269" s="8">
        <v>15</v>
      </c>
      <c r="N269" s="15">
        <f t="shared" ref="N269:N272" si="323">O269+P269+Q269</f>
        <v>30</v>
      </c>
      <c r="O269" s="8"/>
      <c r="P269" s="167">
        <v>30</v>
      </c>
      <c r="Q269" s="8"/>
      <c r="R269" s="8">
        <v>2</v>
      </c>
      <c r="S269" s="16">
        <f t="shared" ref="S269:S272" si="324">(C269*V269)-K269</f>
        <v>28</v>
      </c>
      <c r="T269" s="17"/>
      <c r="U269" s="18">
        <f t="shared" ref="U269:U272" si="325">S269-T269</f>
        <v>28</v>
      </c>
      <c r="V269" s="19">
        <v>25</v>
      </c>
      <c r="W269" s="20">
        <v>100</v>
      </c>
      <c r="X269" s="20"/>
      <c r="Y269" s="21"/>
    </row>
    <row r="270" spans="1:25" x14ac:dyDescent="0.2">
      <c r="A270" s="113" t="s">
        <v>194</v>
      </c>
      <c r="B270" s="8">
        <v>5</v>
      </c>
      <c r="C270" s="9">
        <v>3</v>
      </c>
      <c r="D270" s="10">
        <f t="shared" si="320"/>
        <v>1.88</v>
      </c>
      <c r="E270" s="10">
        <f t="shared" si="321"/>
        <v>1.1200000000000001</v>
      </c>
      <c r="F270" s="11">
        <f t="shared" si="322"/>
        <v>2.3000000000000003</v>
      </c>
      <c r="G270" s="12" t="s">
        <v>21</v>
      </c>
      <c r="H270" s="12" t="s">
        <v>20</v>
      </c>
      <c r="I270" s="13">
        <f t="shared" ref="I270:I272" si="326">K270+S270</f>
        <v>75</v>
      </c>
      <c r="J270" s="14">
        <f t="shared" ref="J270:J272" si="327">P270+U270</f>
        <v>58</v>
      </c>
      <c r="K270" s="13">
        <f t="shared" ref="K270:K272" si="328">L270+R270</f>
        <v>47</v>
      </c>
      <c r="L270" s="13">
        <f t="shared" ref="L270:L272" si="329">M270+N270</f>
        <v>45</v>
      </c>
      <c r="M270" s="8">
        <v>15</v>
      </c>
      <c r="N270" s="15">
        <f t="shared" si="323"/>
        <v>30</v>
      </c>
      <c r="O270" s="8"/>
      <c r="P270" s="167">
        <v>30</v>
      </c>
      <c r="Q270" s="8"/>
      <c r="R270" s="8">
        <v>2</v>
      </c>
      <c r="S270" s="16">
        <f t="shared" si="324"/>
        <v>28</v>
      </c>
      <c r="T270" s="17"/>
      <c r="U270" s="18">
        <f t="shared" si="325"/>
        <v>28</v>
      </c>
      <c r="V270" s="19">
        <v>25</v>
      </c>
      <c r="W270" s="20">
        <v>100</v>
      </c>
      <c r="X270" s="20"/>
      <c r="Y270" s="21"/>
    </row>
    <row r="271" spans="1:25" x14ac:dyDescent="0.2">
      <c r="A271" s="7"/>
      <c r="B271" s="8">
        <v>5</v>
      </c>
      <c r="C271" s="9"/>
      <c r="D271" s="10">
        <f t="shared" si="320"/>
        <v>0</v>
      </c>
      <c r="E271" s="10">
        <f t="shared" si="321"/>
        <v>0</v>
      </c>
      <c r="F271" s="11">
        <f t="shared" si="322"/>
        <v>0</v>
      </c>
      <c r="G271" s="12"/>
      <c r="H271" s="12"/>
      <c r="I271" s="13">
        <f t="shared" si="326"/>
        <v>0</v>
      </c>
      <c r="J271" s="14">
        <f t="shared" si="327"/>
        <v>0</v>
      </c>
      <c r="K271" s="13">
        <f t="shared" si="328"/>
        <v>0</v>
      </c>
      <c r="L271" s="13">
        <f t="shared" si="329"/>
        <v>0</v>
      </c>
      <c r="M271" s="8"/>
      <c r="N271" s="15">
        <f t="shared" si="323"/>
        <v>0</v>
      </c>
      <c r="O271" s="8"/>
      <c r="P271" s="167"/>
      <c r="Q271" s="8"/>
      <c r="R271" s="8"/>
      <c r="S271" s="16">
        <f t="shared" si="324"/>
        <v>0</v>
      </c>
      <c r="T271" s="17"/>
      <c r="U271" s="18">
        <f t="shared" si="325"/>
        <v>0</v>
      </c>
      <c r="V271" s="19"/>
      <c r="W271" s="20"/>
      <c r="X271" s="20"/>
      <c r="Y271" s="21"/>
    </row>
    <row r="272" spans="1:25" x14ac:dyDescent="0.2">
      <c r="B272" s="8">
        <v>5</v>
      </c>
      <c r="C272" s="9"/>
      <c r="D272" s="10">
        <f t="shared" si="320"/>
        <v>0</v>
      </c>
      <c r="E272" s="10">
        <f t="shared" si="321"/>
        <v>0</v>
      </c>
      <c r="F272" s="11">
        <f t="shared" si="322"/>
        <v>0</v>
      </c>
      <c r="G272" s="12"/>
      <c r="H272" s="12"/>
      <c r="I272" s="13">
        <f t="shared" si="326"/>
        <v>0</v>
      </c>
      <c r="J272" s="14">
        <f t="shared" si="327"/>
        <v>0</v>
      </c>
      <c r="K272" s="13">
        <f t="shared" si="328"/>
        <v>0</v>
      </c>
      <c r="L272" s="13">
        <f t="shared" si="329"/>
        <v>0</v>
      </c>
      <c r="M272" s="8"/>
      <c r="N272" s="15">
        <f t="shared" si="323"/>
        <v>0</v>
      </c>
      <c r="O272" s="8"/>
      <c r="P272" s="8"/>
      <c r="Q272" s="8"/>
      <c r="R272" s="8"/>
      <c r="S272" s="16">
        <f t="shared" si="324"/>
        <v>0</v>
      </c>
      <c r="T272" s="17"/>
      <c r="U272" s="18">
        <f t="shared" si="325"/>
        <v>0</v>
      </c>
      <c r="V272" s="19"/>
      <c r="W272" s="20"/>
      <c r="X272" s="20"/>
      <c r="Y272" s="21"/>
    </row>
    <row r="273" spans="1:25" x14ac:dyDescent="0.2">
      <c r="A273" s="22" t="s">
        <v>142</v>
      </c>
      <c r="B273" s="23">
        <v>5</v>
      </c>
      <c r="C273" s="24">
        <f>SUM(C269:C272)</f>
        <v>6</v>
      </c>
      <c r="D273" s="25">
        <f>SUM(D269:D272)</f>
        <v>3.76</v>
      </c>
      <c r="E273" s="25">
        <f>SUM(E269:E272)</f>
        <v>2.2400000000000002</v>
      </c>
      <c r="F273" s="26" t="s">
        <v>14</v>
      </c>
      <c r="G273" s="23" t="s">
        <v>14</v>
      </c>
      <c r="H273" s="23" t="s">
        <v>14</v>
      </c>
      <c r="I273" s="25">
        <f>SUM(I269:I272)</f>
        <v>150</v>
      </c>
      <c r="J273" s="26" t="s">
        <v>14</v>
      </c>
      <c r="K273" s="25">
        <f>SUM(K269:K272)</f>
        <v>94</v>
      </c>
      <c r="L273" s="25">
        <f>SUM(L269:L272)</f>
        <v>90</v>
      </c>
      <c r="M273" s="27">
        <f>SUM(M269:M272)</f>
        <v>30</v>
      </c>
      <c r="N273" s="24">
        <f>SUM(N269:N272)</f>
        <v>60</v>
      </c>
      <c r="O273" s="24">
        <f>SUM(O269:O272)</f>
        <v>0</v>
      </c>
      <c r="P273" s="26" t="s">
        <v>14</v>
      </c>
      <c r="Q273" s="30"/>
      <c r="R273" s="24">
        <f>SUM(R269:R272)</f>
        <v>4</v>
      </c>
      <c r="S273" s="35">
        <f>SUM(S269:S272)</f>
        <v>56</v>
      </c>
      <c r="T273" s="35">
        <f>SUM(T269:T272)</f>
        <v>0</v>
      </c>
      <c r="U273" s="26" t="s">
        <v>14</v>
      </c>
      <c r="V273" s="23" t="s">
        <v>14</v>
      </c>
      <c r="W273" s="23" t="s">
        <v>14</v>
      </c>
      <c r="X273" s="23" t="s">
        <v>14</v>
      </c>
      <c r="Y273" s="23" t="s">
        <v>14</v>
      </c>
    </row>
    <row r="274" spans="1:25" x14ac:dyDescent="0.2">
      <c r="A274" s="22" t="s">
        <v>143</v>
      </c>
      <c r="B274" s="23">
        <v>5</v>
      </c>
      <c r="C274" s="30" t="s">
        <v>14</v>
      </c>
      <c r="D274" s="26" t="s">
        <v>14</v>
      </c>
      <c r="E274" s="26" t="s">
        <v>14</v>
      </c>
      <c r="F274" s="25">
        <f>SUM(F269:F272)</f>
        <v>4.6000000000000005</v>
      </c>
      <c r="G274" s="23" t="s">
        <v>14</v>
      </c>
      <c r="H274" s="23" t="s">
        <v>14</v>
      </c>
      <c r="I274" s="23" t="s">
        <v>14</v>
      </c>
      <c r="J274" s="25">
        <f>SUM(J269:J272)</f>
        <v>116</v>
      </c>
      <c r="K274" s="23" t="s">
        <v>14</v>
      </c>
      <c r="L274" s="23" t="s">
        <v>14</v>
      </c>
      <c r="M274" s="28" t="s">
        <v>14</v>
      </c>
      <c r="N274" s="23" t="s">
        <v>14</v>
      </c>
      <c r="O274" s="23" t="s">
        <v>14</v>
      </c>
      <c r="P274" s="25">
        <f>SUM(P269:P272)</f>
        <v>60</v>
      </c>
      <c r="Q274" s="24"/>
      <c r="R274" s="31" t="s">
        <v>14</v>
      </c>
      <c r="S274" s="31" t="s">
        <v>14</v>
      </c>
      <c r="T274" s="31" t="s">
        <v>14</v>
      </c>
      <c r="U274" s="25">
        <f>SUM(U269:U272)</f>
        <v>56</v>
      </c>
      <c r="V274" s="36" t="s">
        <v>14</v>
      </c>
      <c r="W274" s="23" t="s">
        <v>14</v>
      </c>
      <c r="X274" s="23" t="s">
        <v>14</v>
      </c>
      <c r="Y274" s="23" t="s">
        <v>14</v>
      </c>
    </row>
    <row r="275" spans="1:25" x14ac:dyDescent="0.2">
      <c r="A275" s="22" t="s">
        <v>144</v>
      </c>
      <c r="B275" s="23">
        <v>5</v>
      </c>
      <c r="C275" s="24">
        <f>SUMIF(H269:H272,"f",C269:C272)</f>
        <v>6</v>
      </c>
      <c r="D275" s="24">
        <f>SUMIF(H269:H272,"f",D269:D272)</f>
        <v>3.76</v>
      </c>
      <c r="E275" s="24">
        <f>SUMIF(H269:H272,"f",E269:E272)</f>
        <v>2.2400000000000002</v>
      </c>
      <c r="F275" s="26" t="s">
        <v>14</v>
      </c>
      <c r="G275" s="23" t="s">
        <v>14</v>
      </c>
      <c r="H275" s="23" t="s">
        <v>14</v>
      </c>
      <c r="I275" s="24">
        <f>SUMIF(H269:H272,"f",I269:I272)</f>
        <v>150</v>
      </c>
      <c r="J275" s="23" t="s">
        <v>14</v>
      </c>
      <c r="K275" s="24">
        <f>SUMIF(H269:H272,"f",K269:K272)</f>
        <v>94</v>
      </c>
      <c r="L275" s="24">
        <f>SUMIF(H269:H272,"f",L269:L272)</f>
        <v>90</v>
      </c>
      <c r="M275" s="24">
        <f>SUMIF(H269:H272,"f",M269:M272)</f>
        <v>30</v>
      </c>
      <c r="N275" s="24">
        <f>SUMIF(H269:H272,"f",N269:N272)</f>
        <v>60</v>
      </c>
      <c r="O275" s="24">
        <f>SUMIF(H269:H272,"f",O269:O272)</f>
        <v>0</v>
      </c>
      <c r="P275" s="23" t="s">
        <v>14</v>
      </c>
      <c r="Q275" s="31"/>
      <c r="R275" s="24">
        <f>SUMIF(H269:H272,"f",R269:R272)</f>
        <v>4</v>
      </c>
      <c r="S275" s="24">
        <f>SUMIF(H269:H272,"f",S269:S272)</f>
        <v>56</v>
      </c>
      <c r="T275" s="24">
        <f>SUMIF(H269:H272,"f",T269:T272)</f>
        <v>0</v>
      </c>
      <c r="U275" s="23" t="s">
        <v>14</v>
      </c>
      <c r="V275" s="23" t="s">
        <v>14</v>
      </c>
      <c r="W275" s="23" t="s">
        <v>14</v>
      </c>
      <c r="X275" s="23" t="s">
        <v>14</v>
      </c>
      <c r="Y275" s="23" t="s">
        <v>14</v>
      </c>
    </row>
    <row r="276" spans="1:25" x14ac:dyDescent="0.2">
      <c r="A276" s="234" t="s">
        <v>33</v>
      </c>
      <c r="B276" s="235"/>
      <c r="C276" s="235"/>
      <c r="D276" s="235"/>
      <c r="E276" s="235"/>
      <c r="F276" s="235"/>
      <c r="G276" s="235"/>
      <c r="H276" s="235"/>
      <c r="I276" s="235"/>
      <c r="J276" s="235"/>
      <c r="K276" s="235"/>
      <c r="L276" s="235"/>
      <c r="M276" s="235"/>
      <c r="N276" s="235"/>
      <c r="O276" s="235"/>
      <c r="P276" s="235"/>
      <c r="Q276" s="235"/>
      <c r="R276" s="235"/>
      <c r="S276" s="235"/>
      <c r="T276" s="235"/>
      <c r="U276" s="235"/>
      <c r="V276" s="235"/>
      <c r="W276" s="235"/>
      <c r="X276" s="235"/>
      <c r="Y276" s="236"/>
    </row>
    <row r="277" spans="1:25" x14ac:dyDescent="0.2">
      <c r="A277" s="7" t="s">
        <v>198</v>
      </c>
      <c r="B277" s="8">
        <v>5</v>
      </c>
      <c r="C277" s="9">
        <v>2</v>
      </c>
      <c r="D277" s="10">
        <f t="shared" ref="D277:D279" si="330">IF(C277&gt;0,K277/(I277/C277),0)</f>
        <v>1.8</v>
      </c>
      <c r="E277" s="10">
        <f t="shared" ref="E277:E279" si="331">IF(C277&gt;0,S277/(I277/C277),0)</f>
        <v>0.2</v>
      </c>
      <c r="F277" s="11">
        <f t="shared" ref="F277:F279" si="332">IF(V277&gt;0,FLOOR((P277+U277)/V277,0.1),0)</f>
        <v>0.2</v>
      </c>
      <c r="G277" s="12" t="s">
        <v>21</v>
      </c>
      <c r="H277" s="12" t="s">
        <v>20</v>
      </c>
      <c r="I277" s="13">
        <f>K277+S277</f>
        <v>50</v>
      </c>
      <c r="J277" s="14">
        <f>P277+U277</f>
        <v>5</v>
      </c>
      <c r="K277" s="13">
        <f>L277+R277</f>
        <v>45</v>
      </c>
      <c r="L277" s="13">
        <f>M277+N277</f>
        <v>45</v>
      </c>
      <c r="M277" s="8"/>
      <c r="N277" s="15">
        <f t="shared" ref="N277:N279" si="333">O277+P277+Q277</f>
        <v>45</v>
      </c>
      <c r="O277" s="167">
        <v>45</v>
      </c>
      <c r="P277" s="8"/>
      <c r="Q277" s="8"/>
      <c r="R277" s="8"/>
      <c r="S277" s="16">
        <f t="shared" ref="S277:S279" si="334">(C277*V277)-K277</f>
        <v>5</v>
      </c>
      <c r="T277" s="17"/>
      <c r="U277" s="18">
        <f t="shared" ref="U277:U279" si="335">S277-T277</f>
        <v>5</v>
      </c>
      <c r="V277" s="19">
        <v>25</v>
      </c>
      <c r="W277" s="20">
        <v>100</v>
      </c>
      <c r="X277" s="20"/>
      <c r="Y277" s="21"/>
    </row>
    <row r="278" spans="1:25" x14ac:dyDescent="0.2">
      <c r="A278" s="7"/>
      <c r="B278" s="8">
        <v>5</v>
      </c>
      <c r="C278" s="9"/>
      <c r="D278" s="10">
        <f t="shared" si="330"/>
        <v>0</v>
      </c>
      <c r="E278" s="10">
        <f t="shared" si="331"/>
        <v>0</v>
      </c>
      <c r="F278" s="11">
        <f t="shared" si="332"/>
        <v>0</v>
      </c>
      <c r="G278" s="12"/>
      <c r="H278" s="12"/>
      <c r="I278" s="13">
        <f t="shared" ref="I278:I279" si="336">K278+S278</f>
        <v>0</v>
      </c>
      <c r="J278" s="14">
        <f t="shared" ref="J278:J279" si="337">P278+U278</f>
        <v>0</v>
      </c>
      <c r="K278" s="13">
        <f t="shared" ref="K278:K279" si="338">L278+R278</f>
        <v>0</v>
      </c>
      <c r="L278" s="13">
        <f t="shared" ref="L278:L279" si="339">M278+N278</f>
        <v>0</v>
      </c>
      <c r="M278" s="8"/>
      <c r="N278" s="15">
        <f t="shared" si="333"/>
        <v>0</v>
      </c>
      <c r="O278" s="8"/>
      <c r="P278" s="8"/>
      <c r="Q278" s="8"/>
      <c r="R278" s="8"/>
      <c r="S278" s="16">
        <f t="shared" si="334"/>
        <v>0</v>
      </c>
      <c r="T278" s="17"/>
      <c r="U278" s="18">
        <f t="shared" si="335"/>
        <v>0</v>
      </c>
      <c r="V278" s="19"/>
      <c r="W278" s="20"/>
      <c r="X278" s="20"/>
      <c r="Y278" s="21"/>
    </row>
    <row r="279" spans="1:25" x14ac:dyDescent="0.2">
      <c r="A279" s="7"/>
      <c r="B279" s="8">
        <v>5</v>
      </c>
      <c r="C279" s="9"/>
      <c r="D279" s="10">
        <f t="shared" si="330"/>
        <v>0</v>
      </c>
      <c r="E279" s="10">
        <f t="shared" si="331"/>
        <v>0</v>
      </c>
      <c r="F279" s="11">
        <f t="shared" si="332"/>
        <v>0</v>
      </c>
      <c r="G279" s="12"/>
      <c r="H279" s="12"/>
      <c r="I279" s="13">
        <f t="shared" si="336"/>
        <v>0</v>
      </c>
      <c r="J279" s="14">
        <f t="shared" si="337"/>
        <v>0</v>
      </c>
      <c r="K279" s="13">
        <f t="shared" si="338"/>
        <v>0</v>
      </c>
      <c r="L279" s="13">
        <f t="shared" si="339"/>
        <v>0</v>
      </c>
      <c r="M279" s="8"/>
      <c r="N279" s="15">
        <f t="shared" si="333"/>
        <v>0</v>
      </c>
      <c r="O279" s="8"/>
      <c r="P279" s="8"/>
      <c r="Q279" s="8"/>
      <c r="R279" s="8"/>
      <c r="S279" s="16">
        <f t="shared" si="334"/>
        <v>0</v>
      </c>
      <c r="T279" s="17"/>
      <c r="U279" s="18">
        <f t="shared" si="335"/>
        <v>0</v>
      </c>
      <c r="V279" s="19"/>
      <c r="W279" s="20"/>
      <c r="X279" s="20"/>
      <c r="Y279" s="21"/>
    </row>
    <row r="280" spans="1:25" x14ac:dyDescent="0.2">
      <c r="A280" s="22" t="s">
        <v>142</v>
      </c>
      <c r="B280" s="23">
        <v>5</v>
      </c>
      <c r="C280" s="24">
        <f>SUM(C277:C279)</f>
        <v>2</v>
      </c>
      <c r="D280" s="25">
        <f>SUM(D277:D279)</f>
        <v>1.8</v>
      </c>
      <c r="E280" s="25">
        <f>SUM(E277:E279)</f>
        <v>0.2</v>
      </c>
      <c r="F280" s="26" t="s">
        <v>14</v>
      </c>
      <c r="G280" s="23" t="s">
        <v>14</v>
      </c>
      <c r="H280" s="23" t="s">
        <v>14</v>
      </c>
      <c r="I280" s="25">
        <f>SUM(I277:I279)</f>
        <v>50</v>
      </c>
      <c r="J280" s="26" t="s">
        <v>14</v>
      </c>
      <c r="K280" s="25">
        <f>SUM(K277:K279)</f>
        <v>45</v>
      </c>
      <c r="L280" s="25">
        <f>SUM(L277:L279)</f>
        <v>45</v>
      </c>
      <c r="M280" s="27">
        <f>SUM(M277:M279)</f>
        <v>0</v>
      </c>
      <c r="N280" s="24">
        <f>SUM(N277:N279)</f>
        <v>45</v>
      </c>
      <c r="O280" s="24">
        <f>SUM(O277:O279)</f>
        <v>45</v>
      </c>
      <c r="P280" s="26" t="s">
        <v>14</v>
      </c>
      <c r="Q280" s="30"/>
      <c r="R280" s="24">
        <f>SUM(R277:R279)</f>
        <v>0</v>
      </c>
      <c r="S280" s="35">
        <f>SUM(S277:S279)</f>
        <v>5</v>
      </c>
      <c r="T280" s="35">
        <f>SUM(T277:T279)</f>
        <v>0</v>
      </c>
      <c r="U280" s="26" t="s">
        <v>14</v>
      </c>
      <c r="V280" s="23" t="s">
        <v>14</v>
      </c>
      <c r="W280" s="23" t="s">
        <v>14</v>
      </c>
      <c r="X280" s="23" t="s">
        <v>14</v>
      </c>
      <c r="Y280" s="23" t="s">
        <v>14</v>
      </c>
    </row>
    <row r="281" spans="1:25" x14ac:dyDescent="0.2">
      <c r="A281" s="22" t="s">
        <v>143</v>
      </c>
      <c r="B281" s="23">
        <v>5</v>
      </c>
      <c r="C281" s="30" t="s">
        <v>14</v>
      </c>
      <c r="D281" s="26" t="s">
        <v>14</v>
      </c>
      <c r="E281" s="26" t="s">
        <v>14</v>
      </c>
      <c r="F281" s="25">
        <f>SUM(F277:F279)</f>
        <v>0.2</v>
      </c>
      <c r="G281" s="23" t="s">
        <v>14</v>
      </c>
      <c r="H281" s="23" t="s">
        <v>14</v>
      </c>
      <c r="I281" s="23" t="s">
        <v>14</v>
      </c>
      <c r="J281" s="25">
        <f>SUM(J277:J279)</f>
        <v>5</v>
      </c>
      <c r="K281" s="23" t="s">
        <v>14</v>
      </c>
      <c r="L281" s="23" t="s">
        <v>14</v>
      </c>
      <c r="M281" s="28" t="s">
        <v>14</v>
      </c>
      <c r="N281" s="23" t="s">
        <v>14</v>
      </c>
      <c r="O281" s="23" t="s">
        <v>14</v>
      </c>
      <c r="P281" s="25">
        <f>SUM(P277:P279)</f>
        <v>0</v>
      </c>
      <c r="Q281" s="24"/>
      <c r="R281" s="31" t="s">
        <v>14</v>
      </c>
      <c r="S281" s="31" t="s">
        <v>14</v>
      </c>
      <c r="T281" s="31" t="s">
        <v>14</v>
      </c>
      <c r="U281" s="25">
        <f>SUM(U277:U279)</f>
        <v>5</v>
      </c>
      <c r="V281" s="36" t="s">
        <v>14</v>
      </c>
      <c r="W281" s="23" t="s">
        <v>14</v>
      </c>
      <c r="X281" s="23" t="s">
        <v>14</v>
      </c>
      <c r="Y281" s="23" t="s">
        <v>14</v>
      </c>
    </row>
    <row r="282" spans="1:25" x14ac:dyDescent="0.2">
      <c r="A282" s="22" t="s">
        <v>144</v>
      </c>
      <c r="B282" s="23">
        <v>5</v>
      </c>
      <c r="C282" s="24">
        <f>SUMIF(H277:H279,"f",C277:C279)</f>
        <v>2</v>
      </c>
      <c r="D282" s="24">
        <f>SUMIF(H277:H279,"f",D277:D279)</f>
        <v>1.8</v>
      </c>
      <c r="E282" s="24">
        <f>SUMIF(H277:H279,"f",E277:E279)</f>
        <v>0.2</v>
      </c>
      <c r="F282" s="26" t="s">
        <v>14</v>
      </c>
      <c r="G282" s="23" t="s">
        <v>14</v>
      </c>
      <c r="H282" s="23" t="s">
        <v>14</v>
      </c>
      <c r="I282" s="24">
        <f>SUMIF(H277:H279,"f",I277:I279)</f>
        <v>50</v>
      </c>
      <c r="J282" s="23" t="s">
        <v>14</v>
      </c>
      <c r="K282" s="24">
        <f>SUMIF(H277:H279,"f",K277:K279)</f>
        <v>45</v>
      </c>
      <c r="L282" s="24">
        <f>SUMIF(H277:H279,"f",L277:L279)</f>
        <v>45</v>
      </c>
      <c r="M282" s="24">
        <f>SUMIF(H277:H279,"f",M277:M279)</f>
        <v>0</v>
      </c>
      <c r="N282" s="24">
        <f>SUMIF(H277:H279,"f",N277:N279)</f>
        <v>45</v>
      </c>
      <c r="O282" s="24">
        <f>SUMIF(H277:H279,"f",O277:O279)</f>
        <v>45</v>
      </c>
      <c r="P282" s="23" t="s">
        <v>14</v>
      </c>
      <c r="Q282" s="31"/>
      <c r="R282" s="24">
        <f>SUMIF(H277:H279,"f",R277:R279)</f>
        <v>0</v>
      </c>
      <c r="S282" s="24">
        <f>SUMIF(H277:H279,"f",S277:S279)</f>
        <v>5</v>
      </c>
      <c r="T282" s="24">
        <f>SUMIF(H277:H279,"f",T277:T279)</f>
        <v>0</v>
      </c>
      <c r="U282" s="23" t="s">
        <v>14</v>
      </c>
      <c r="V282" s="23" t="s">
        <v>14</v>
      </c>
      <c r="W282" s="23" t="s">
        <v>14</v>
      </c>
      <c r="X282" s="23" t="s">
        <v>14</v>
      </c>
      <c r="Y282" s="23" t="s">
        <v>14</v>
      </c>
    </row>
    <row r="283" spans="1:25" x14ac:dyDescent="0.2">
      <c r="A283" s="234" t="s">
        <v>31</v>
      </c>
      <c r="B283" s="235"/>
      <c r="C283" s="235"/>
      <c r="D283" s="235"/>
      <c r="E283" s="235"/>
      <c r="F283" s="235"/>
      <c r="G283" s="235"/>
      <c r="H283" s="235"/>
      <c r="I283" s="235"/>
      <c r="J283" s="235"/>
      <c r="K283" s="235"/>
      <c r="L283" s="235"/>
      <c r="M283" s="235"/>
      <c r="N283" s="235"/>
      <c r="O283" s="235"/>
      <c r="P283" s="235"/>
      <c r="Q283" s="235"/>
      <c r="R283" s="235"/>
      <c r="S283" s="235"/>
      <c r="T283" s="235"/>
      <c r="U283" s="235"/>
      <c r="V283" s="235"/>
      <c r="W283" s="235"/>
      <c r="X283" s="235"/>
      <c r="Y283" s="236"/>
    </row>
    <row r="284" spans="1:25" x14ac:dyDescent="0.2">
      <c r="A284" s="7" t="s">
        <v>175</v>
      </c>
      <c r="B284" s="8">
        <v>5</v>
      </c>
      <c r="C284" s="9">
        <v>0.5</v>
      </c>
      <c r="D284" s="10">
        <f t="shared" ref="D284:D287" si="340">IF(C284&gt;0,K284/(I284/C284),0)</f>
        <v>0.16</v>
      </c>
      <c r="E284" s="10">
        <f t="shared" ref="E284:E287" si="341">IF(C284&gt;0,S284/(I284/C284),0)</f>
        <v>0.34</v>
      </c>
      <c r="F284" s="11">
        <f t="shared" ref="F284:F287" si="342">IF(V284&gt;0,FLOOR((P284+U284)/V284,0.1),0)</f>
        <v>0</v>
      </c>
      <c r="G284" s="12" t="s">
        <v>16</v>
      </c>
      <c r="H284" s="12" t="s">
        <v>19</v>
      </c>
      <c r="I284" s="13">
        <f>K284+S284</f>
        <v>12.5</v>
      </c>
      <c r="J284" s="14">
        <f>P284+U284</f>
        <v>0</v>
      </c>
      <c r="K284" s="13">
        <f>L284+R284</f>
        <v>4</v>
      </c>
      <c r="L284" s="13">
        <f>M284+N284</f>
        <v>4</v>
      </c>
      <c r="M284" s="8">
        <v>4</v>
      </c>
      <c r="N284" s="15">
        <f t="shared" ref="N284:N287" si="343">O284+P284+Q284</f>
        <v>0</v>
      </c>
      <c r="O284" s="8"/>
      <c r="P284" s="8"/>
      <c r="Q284" s="8"/>
      <c r="R284" s="8"/>
      <c r="S284" s="16">
        <f t="shared" ref="S284:S287" si="344">(C284*V284)-K284</f>
        <v>8.5</v>
      </c>
      <c r="T284" s="17">
        <v>8.5</v>
      </c>
      <c r="U284" s="18">
        <f t="shared" ref="U284:U287" si="345">S284-T284</f>
        <v>0</v>
      </c>
      <c r="V284" s="19">
        <v>25</v>
      </c>
      <c r="W284" s="20">
        <v>100</v>
      </c>
      <c r="X284" s="20"/>
      <c r="Y284" s="21"/>
    </row>
    <row r="285" spans="1:25" x14ac:dyDescent="0.2">
      <c r="A285" s="7" t="s">
        <v>167</v>
      </c>
      <c r="B285" s="8">
        <v>5</v>
      </c>
      <c r="C285" s="9">
        <v>0.5</v>
      </c>
      <c r="D285" s="10">
        <f t="shared" si="340"/>
        <v>0.16</v>
      </c>
      <c r="E285" s="10">
        <f t="shared" si="341"/>
        <v>0.34</v>
      </c>
      <c r="F285" s="11">
        <f t="shared" si="342"/>
        <v>0</v>
      </c>
      <c r="G285" s="12" t="s">
        <v>16</v>
      </c>
      <c r="H285" s="12" t="s">
        <v>19</v>
      </c>
      <c r="I285" s="13">
        <f t="shared" ref="I285:I287" si="346">K285+S285</f>
        <v>12.5</v>
      </c>
      <c r="J285" s="14">
        <f t="shared" ref="J285:J287" si="347">P285+U285</f>
        <v>0</v>
      </c>
      <c r="K285" s="13">
        <f t="shared" ref="K285:K287" si="348">L285+R285</f>
        <v>4</v>
      </c>
      <c r="L285" s="13">
        <f t="shared" ref="L285:L287" si="349">M285+N285</f>
        <v>4</v>
      </c>
      <c r="M285" s="8">
        <v>4</v>
      </c>
      <c r="N285" s="15">
        <f t="shared" si="343"/>
        <v>0</v>
      </c>
      <c r="O285" s="8"/>
      <c r="P285" s="8"/>
      <c r="Q285" s="8"/>
      <c r="R285" s="8"/>
      <c r="S285" s="16">
        <f t="shared" si="344"/>
        <v>8.5</v>
      </c>
      <c r="T285" s="17">
        <v>8.5</v>
      </c>
      <c r="U285" s="18">
        <f t="shared" si="345"/>
        <v>0</v>
      </c>
      <c r="V285" s="19">
        <v>25</v>
      </c>
      <c r="W285" s="20">
        <v>100</v>
      </c>
      <c r="X285" s="20"/>
      <c r="Y285" s="21"/>
    </row>
    <row r="286" spans="1:25" x14ac:dyDescent="0.2">
      <c r="A286" s="7"/>
      <c r="B286" s="8">
        <v>5</v>
      </c>
      <c r="C286" s="9"/>
      <c r="D286" s="10">
        <f t="shared" si="340"/>
        <v>0</v>
      </c>
      <c r="E286" s="10">
        <f t="shared" si="341"/>
        <v>0</v>
      </c>
      <c r="F286" s="11">
        <f t="shared" si="342"/>
        <v>0</v>
      </c>
      <c r="G286" s="12"/>
      <c r="H286" s="12"/>
      <c r="I286" s="13">
        <f t="shared" si="346"/>
        <v>0</v>
      </c>
      <c r="J286" s="14">
        <f t="shared" si="347"/>
        <v>0</v>
      </c>
      <c r="K286" s="13">
        <f t="shared" si="348"/>
        <v>0</v>
      </c>
      <c r="L286" s="13">
        <f t="shared" si="349"/>
        <v>0</v>
      </c>
      <c r="M286" s="8"/>
      <c r="N286" s="15">
        <f t="shared" si="343"/>
        <v>0</v>
      </c>
      <c r="O286" s="8"/>
      <c r="P286" s="8"/>
      <c r="Q286" s="8"/>
      <c r="R286" s="8"/>
      <c r="S286" s="16">
        <f t="shared" si="344"/>
        <v>0</v>
      </c>
      <c r="T286" s="17"/>
      <c r="U286" s="18">
        <f t="shared" si="345"/>
        <v>0</v>
      </c>
      <c r="V286" s="19"/>
      <c r="W286" s="20"/>
      <c r="X286" s="20"/>
      <c r="Y286" s="21"/>
    </row>
    <row r="287" spans="1:25" x14ac:dyDescent="0.2">
      <c r="A287" s="7"/>
      <c r="B287" s="8">
        <v>5</v>
      </c>
      <c r="C287" s="9"/>
      <c r="D287" s="10">
        <f t="shared" si="340"/>
        <v>0</v>
      </c>
      <c r="E287" s="10">
        <f t="shared" si="341"/>
        <v>0</v>
      </c>
      <c r="F287" s="11">
        <f t="shared" si="342"/>
        <v>0</v>
      </c>
      <c r="G287" s="12"/>
      <c r="H287" s="12"/>
      <c r="I287" s="13">
        <f t="shared" si="346"/>
        <v>0</v>
      </c>
      <c r="J287" s="14">
        <f t="shared" si="347"/>
        <v>0</v>
      </c>
      <c r="K287" s="13">
        <f t="shared" si="348"/>
        <v>0</v>
      </c>
      <c r="L287" s="13">
        <f t="shared" si="349"/>
        <v>0</v>
      </c>
      <c r="M287" s="8"/>
      <c r="N287" s="15">
        <f t="shared" si="343"/>
        <v>0</v>
      </c>
      <c r="O287" s="8"/>
      <c r="P287" s="8"/>
      <c r="Q287" s="8"/>
      <c r="R287" s="8"/>
      <c r="S287" s="16">
        <f t="shared" si="344"/>
        <v>0</v>
      </c>
      <c r="T287" s="17"/>
      <c r="U287" s="18">
        <f t="shared" si="345"/>
        <v>0</v>
      </c>
      <c r="V287" s="19"/>
      <c r="W287" s="20"/>
      <c r="X287" s="20"/>
      <c r="Y287" s="21"/>
    </row>
    <row r="288" spans="1:25" x14ac:dyDescent="0.2">
      <c r="A288" s="22" t="s">
        <v>142</v>
      </c>
      <c r="B288" s="23">
        <v>5</v>
      </c>
      <c r="C288" s="24">
        <f>SUM(C284:C287)</f>
        <v>1</v>
      </c>
      <c r="D288" s="25">
        <f>SUM(D284:D287)</f>
        <v>0.32</v>
      </c>
      <c r="E288" s="25">
        <f>SUM(E284:E287)</f>
        <v>0.68</v>
      </c>
      <c r="F288" s="26" t="s">
        <v>14</v>
      </c>
      <c r="G288" s="23" t="s">
        <v>14</v>
      </c>
      <c r="H288" s="23" t="s">
        <v>14</v>
      </c>
      <c r="I288" s="25">
        <f>SUM(I284:I287)</f>
        <v>25</v>
      </c>
      <c r="J288" s="26" t="s">
        <v>14</v>
      </c>
      <c r="K288" s="25">
        <f>SUM(K284:K287)</f>
        <v>8</v>
      </c>
      <c r="L288" s="25">
        <f>SUM(L284:L287)</f>
        <v>8</v>
      </c>
      <c r="M288" s="27">
        <f>SUM(M284:M287)</f>
        <v>8</v>
      </c>
      <c r="N288" s="24">
        <f>SUM(N284:N287)</f>
        <v>0</v>
      </c>
      <c r="O288" s="24">
        <f>SUM(O284:O287)</f>
        <v>0</v>
      </c>
      <c r="P288" s="26" t="s">
        <v>14</v>
      </c>
      <c r="Q288" s="30"/>
      <c r="R288" s="24">
        <f>SUM(R284:R287)</f>
        <v>0</v>
      </c>
      <c r="S288" s="35">
        <f>SUM(S284:S287)</f>
        <v>17</v>
      </c>
      <c r="T288" s="35">
        <f>SUM(T284:T287)</f>
        <v>17</v>
      </c>
      <c r="U288" s="26" t="s">
        <v>14</v>
      </c>
      <c r="V288" s="23" t="s">
        <v>14</v>
      </c>
      <c r="W288" s="23" t="s">
        <v>14</v>
      </c>
      <c r="X288" s="23" t="s">
        <v>14</v>
      </c>
      <c r="Y288" s="23" t="s">
        <v>14</v>
      </c>
    </row>
    <row r="289" spans="1:29" x14ac:dyDescent="0.2">
      <c r="A289" s="22" t="s">
        <v>143</v>
      </c>
      <c r="B289" s="23">
        <v>5</v>
      </c>
      <c r="C289" s="30" t="s">
        <v>14</v>
      </c>
      <c r="D289" s="26" t="s">
        <v>14</v>
      </c>
      <c r="E289" s="26" t="s">
        <v>14</v>
      </c>
      <c r="F289" s="25">
        <f>SUM(F284:F287)</f>
        <v>0</v>
      </c>
      <c r="G289" s="23" t="s">
        <v>14</v>
      </c>
      <c r="H289" s="23" t="s">
        <v>14</v>
      </c>
      <c r="I289" s="23" t="s">
        <v>14</v>
      </c>
      <c r="J289" s="25">
        <f>SUM(J284:J287)</f>
        <v>0</v>
      </c>
      <c r="K289" s="23" t="s">
        <v>14</v>
      </c>
      <c r="L289" s="23" t="s">
        <v>14</v>
      </c>
      <c r="M289" s="28" t="s">
        <v>14</v>
      </c>
      <c r="N289" s="23" t="s">
        <v>14</v>
      </c>
      <c r="O289" s="23" t="s">
        <v>14</v>
      </c>
      <c r="P289" s="25">
        <f>SUM(P284:P287)</f>
        <v>0</v>
      </c>
      <c r="Q289" s="24"/>
      <c r="R289" s="31" t="s">
        <v>14</v>
      </c>
      <c r="S289" s="31" t="s">
        <v>14</v>
      </c>
      <c r="T289" s="31" t="s">
        <v>14</v>
      </c>
      <c r="U289" s="25">
        <f>SUM(U284:U287)</f>
        <v>0</v>
      </c>
      <c r="V289" s="36" t="s">
        <v>14</v>
      </c>
      <c r="W289" s="23" t="s">
        <v>14</v>
      </c>
      <c r="X289" s="23" t="s">
        <v>14</v>
      </c>
      <c r="Y289" s="23" t="s">
        <v>14</v>
      </c>
    </row>
    <row r="290" spans="1:29" x14ac:dyDescent="0.2">
      <c r="A290" s="22" t="s">
        <v>144</v>
      </c>
      <c r="B290" s="23">
        <v>5</v>
      </c>
      <c r="C290" s="24">
        <f>SUMIF(H284:H287,"f",C284:C287)</f>
        <v>0</v>
      </c>
      <c r="D290" s="24">
        <f>SUMIF(H284:H287,"f",D284:D287)</f>
        <v>0</v>
      </c>
      <c r="E290" s="24">
        <f>SUMIF(H284:H287,"f",E284:E287)</f>
        <v>0</v>
      </c>
      <c r="F290" s="26" t="s">
        <v>14</v>
      </c>
      <c r="G290" s="23" t="s">
        <v>14</v>
      </c>
      <c r="H290" s="23" t="s">
        <v>14</v>
      </c>
      <c r="I290" s="24">
        <f>SUMIF(H284:H287,"f",I284:I287)</f>
        <v>0</v>
      </c>
      <c r="J290" s="23" t="s">
        <v>14</v>
      </c>
      <c r="K290" s="24">
        <f>SUMIF(H284:H287,"f",K284:K287)</f>
        <v>0</v>
      </c>
      <c r="L290" s="24">
        <f>SUMIF(H284:H287,"f",L284:L287)</f>
        <v>0</v>
      </c>
      <c r="M290" s="24">
        <f>SUMIF(H284:H287,"f",M284:M287)</f>
        <v>0</v>
      </c>
      <c r="N290" s="24">
        <f>SUMIF(H284:H287,"f",N284:N287)</f>
        <v>0</v>
      </c>
      <c r="O290" s="24">
        <f>SUMIF(H284:H287,"f",O284:O287)</f>
        <v>0</v>
      </c>
      <c r="P290" s="23" t="s">
        <v>14</v>
      </c>
      <c r="Q290" s="31"/>
      <c r="R290" s="24">
        <f>SUMIF(H284:H287,"f",R284:R287)</f>
        <v>0</v>
      </c>
      <c r="S290" s="24">
        <f>SUMIF(H284:H287,"f",S284:S287)</f>
        <v>0</v>
      </c>
      <c r="T290" s="24">
        <f>SUMIF(H284:H287,"f",T284:T287)</f>
        <v>0</v>
      </c>
      <c r="U290" s="23" t="s">
        <v>14</v>
      </c>
      <c r="V290" s="23" t="s">
        <v>14</v>
      </c>
      <c r="W290" s="23" t="s">
        <v>14</v>
      </c>
      <c r="X290" s="23" t="s">
        <v>14</v>
      </c>
      <c r="Y290" s="23" t="s">
        <v>14</v>
      </c>
    </row>
    <row r="291" spans="1:29" x14ac:dyDescent="0.2">
      <c r="A291" s="234" t="s">
        <v>32</v>
      </c>
      <c r="B291" s="235"/>
      <c r="C291" s="235"/>
      <c r="D291" s="235"/>
      <c r="E291" s="235"/>
      <c r="F291" s="235"/>
      <c r="G291" s="235"/>
      <c r="H291" s="235"/>
      <c r="I291" s="235"/>
      <c r="J291" s="235"/>
      <c r="K291" s="235"/>
      <c r="L291" s="235"/>
      <c r="M291" s="235"/>
      <c r="N291" s="235"/>
      <c r="O291" s="235"/>
      <c r="P291" s="235"/>
      <c r="Q291" s="235"/>
      <c r="R291" s="235"/>
      <c r="S291" s="235"/>
      <c r="T291" s="235"/>
      <c r="U291" s="235"/>
      <c r="V291" s="235"/>
      <c r="W291" s="235"/>
      <c r="X291" s="235"/>
      <c r="Y291" s="236"/>
    </row>
    <row r="292" spans="1:29" x14ac:dyDescent="0.2">
      <c r="A292" s="7" t="s">
        <v>239</v>
      </c>
      <c r="B292" s="8">
        <v>5</v>
      </c>
      <c r="C292" s="9">
        <v>18</v>
      </c>
      <c r="D292" s="10">
        <f t="shared" ref="D292:D295" si="350">IF(C292&gt;0,K292/(I292/C292),0)</f>
        <v>0</v>
      </c>
      <c r="E292" s="10">
        <f t="shared" ref="E292:E295" si="351">IF(C292&gt;0,S292/(I292/C292),0)</f>
        <v>18</v>
      </c>
      <c r="F292" s="11">
        <f t="shared" ref="F292:F295" si="352">IF(V292&gt;0,FLOOR((P292+U292)/V292,0.1),0)</f>
        <v>17.7</v>
      </c>
      <c r="G292" s="12" t="s">
        <v>16</v>
      </c>
      <c r="H292" s="12" t="s">
        <v>20</v>
      </c>
      <c r="I292" s="13">
        <f>K292+S292</f>
        <v>480</v>
      </c>
      <c r="J292" s="14">
        <f>P292+U292</f>
        <v>480</v>
      </c>
      <c r="K292" s="13">
        <f>L292+R292</f>
        <v>0</v>
      </c>
      <c r="L292" s="13">
        <f>M292+N292</f>
        <v>0</v>
      </c>
      <c r="M292" s="8"/>
      <c r="N292" s="15">
        <f t="shared" ref="N292:N295" si="353">O292+P292+Q292</f>
        <v>0</v>
      </c>
      <c r="O292" s="8"/>
      <c r="P292" s="123"/>
      <c r="Q292" s="123"/>
      <c r="R292" s="8"/>
      <c r="S292" s="16">
        <f>(C292*V292)-K292-6</f>
        <v>480</v>
      </c>
      <c r="T292" s="17"/>
      <c r="U292" s="18">
        <f t="shared" ref="U292:U295" si="354">S292-T292</f>
        <v>480</v>
      </c>
      <c r="V292" s="20">
        <v>27</v>
      </c>
      <c r="W292" s="20">
        <v>100</v>
      </c>
      <c r="X292" s="20"/>
      <c r="Y292" s="21"/>
    </row>
    <row r="293" spans="1:29" x14ac:dyDescent="0.2">
      <c r="A293" s="7"/>
      <c r="B293" s="8">
        <v>5</v>
      </c>
      <c r="C293" s="9"/>
      <c r="D293" s="10">
        <f t="shared" si="350"/>
        <v>0</v>
      </c>
      <c r="E293" s="10">
        <f t="shared" si="351"/>
        <v>0</v>
      </c>
      <c r="F293" s="11">
        <f t="shared" si="352"/>
        <v>0</v>
      </c>
      <c r="G293" s="12"/>
      <c r="H293" s="12"/>
      <c r="I293" s="13">
        <f t="shared" ref="I293:I295" si="355">K293+S293</f>
        <v>0</v>
      </c>
      <c r="J293" s="14">
        <f t="shared" ref="J293:J295" si="356">P293+U293</f>
        <v>0</v>
      </c>
      <c r="K293" s="13">
        <f t="shared" ref="K293:K295" si="357">L293+R293</f>
        <v>0</v>
      </c>
      <c r="L293" s="13">
        <f t="shared" ref="L293:L295" si="358">M293+N293</f>
        <v>0</v>
      </c>
      <c r="M293" s="8"/>
      <c r="N293" s="15">
        <f t="shared" si="353"/>
        <v>0</v>
      </c>
      <c r="O293" s="8"/>
      <c r="P293" s="8"/>
      <c r="Q293" s="8"/>
      <c r="R293" s="8"/>
      <c r="S293" s="16">
        <f t="shared" ref="S293:S295" si="359">(C293*V293)-K293</f>
        <v>0</v>
      </c>
      <c r="T293" s="17"/>
      <c r="U293" s="18">
        <f t="shared" si="354"/>
        <v>0</v>
      </c>
      <c r="V293" s="20"/>
      <c r="W293" s="20"/>
      <c r="X293" s="20"/>
      <c r="Y293" s="21"/>
    </row>
    <row r="294" spans="1:29" x14ac:dyDescent="0.2">
      <c r="A294" s="7"/>
      <c r="B294" s="8">
        <v>5</v>
      </c>
      <c r="C294" s="9"/>
      <c r="D294" s="10">
        <f t="shared" si="350"/>
        <v>0</v>
      </c>
      <c r="E294" s="10">
        <f t="shared" si="351"/>
        <v>0</v>
      </c>
      <c r="F294" s="11">
        <f t="shared" si="352"/>
        <v>0</v>
      </c>
      <c r="G294" s="12"/>
      <c r="H294" s="12"/>
      <c r="I294" s="13">
        <f t="shared" si="355"/>
        <v>0</v>
      </c>
      <c r="J294" s="14">
        <f t="shared" si="356"/>
        <v>0</v>
      </c>
      <c r="K294" s="13">
        <f t="shared" si="357"/>
        <v>0</v>
      </c>
      <c r="L294" s="13">
        <f t="shared" si="358"/>
        <v>0</v>
      </c>
      <c r="M294" s="8"/>
      <c r="N294" s="15">
        <f t="shared" si="353"/>
        <v>0</v>
      </c>
      <c r="O294" s="8"/>
      <c r="P294" s="8"/>
      <c r="Q294" s="8"/>
      <c r="R294" s="8"/>
      <c r="S294" s="16">
        <f t="shared" si="359"/>
        <v>0</v>
      </c>
      <c r="T294" s="17"/>
      <c r="U294" s="18">
        <f t="shared" si="354"/>
        <v>0</v>
      </c>
      <c r="V294" s="20"/>
      <c r="W294" s="20"/>
      <c r="X294" s="20"/>
      <c r="Y294" s="21"/>
    </row>
    <row r="295" spans="1:29" x14ac:dyDescent="0.2">
      <c r="A295" s="7"/>
      <c r="B295" s="8">
        <v>5</v>
      </c>
      <c r="C295" s="9"/>
      <c r="D295" s="10">
        <f t="shared" si="350"/>
        <v>0</v>
      </c>
      <c r="E295" s="10">
        <f t="shared" si="351"/>
        <v>0</v>
      </c>
      <c r="F295" s="11">
        <f t="shared" si="352"/>
        <v>0</v>
      </c>
      <c r="G295" s="12"/>
      <c r="H295" s="12"/>
      <c r="I295" s="13">
        <f t="shared" si="355"/>
        <v>0</v>
      </c>
      <c r="J295" s="14">
        <f t="shared" si="356"/>
        <v>0</v>
      </c>
      <c r="K295" s="13">
        <f t="shared" si="357"/>
        <v>0</v>
      </c>
      <c r="L295" s="13">
        <f t="shared" si="358"/>
        <v>0</v>
      </c>
      <c r="M295" s="8"/>
      <c r="N295" s="15">
        <f t="shared" si="353"/>
        <v>0</v>
      </c>
      <c r="O295" s="8"/>
      <c r="P295" s="8"/>
      <c r="Q295" s="8"/>
      <c r="R295" s="8"/>
      <c r="S295" s="16">
        <f t="shared" si="359"/>
        <v>0</v>
      </c>
      <c r="T295" s="17"/>
      <c r="U295" s="18">
        <f t="shared" si="354"/>
        <v>0</v>
      </c>
      <c r="V295" s="20"/>
      <c r="W295" s="20"/>
      <c r="X295" s="20"/>
      <c r="Y295" s="21"/>
    </row>
    <row r="296" spans="1:29" s="29" customFormat="1" x14ac:dyDescent="0.2">
      <c r="A296" s="22" t="s">
        <v>142</v>
      </c>
      <c r="B296" s="23">
        <v>5</v>
      </c>
      <c r="C296" s="24">
        <f>SUM(C292:C295)</f>
        <v>18</v>
      </c>
      <c r="D296" s="25">
        <f>SUM(D292:D295)</f>
        <v>0</v>
      </c>
      <c r="E296" s="25">
        <f>SUM(E292:E295)</f>
        <v>18</v>
      </c>
      <c r="F296" s="26" t="s">
        <v>14</v>
      </c>
      <c r="G296" s="23" t="s">
        <v>14</v>
      </c>
      <c r="H296" s="23" t="s">
        <v>14</v>
      </c>
      <c r="I296" s="25">
        <f>SUM(I292:I295)</f>
        <v>480</v>
      </c>
      <c r="J296" s="26" t="s">
        <v>14</v>
      </c>
      <c r="K296" s="25">
        <f>SUM(K292:K295)</f>
        <v>0</v>
      </c>
      <c r="L296" s="25">
        <f>SUM(L292:L295)</f>
        <v>0</v>
      </c>
      <c r="M296" s="27">
        <f>SUM(M292:M295)</f>
        <v>0</v>
      </c>
      <c r="N296" s="24">
        <f>SUM(N292:N295)</f>
        <v>0</v>
      </c>
      <c r="O296" s="24">
        <f>SUM(O292:O295)</f>
        <v>0</v>
      </c>
      <c r="P296" s="26" t="s">
        <v>14</v>
      </c>
      <c r="Q296" s="30"/>
      <c r="R296" s="24">
        <f>SUM(R292:R295)</f>
        <v>0</v>
      </c>
      <c r="S296" s="35">
        <f>SUM(S292:S295)</f>
        <v>480</v>
      </c>
      <c r="T296" s="35">
        <f>SUM(T292:T295)</f>
        <v>0</v>
      </c>
      <c r="U296" s="26" t="s">
        <v>14</v>
      </c>
      <c r="V296" s="23" t="s">
        <v>14</v>
      </c>
      <c r="W296" s="23" t="s">
        <v>14</v>
      </c>
      <c r="X296" s="23" t="s">
        <v>14</v>
      </c>
      <c r="Y296" s="23" t="s">
        <v>14</v>
      </c>
      <c r="Z296" s="2"/>
      <c r="AA296" s="2"/>
      <c r="AB296" s="2"/>
      <c r="AC296" s="2"/>
    </row>
    <row r="297" spans="1:29" s="29" customFormat="1" x14ac:dyDescent="0.2">
      <c r="A297" s="22" t="s">
        <v>143</v>
      </c>
      <c r="B297" s="23">
        <v>5</v>
      </c>
      <c r="C297" s="30" t="s">
        <v>14</v>
      </c>
      <c r="D297" s="26" t="s">
        <v>14</v>
      </c>
      <c r="E297" s="26" t="s">
        <v>14</v>
      </c>
      <c r="F297" s="25">
        <f>SUM(F292:F295)</f>
        <v>17.7</v>
      </c>
      <c r="G297" s="23" t="s">
        <v>14</v>
      </c>
      <c r="H297" s="23" t="s">
        <v>14</v>
      </c>
      <c r="I297" s="23" t="s">
        <v>14</v>
      </c>
      <c r="J297" s="25">
        <f>SUM(J292:J295)</f>
        <v>480</v>
      </c>
      <c r="K297" s="23" t="s">
        <v>14</v>
      </c>
      <c r="L297" s="23" t="s">
        <v>14</v>
      </c>
      <c r="M297" s="28" t="s">
        <v>14</v>
      </c>
      <c r="N297" s="23" t="s">
        <v>14</v>
      </c>
      <c r="O297" s="23" t="s">
        <v>14</v>
      </c>
      <c r="P297" s="25">
        <f>SUM(P292:P295)</f>
        <v>0</v>
      </c>
      <c r="Q297" s="24"/>
      <c r="R297" s="31" t="s">
        <v>14</v>
      </c>
      <c r="S297" s="31" t="s">
        <v>14</v>
      </c>
      <c r="T297" s="31" t="s">
        <v>14</v>
      </c>
      <c r="U297" s="25">
        <f>SUM(U292:U295)</f>
        <v>480</v>
      </c>
      <c r="V297" s="36" t="s">
        <v>14</v>
      </c>
      <c r="W297" s="23" t="s">
        <v>14</v>
      </c>
      <c r="X297" s="23" t="s">
        <v>14</v>
      </c>
      <c r="Y297" s="23" t="s">
        <v>14</v>
      </c>
      <c r="Z297" s="2"/>
      <c r="AA297" s="2"/>
      <c r="AB297" s="2"/>
      <c r="AC297" s="2"/>
    </row>
    <row r="298" spans="1:29" s="29" customFormat="1" ht="16" thickBot="1" x14ac:dyDescent="0.25">
      <c r="A298" s="22" t="s">
        <v>144</v>
      </c>
      <c r="B298" s="23">
        <v>5</v>
      </c>
      <c r="C298" s="24">
        <f>SUMIF(H292:H295,"f",C292:C295)</f>
        <v>18</v>
      </c>
      <c r="D298" s="24">
        <f>SUMIF(H292:H295,"f",D292:D295)</f>
        <v>0</v>
      </c>
      <c r="E298" s="24">
        <f>SUMIF(H292:H295,"f",E292:E295)</f>
        <v>18</v>
      </c>
      <c r="F298" s="26" t="s">
        <v>14</v>
      </c>
      <c r="G298" s="23" t="s">
        <v>14</v>
      </c>
      <c r="H298" s="23" t="s">
        <v>14</v>
      </c>
      <c r="I298" s="24">
        <f>SUMIF(H292:H295,"f",I292:I295)</f>
        <v>480</v>
      </c>
      <c r="J298" s="23" t="s">
        <v>14</v>
      </c>
      <c r="K298" s="24">
        <f>SUMIF(H292:H295,"f",K292:K295)</f>
        <v>0</v>
      </c>
      <c r="L298" s="24">
        <f>SUMIF(H292:H295,"f",L292:L295)</f>
        <v>0</v>
      </c>
      <c r="M298" s="24">
        <f>SUMIF(H292:H295,"f",M292:M295)</f>
        <v>0</v>
      </c>
      <c r="N298" s="24">
        <f>SUMIF(H292:H295,"f",N292:N295)</f>
        <v>0</v>
      </c>
      <c r="O298" s="24">
        <f>SUMIF(H292:H295,"f",O292:O295)</f>
        <v>0</v>
      </c>
      <c r="P298" s="23" t="s">
        <v>14</v>
      </c>
      <c r="Q298" s="31"/>
      <c r="R298" s="24">
        <f>SUMIF(H292:H295,"f",R292:R295)</f>
        <v>0</v>
      </c>
      <c r="S298" s="24">
        <f>SUMIF(H292:H295,"f",S292:S295)</f>
        <v>480</v>
      </c>
      <c r="T298" s="24">
        <f>SUMIF(H292:H295,"f",T292:T295)</f>
        <v>0</v>
      </c>
      <c r="U298" s="23" t="s">
        <v>14</v>
      </c>
      <c r="V298" s="23" t="s">
        <v>14</v>
      </c>
      <c r="W298" s="23" t="s">
        <v>14</v>
      </c>
      <c r="X298" s="23" t="s">
        <v>14</v>
      </c>
      <c r="Y298" s="23" t="s">
        <v>14</v>
      </c>
      <c r="Z298" s="2"/>
      <c r="AA298" s="2"/>
      <c r="AB298" s="2"/>
      <c r="AC298" s="2"/>
    </row>
    <row r="299" spans="1:29" s="42" customFormat="1" ht="19" thickTop="1" thickBot="1" x14ac:dyDescent="0.25">
      <c r="A299" s="38" t="s">
        <v>84</v>
      </c>
      <c r="B299" s="39">
        <v>5</v>
      </c>
      <c r="C299" s="40">
        <f>SUM(C251,C258,C265,C273,C280,C288,C296)</f>
        <v>30</v>
      </c>
      <c r="D299" s="40">
        <f>SUM(D251,D258,D265,D273,D280,D288,D296)</f>
        <v>8.3600000000000012</v>
      </c>
      <c r="E299" s="40">
        <f>SUM(E251,E258,E265,E273,E280,E288,E296)</f>
        <v>21.64</v>
      </c>
      <c r="F299" s="40">
        <f>SUM(F252,F259,F266,F274,F281,F289,F297)</f>
        <v>24.2</v>
      </c>
      <c r="G299" s="41" t="s">
        <v>14</v>
      </c>
      <c r="H299" s="41" t="s">
        <v>14</v>
      </c>
      <c r="I299" s="40">
        <f>SUM(I251,I258,I265,I273,I280,I288,I296)</f>
        <v>780</v>
      </c>
      <c r="J299" s="40">
        <f>SUM(J252,J259,J266,J274,J281,J289,J297)</f>
        <v>644</v>
      </c>
      <c r="K299" s="40">
        <f>SUM(K251,K258,K265,K273,K280,K288,K296)</f>
        <v>209</v>
      </c>
      <c r="L299" s="40">
        <f>SUM(L251,L258,L265,L273,L280,L288,L296)</f>
        <v>203</v>
      </c>
      <c r="M299" s="40">
        <f>SUM(M251,M258,M265,M273,M280,M288,M296)</f>
        <v>68</v>
      </c>
      <c r="N299" s="40">
        <f>SUM(N251,N258,N265,N273,N280,N288,N296)</f>
        <v>135</v>
      </c>
      <c r="O299" s="40">
        <f>SUM(O251,O258,O265,O273,O280,O288,O296)</f>
        <v>45</v>
      </c>
      <c r="P299" s="40">
        <f>SUM(P252,P259,P266,P274,P281,P289,P297)</f>
        <v>90</v>
      </c>
      <c r="Q299" s="40"/>
      <c r="R299" s="40">
        <f>SUM(R251,R258,R265,R273,R280,R288,R296)</f>
        <v>6</v>
      </c>
      <c r="S299" s="40">
        <f>SUM(S251,S258,S265,S273,S280,S288,S296)</f>
        <v>571</v>
      </c>
      <c r="T299" s="40">
        <f>SUM(T251,T258,T265,T273,T280,T288,T296)</f>
        <v>17</v>
      </c>
      <c r="U299" s="40">
        <f>SUM(U252,U259,U266,U274,U281,U289,U297)</f>
        <v>554</v>
      </c>
      <c r="V299" s="41" t="s">
        <v>14</v>
      </c>
      <c r="W299" s="41" t="s">
        <v>14</v>
      </c>
      <c r="X299" s="41" t="s">
        <v>14</v>
      </c>
      <c r="Y299" s="41" t="s">
        <v>14</v>
      </c>
      <c r="Z299" s="37"/>
      <c r="AA299" s="2"/>
      <c r="AB299" s="2"/>
      <c r="AC299" s="2"/>
    </row>
    <row r="300" spans="1:29" ht="25.5" customHeight="1" x14ac:dyDescent="0.2">
      <c r="A300" s="237" t="s">
        <v>94</v>
      </c>
      <c r="B300" s="238"/>
      <c r="C300" s="238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9"/>
    </row>
    <row r="301" spans="1:29" x14ac:dyDescent="0.2">
      <c r="A301" s="234" t="s">
        <v>27</v>
      </c>
      <c r="B301" s="235"/>
      <c r="C301" s="235"/>
      <c r="D301" s="235"/>
      <c r="E301" s="235"/>
      <c r="F301" s="235"/>
      <c r="G301" s="235"/>
      <c r="H301" s="235"/>
      <c r="I301" s="235"/>
      <c r="J301" s="235"/>
      <c r="K301" s="235"/>
      <c r="L301" s="235"/>
      <c r="M301" s="235"/>
      <c r="N301" s="235"/>
      <c r="O301" s="235"/>
      <c r="P301" s="235"/>
      <c r="Q301" s="235"/>
      <c r="R301" s="235"/>
      <c r="S301" s="235"/>
      <c r="T301" s="235"/>
      <c r="U301" s="235"/>
      <c r="V301" s="235"/>
      <c r="W301" s="235"/>
      <c r="X301" s="235"/>
      <c r="Y301" s="236"/>
    </row>
    <row r="302" spans="1:29" x14ac:dyDescent="0.2">
      <c r="A302" s="7"/>
      <c r="B302" s="8">
        <v>6</v>
      </c>
      <c r="C302" s="9"/>
      <c r="D302" s="10">
        <f t="shared" ref="D302:D304" si="360">IF(C302&gt;0,K302/(I302/C302),0)</f>
        <v>0</v>
      </c>
      <c r="E302" s="10">
        <f t="shared" ref="E302:E304" si="361">IF(C302&gt;0,S302/(I302/C302),0)</f>
        <v>0</v>
      </c>
      <c r="F302" s="11">
        <f t="shared" ref="F302:F304" si="362">IF(V302&gt;0,FLOOR((P302+U302)/V302,0.1),0)</f>
        <v>0</v>
      </c>
      <c r="G302" s="12"/>
      <c r="H302" s="12"/>
      <c r="I302" s="13">
        <f>K302+S302</f>
        <v>0</v>
      </c>
      <c r="J302" s="14">
        <f>P302+U302</f>
        <v>0</v>
      </c>
      <c r="K302" s="13">
        <f>L302+R302</f>
        <v>0</v>
      </c>
      <c r="L302" s="13">
        <f>M302+N302</f>
        <v>0</v>
      </c>
      <c r="M302" s="8"/>
      <c r="N302" s="15">
        <f t="shared" ref="N302:N304" si="363">O302+P302+Q302</f>
        <v>0</v>
      </c>
      <c r="O302" s="8"/>
      <c r="P302" s="8"/>
      <c r="Q302" s="8"/>
      <c r="R302" s="8"/>
      <c r="S302" s="16">
        <f t="shared" ref="S302:S304" si="364">(C302*V302)-K302</f>
        <v>0</v>
      </c>
      <c r="T302" s="17"/>
      <c r="U302" s="18">
        <f t="shared" ref="U302:U304" si="365">S302-T302</f>
        <v>0</v>
      </c>
      <c r="V302" s="19"/>
      <c r="W302" s="20"/>
      <c r="X302" s="20"/>
      <c r="Y302" s="21"/>
    </row>
    <row r="303" spans="1:29" x14ac:dyDescent="0.2">
      <c r="A303" s="7"/>
      <c r="B303" s="8">
        <v>6</v>
      </c>
      <c r="C303" s="9"/>
      <c r="D303" s="10">
        <f t="shared" si="360"/>
        <v>0</v>
      </c>
      <c r="E303" s="10">
        <f t="shared" si="361"/>
        <v>0</v>
      </c>
      <c r="F303" s="11">
        <f t="shared" si="362"/>
        <v>0</v>
      </c>
      <c r="G303" s="12"/>
      <c r="H303" s="12"/>
      <c r="I303" s="13">
        <f t="shared" ref="I303:I304" si="366">K303+S303</f>
        <v>0</v>
      </c>
      <c r="J303" s="14">
        <f t="shared" ref="J303:J304" si="367">P303+U303</f>
        <v>0</v>
      </c>
      <c r="K303" s="13">
        <f t="shared" ref="K303:K304" si="368">L303+R303</f>
        <v>0</v>
      </c>
      <c r="L303" s="13">
        <f t="shared" ref="L303:L304" si="369">M303+N303</f>
        <v>0</v>
      </c>
      <c r="M303" s="8"/>
      <c r="N303" s="15">
        <f t="shared" si="363"/>
        <v>0</v>
      </c>
      <c r="O303" s="8"/>
      <c r="P303" s="8"/>
      <c r="Q303" s="8"/>
      <c r="R303" s="8"/>
      <c r="S303" s="16">
        <f t="shared" si="364"/>
        <v>0</v>
      </c>
      <c r="T303" s="17"/>
      <c r="U303" s="18">
        <f t="shared" si="365"/>
        <v>0</v>
      </c>
      <c r="V303" s="19"/>
      <c r="W303" s="20"/>
      <c r="X303" s="20"/>
      <c r="Y303" s="21"/>
    </row>
    <row r="304" spans="1:29" x14ac:dyDescent="0.2">
      <c r="A304" s="7"/>
      <c r="B304" s="8">
        <v>6</v>
      </c>
      <c r="C304" s="9"/>
      <c r="D304" s="10">
        <f t="shared" si="360"/>
        <v>0</v>
      </c>
      <c r="E304" s="10">
        <f t="shared" si="361"/>
        <v>0</v>
      </c>
      <c r="F304" s="11">
        <f t="shared" si="362"/>
        <v>0</v>
      </c>
      <c r="G304" s="12"/>
      <c r="H304" s="12"/>
      <c r="I304" s="13">
        <f t="shared" si="366"/>
        <v>0</v>
      </c>
      <c r="J304" s="14">
        <f t="shared" si="367"/>
        <v>0</v>
      </c>
      <c r="K304" s="13">
        <f t="shared" si="368"/>
        <v>0</v>
      </c>
      <c r="L304" s="13">
        <f t="shared" si="369"/>
        <v>0</v>
      </c>
      <c r="M304" s="8"/>
      <c r="N304" s="15">
        <f t="shared" si="363"/>
        <v>0</v>
      </c>
      <c r="O304" s="8"/>
      <c r="P304" s="8"/>
      <c r="Q304" s="8"/>
      <c r="R304" s="8"/>
      <c r="S304" s="16">
        <f t="shared" si="364"/>
        <v>0</v>
      </c>
      <c r="T304" s="17"/>
      <c r="U304" s="18">
        <f t="shared" si="365"/>
        <v>0</v>
      </c>
      <c r="V304" s="19"/>
      <c r="W304" s="20"/>
      <c r="X304" s="20"/>
      <c r="Y304" s="21"/>
    </row>
    <row r="305" spans="1:25" x14ac:dyDescent="0.2">
      <c r="A305" s="22" t="s">
        <v>142</v>
      </c>
      <c r="B305" s="23">
        <v>6</v>
      </c>
      <c r="C305" s="24">
        <f>SUM(C302:C304)</f>
        <v>0</v>
      </c>
      <c r="D305" s="25">
        <f>SUM(D302:D304)</f>
        <v>0</v>
      </c>
      <c r="E305" s="25">
        <f>SUM(E302:E304)</f>
        <v>0</v>
      </c>
      <c r="F305" s="26" t="s">
        <v>14</v>
      </c>
      <c r="G305" s="23" t="s">
        <v>14</v>
      </c>
      <c r="H305" s="23" t="s">
        <v>14</v>
      </c>
      <c r="I305" s="25">
        <f>SUM(I302:I304)</f>
        <v>0</v>
      </c>
      <c r="J305" s="26" t="s">
        <v>14</v>
      </c>
      <c r="K305" s="25">
        <f>SUM(K302:K304)</f>
        <v>0</v>
      </c>
      <c r="L305" s="25">
        <f>SUM(L302:L304)</f>
        <v>0</v>
      </c>
      <c r="M305" s="27">
        <f>SUM(M302:M304)</f>
        <v>0</v>
      </c>
      <c r="N305" s="24">
        <f>SUM(N302:N304)</f>
        <v>0</v>
      </c>
      <c r="O305" s="24">
        <f>SUM(O302:O304)</f>
        <v>0</v>
      </c>
      <c r="P305" s="26" t="s">
        <v>14</v>
      </c>
      <c r="Q305" s="30"/>
      <c r="R305" s="24">
        <f>SUM(R302:R304)</f>
        <v>0</v>
      </c>
      <c r="S305" s="35">
        <f>SUM(S302:S304)</f>
        <v>0</v>
      </c>
      <c r="T305" s="35">
        <f>SUM(T302:T304)</f>
        <v>0</v>
      </c>
      <c r="U305" s="26" t="s">
        <v>14</v>
      </c>
      <c r="V305" s="23" t="s">
        <v>14</v>
      </c>
      <c r="W305" s="23" t="s">
        <v>14</v>
      </c>
      <c r="X305" s="23" t="s">
        <v>14</v>
      </c>
      <c r="Y305" s="23" t="s">
        <v>14</v>
      </c>
    </row>
    <row r="306" spans="1:25" x14ac:dyDescent="0.2">
      <c r="A306" s="22" t="s">
        <v>143</v>
      </c>
      <c r="B306" s="23">
        <v>6</v>
      </c>
      <c r="C306" s="30" t="s">
        <v>14</v>
      </c>
      <c r="D306" s="26" t="s">
        <v>14</v>
      </c>
      <c r="E306" s="26" t="s">
        <v>14</v>
      </c>
      <c r="F306" s="25">
        <f>SUM(F302:F304)</f>
        <v>0</v>
      </c>
      <c r="G306" s="23" t="s">
        <v>14</v>
      </c>
      <c r="H306" s="23" t="s">
        <v>14</v>
      </c>
      <c r="I306" s="23" t="s">
        <v>14</v>
      </c>
      <c r="J306" s="25">
        <f>SUM(J302:J304)</f>
        <v>0</v>
      </c>
      <c r="K306" s="23" t="s">
        <v>14</v>
      </c>
      <c r="L306" s="23" t="s">
        <v>14</v>
      </c>
      <c r="M306" s="28" t="s">
        <v>14</v>
      </c>
      <c r="N306" s="23" t="s">
        <v>14</v>
      </c>
      <c r="O306" s="23" t="s">
        <v>14</v>
      </c>
      <c r="P306" s="25">
        <f>SUM(P302:P304)</f>
        <v>0</v>
      </c>
      <c r="Q306" s="24"/>
      <c r="R306" s="31" t="s">
        <v>14</v>
      </c>
      <c r="S306" s="31" t="s">
        <v>14</v>
      </c>
      <c r="T306" s="31" t="s">
        <v>14</v>
      </c>
      <c r="U306" s="25">
        <f>SUM(U302:U304)</f>
        <v>0</v>
      </c>
      <c r="V306" s="36" t="s">
        <v>14</v>
      </c>
      <c r="W306" s="23" t="s">
        <v>14</v>
      </c>
      <c r="X306" s="23" t="s">
        <v>14</v>
      </c>
      <c r="Y306" s="23" t="s">
        <v>14</v>
      </c>
    </row>
    <row r="307" spans="1:25" x14ac:dyDescent="0.2">
      <c r="A307" s="22" t="s">
        <v>144</v>
      </c>
      <c r="B307" s="23">
        <v>6</v>
      </c>
      <c r="C307" s="24">
        <f>SUMIF(H302:H304,"f",C302:C304)</f>
        <v>0</v>
      </c>
      <c r="D307" s="24">
        <f>SUMIF(H302:H304,"f",D302:D304)</f>
        <v>0</v>
      </c>
      <c r="E307" s="24">
        <f>SUMIF(H302:H304,"f",E302:E304)</f>
        <v>0</v>
      </c>
      <c r="F307" s="26" t="s">
        <v>14</v>
      </c>
      <c r="G307" s="23" t="s">
        <v>14</v>
      </c>
      <c r="H307" s="23" t="s">
        <v>14</v>
      </c>
      <c r="I307" s="24">
        <f>SUMIF(H302:H304,"f",I302:I304)</f>
        <v>0</v>
      </c>
      <c r="J307" s="23" t="s">
        <v>14</v>
      </c>
      <c r="K307" s="24">
        <f>SUMIF(H302:H304,"f",K302:K304)</f>
        <v>0</v>
      </c>
      <c r="L307" s="24">
        <f>SUMIF(H302:H304,"f",L302:L304)</f>
        <v>0</v>
      </c>
      <c r="M307" s="24">
        <f>SUMIF(H302:H304,"f",M302:M304)</f>
        <v>0</v>
      </c>
      <c r="N307" s="24">
        <f>SUMIF(H302:H304,"f",N302:N304)</f>
        <v>0</v>
      </c>
      <c r="O307" s="24">
        <f>SUMIF(H302:H304,"f",O302:O304)</f>
        <v>0</v>
      </c>
      <c r="P307" s="23" t="s">
        <v>14</v>
      </c>
      <c r="Q307" s="31"/>
      <c r="R307" s="24">
        <f>SUMIF(H302:H304,"f",R302:R304)</f>
        <v>0</v>
      </c>
      <c r="S307" s="24">
        <f>SUMIF(H302:H304,"f",S302:S304)</f>
        <v>0</v>
      </c>
      <c r="T307" s="24">
        <f>SUMIF(H302:H304,"f",T302:T304)</f>
        <v>0</v>
      </c>
      <c r="U307" s="23" t="s">
        <v>14</v>
      </c>
      <c r="V307" s="23" t="s">
        <v>14</v>
      </c>
      <c r="W307" s="23" t="s">
        <v>14</v>
      </c>
      <c r="X307" s="23" t="s">
        <v>14</v>
      </c>
      <c r="Y307" s="23" t="s">
        <v>14</v>
      </c>
    </row>
    <row r="308" spans="1:25" x14ac:dyDescent="0.2">
      <c r="A308" s="234" t="s">
        <v>28</v>
      </c>
      <c r="B308" s="235"/>
      <c r="C308" s="235"/>
      <c r="D308" s="235"/>
      <c r="E308" s="235"/>
      <c r="F308" s="235"/>
      <c r="G308" s="235"/>
      <c r="H308" s="235"/>
      <c r="I308" s="235"/>
      <c r="J308" s="235"/>
      <c r="K308" s="235"/>
      <c r="L308" s="235"/>
      <c r="M308" s="235"/>
      <c r="N308" s="235"/>
      <c r="O308" s="235"/>
      <c r="P308" s="235"/>
      <c r="Q308" s="235"/>
      <c r="R308" s="235"/>
      <c r="S308" s="235"/>
      <c r="T308" s="235"/>
      <c r="U308" s="235"/>
      <c r="V308" s="235"/>
      <c r="W308" s="235"/>
      <c r="X308" s="235"/>
      <c r="Y308" s="236"/>
    </row>
    <row r="309" spans="1:25" x14ac:dyDescent="0.2">
      <c r="B309" s="8">
        <v>6</v>
      </c>
      <c r="C309" s="9"/>
      <c r="D309" s="10">
        <f t="shared" ref="D309:D312" si="370">IF(C309&gt;0,K309/(I309/C309),0)</f>
        <v>0</v>
      </c>
      <c r="E309" s="10">
        <f t="shared" ref="E309:E312" si="371">IF(C309&gt;0,S309/(I309/C309),0)</f>
        <v>0</v>
      </c>
      <c r="F309" s="11">
        <f t="shared" ref="F309:F312" si="372">IF(V309&gt;0,FLOOR((P309+U309)/V309,0.1),0)</f>
        <v>0</v>
      </c>
      <c r="G309" s="12"/>
      <c r="H309" s="12"/>
      <c r="I309" s="13">
        <f>K309+S309</f>
        <v>0</v>
      </c>
      <c r="J309" s="14">
        <f>P309+U309</f>
        <v>0</v>
      </c>
      <c r="K309" s="13">
        <f>L309+R309</f>
        <v>0</v>
      </c>
      <c r="L309" s="13">
        <f>M309+N309</f>
        <v>0</v>
      </c>
      <c r="M309" s="8"/>
      <c r="N309" s="15">
        <f t="shared" ref="N309:N312" si="373">O309+P309+Q309</f>
        <v>0</v>
      </c>
      <c r="O309" s="8"/>
      <c r="P309" s="8"/>
      <c r="Q309" s="8"/>
      <c r="R309" s="8"/>
      <c r="S309" s="16">
        <f t="shared" ref="S309:S312" si="374">(C309*V309)-K309</f>
        <v>0</v>
      </c>
      <c r="T309" s="17"/>
      <c r="U309" s="18">
        <f t="shared" ref="U309:U312" si="375">S309-T309</f>
        <v>0</v>
      </c>
      <c r="V309" s="19"/>
      <c r="W309" s="20"/>
      <c r="X309" s="20"/>
      <c r="Y309" s="21"/>
    </row>
    <row r="310" spans="1:25" x14ac:dyDescent="0.2">
      <c r="A310" s="7"/>
      <c r="B310" s="8">
        <v>6</v>
      </c>
      <c r="C310" s="9"/>
      <c r="D310" s="10">
        <f t="shared" si="370"/>
        <v>0</v>
      </c>
      <c r="E310" s="10">
        <f t="shared" si="371"/>
        <v>0</v>
      </c>
      <c r="F310" s="11">
        <f t="shared" si="372"/>
        <v>0</v>
      </c>
      <c r="G310" s="12"/>
      <c r="H310" s="12"/>
      <c r="I310" s="13">
        <f t="shared" ref="I310:I312" si="376">K310+S310</f>
        <v>0</v>
      </c>
      <c r="J310" s="14">
        <f t="shared" ref="J310:J312" si="377">P310+U310</f>
        <v>0</v>
      </c>
      <c r="K310" s="13">
        <f t="shared" ref="K310:K312" si="378">L310+R310</f>
        <v>0</v>
      </c>
      <c r="L310" s="13">
        <f t="shared" ref="L310:L312" si="379">M310+N310</f>
        <v>0</v>
      </c>
      <c r="M310" s="8"/>
      <c r="N310" s="15">
        <f t="shared" si="373"/>
        <v>0</v>
      </c>
      <c r="O310" s="8"/>
      <c r="P310" s="8"/>
      <c r="Q310" s="8"/>
      <c r="R310" s="8"/>
      <c r="S310" s="16">
        <f t="shared" si="374"/>
        <v>0</v>
      </c>
      <c r="T310" s="17"/>
      <c r="U310" s="18">
        <f t="shared" si="375"/>
        <v>0</v>
      </c>
      <c r="V310" s="19"/>
      <c r="W310" s="20"/>
      <c r="X310" s="20"/>
      <c r="Y310" s="21"/>
    </row>
    <row r="311" spans="1:25" x14ac:dyDescent="0.2">
      <c r="A311" s="7"/>
      <c r="B311" s="8">
        <v>6</v>
      </c>
      <c r="C311" s="9"/>
      <c r="D311" s="10">
        <f t="shared" si="370"/>
        <v>0</v>
      </c>
      <c r="E311" s="10">
        <f t="shared" si="371"/>
        <v>0</v>
      </c>
      <c r="F311" s="11">
        <f t="shared" si="372"/>
        <v>0</v>
      </c>
      <c r="G311" s="12"/>
      <c r="H311" s="12"/>
      <c r="I311" s="13">
        <f t="shared" si="376"/>
        <v>0</v>
      </c>
      <c r="J311" s="14">
        <f t="shared" si="377"/>
        <v>0</v>
      </c>
      <c r="K311" s="13">
        <f t="shared" si="378"/>
        <v>0</v>
      </c>
      <c r="L311" s="13">
        <f t="shared" si="379"/>
        <v>0</v>
      </c>
      <c r="M311" s="8"/>
      <c r="N311" s="15">
        <f t="shared" si="373"/>
        <v>0</v>
      </c>
      <c r="O311" s="8"/>
      <c r="P311" s="8"/>
      <c r="Q311" s="8"/>
      <c r="R311" s="8"/>
      <c r="S311" s="16">
        <f t="shared" si="374"/>
        <v>0</v>
      </c>
      <c r="T311" s="17"/>
      <c r="U311" s="18">
        <f t="shared" si="375"/>
        <v>0</v>
      </c>
      <c r="V311" s="19"/>
      <c r="W311" s="20"/>
      <c r="X311" s="20"/>
      <c r="Y311" s="21"/>
    </row>
    <row r="312" spans="1:25" x14ac:dyDescent="0.2">
      <c r="A312" s="7"/>
      <c r="B312" s="8">
        <v>6</v>
      </c>
      <c r="C312" s="9"/>
      <c r="D312" s="10">
        <f t="shared" si="370"/>
        <v>0</v>
      </c>
      <c r="E312" s="10">
        <f t="shared" si="371"/>
        <v>0</v>
      </c>
      <c r="F312" s="11">
        <f t="shared" si="372"/>
        <v>0</v>
      </c>
      <c r="G312" s="12"/>
      <c r="H312" s="12"/>
      <c r="I312" s="13">
        <f t="shared" si="376"/>
        <v>0</v>
      </c>
      <c r="J312" s="14">
        <f t="shared" si="377"/>
        <v>0</v>
      </c>
      <c r="K312" s="13">
        <f t="shared" si="378"/>
        <v>0</v>
      </c>
      <c r="L312" s="13">
        <f t="shared" si="379"/>
        <v>0</v>
      </c>
      <c r="M312" s="8"/>
      <c r="N312" s="15">
        <f t="shared" si="373"/>
        <v>0</v>
      </c>
      <c r="O312" s="8"/>
      <c r="P312" s="8"/>
      <c r="Q312" s="8"/>
      <c r="R312" s="8"/>
      <c r="S312" s="16">
        <f t="shared" si="374"/>
        <v>0</v>
      </c>
      <c r="T312" s="17"/>
      <c r="U312" s="18">
        <f t="shared" si="375"/>
        <v>0</v>
      </c>
      <c r="V312" s="19"/>
      <c r="W312" s="20"/>
      <c r="X312" s="20"/>
      <c r="Y312" s="21"/>
    </row>
    <row r="313" spans="1:25" x14ac:dyDescent="0.2">
      <c r="A313" s="22" t="s">
        <v>142</v>
      </c>
      <c r="B313" s="23">
        <v>6</v>
      </c>
      <c r="C313" s="24">
        <f>SUM(C309:C312)</f>
        <v>0</v>
      </c>
      <c r="D313" s="25">
        <f>SUM(D309:D312)</f>
        <v>0</v>
      </c>
      <c r="E313" s="25">
        <f>SUM(E309:E312)</f>
        <v>0</v>
      </c>
      <c r="F313" s="26" t="s">
        <v>14</v>
      </c>
      <c r="G313" s="23" t="s">
        <v>14</v>
      </c>
      <c r="H313" s="23" t="s">
        <v>14</v>
      </c>
      <c r="I313" s="25">
        <f>SUM(I309:I312)</f>
        <v>0</v>
      </c>
      <c r="J313" s="26" t="s">
        <v>14</v>
      </c>
      <c r="K313" s="25">
        <f>SUM(K309:K312)</f>
        <v>0</v>
      </c>
      <c r="L313" s="25">
        <f>SUM(L309:L312)</f>
        <v>0</v>
      </c>
      <c r="M313" s="27">
        <f>SUM(M309:M312)</f>
        <v>0</v>
      </c>
      <c r="N313" s="24">
        <f>SUM(N309:N312)</f>
        <v>0</v>
      </c>
      <c r="O313" s="24">
        <f>SUM(O309:O312)</f>
        <v>0</v>
      </c>
      <c r="P313" s="26" t="s">
        <v>14</v>
      </c>
      <c r="Q313" s="30"/>
      <c r="R313" s="24">
        <f>SUM(R309:R312)</f>
        <v>0</v>
      </c>
      <c r="S313" s="35">
        <f>SUM(S309:S312)</f>
        <v>0</v>
      </c>
      <c r="T313" s="35">
        <f>SUM(T309:T312)</f>
        <v>0</v>
      </c>
      <c r="U313" s="26" t="s">
        <v>14</v>
      </c>
      <c r="V313" s="23" t="s">
        <v>14</v>
      </c>
      <c r="W313" s="23" t="s">
        <v>14</v>
      </c>
      <c r="X313" s="23" t="s">
        <v>14</v>
      </c>
      <c r="Y313" s="23" t="s">
        <v>14</v>
      </c>
    </row>
    <row r="314" spans="1:25" x14ac:dyDescent="0.2">
      <c r="A314" s="22" t="s">
        <v>143</v>
      </c>
      <c r="B314" s="23">
        <v>6</v>
      </c>
      <c r="C314" s="30" t="s">
        <v>14</v>
      </c>
      <c r="D314" s="26" t="s">
        <v>14</v>
      </c>
      <c r="E314" s="26" t="s">
        <v>14</v>
      </c>
      <c r="F314" s="25">
        <f>SUM(F309:F312)</f>
        <v>0</v>
      </c>
      <c r="G314" s="23" t="s">
        <v>14</v>
      </c>
      <c r="H314" s="23" t="s">
        <v>14</v>
      </c>
      <c r="I314" s="23" t="s">
        <v>14</v>
      </c>
      <c r="J314" s="25">
        <f>SUM(J309:J312)</f>
        <v>0</v>
      </c>
      <c r="K314" s="23" t="s">
        <v>14</v>
      </c>
      <c r="L314" s="23" t="s">
        <v>14</v>
      </c>
      <c r="M314" s="28" t="s">
        <v>14</v>
      </c>
      <c r="N314" s="23" t="s">
        <v>14</v>
      </c>
      <c r="O314" s="23" t="s">
        <v>14</v>
      </c>
      <c r="P314" s="25">
        <f>SUM(P309:P312)</f>
        <v>0</v>
      </c>
      <c r="Q314" s="24"/>
      <c r="R314" s="31" t="s">
        <v>14</v>
      </c>
      <c r="S314" s="31" t="s">
        <v>14</v>
      </c>
      <c r="T314" s="31" t="s">
        <v>14</v>
      </c>
      <c r="U314" s="25">
        <f>SUM(U309:U312)</f>
        <v>0</v>
      </c>
      <c r="V314" s="36" t="s">
        <v>14</v>
      </c>
      <c r="W314" s="23" t="s">
        <v>14</v>
      </c>
      <c r="X314" s="23" t="s">
        <v>14</v>
      </c>
      <c r="Y314" s="23" t="s">
        <v>14</v>
      </c>
    </row>
    <row r="315" spans="1:25" x14ac:dyDescent="0.2">
      <c r="A315" s="22" t="s">
        <v>144</v>
      </c>
      <c r="B315" s="23">
        <v>6</v>
      </c>
      <c r="C315" s="24">
        <f>SUMIF(H309:H312,"f",C309:C312)</f>
        <v>0</v>
      </c>
      <c r="D315" s="24">
        <f>SUMIF(H309:H312,"f",D309:D312)</f>
        <v>0</v>
      </c>
      <c r="E315" s="24">
        <f>SUMIF(H309:H312,"f",E309:E312)</f>
        <v>0</v>
      </c>
      <c r="F315" s="26" t="s">
        <v>14</v>
      </c>
      <c r="G315" s="23" t="s">
        <v>14</v>
      </c>
      <c r="H315" s="23" t="s">
        <v>14</v>
      </c>
      <c r="I315" s="24">
        <f>SUMIF(H309:H312,"f",I309:I312)</f>
        <v>0</v>
      </c>
      <c r="J315" s="23" t="s">
        <v>14</v>
      </c>
      <c r="K315" s="24">
        <f>SUMIF(H309:H312,"f",K309:K312)</f>
        <v>0</v>
      </c>
      <c r="L315" s="24">
        <f>SUMIF(H309:H312,"f",L309:L312)</f>
        <v>0</v>
      </c>
      <c r="M315" s="24">
        <f>SUMIF(H309:H312,"f",M309:M312)</f>
        <v>0</v>
      </c>
      <c r="N315" s="24">
        <f>SUMIF(H309:H312,"f",N309:N312)</f>
        <v>0</v>
      </c>
      <c r="O315" s="24">
        <f>SUMIF(H309:H312,"f",O309:O312)</f>
        <v>0</v>
      </c>
      <c r="P315" s="23" t="s">
        <v>14</v>
      </c>
      <c r="Q315" s="31"/>
      <c r="R315" s="24">
        <f>SUMIF(H309:H312,"f",R309:R312)</f>
        <v>0</v>
      </c>
      <c r="S315" s="24">
        <f>SUMIF(H309:H312,"f",S309:S312)</f>
        <v>0</v>
      </c>
      <c r="T315" s="24">
        <f>SUMIF(H309:H312,"f",T309:T312)</f>
        <v>0</v>
      </c>
      <c r="U315" s="23" t="s">
        <v>14</v>
      </c>
      <c r="V315" s="23" t="s">
        <v>14</v>
      </c>
      <c r="W315" s="23" t="s">
        <v>14</v>
      </c>
      <c r="X315" s="23" t="s">
        <v>14</v>
      </c>
      <c r="Y315" s="23" t="s">
        <v>14</v>
      </c>
    </row>
    <row r="316" spans="1:25" x14ac:dyDescent="0.2">
      <c r="A316" s="234" t="s">
        <v>29</v>
      </c>
      <c r="B316" s="235"/>
      <c r="C316" s="235"/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6"/>
    </row>
    <row r="317" spans="1:25" x14ac:dyDescent="0.2">
      <c r="A317" s="7" t="s">
        <v>199</v>
      </c>
      <c r="B317" s="8">
        <v>6</v>
      </c>
      <c r="C317" s="9">
        <v>3</v>
      </c>
      <c r="D317" s="10">
        <f t="shared" ref="D317:D319" si="380">IF(C317&gt;0,K317/(I317/C317),0)</f>
        <v>1.88</v>
      </c>
      <c r="E317" s="10">
        <f t="shared" ref="E317:E319" si="381">IF(C317&gt;0,S317/(I317/C317),0)</f>
        <v>1.1200000000000001</v>
      </c>
      <c r="F317" s="11">
        <f t="shared" ref="F317:F319" si="382">IF(V317&gt;0,FLOOR((P317+U317)/V317,0.1),0)</f>
        <v>2.9000000000000004</v>
      </c>
      <c r="G317" s="12" t="s">
        <v>21</v>
      </c>
      <c r="H317" s="12" t="s">
        <v>19</v>
      </c>
      <c r="I317" s="13">
        <f>K317+S317</f>
        <v>75</v>
      </c>
      <c r="J317" s="14">
        <f>P317+U317</f>
        <v>73</v>
      </c>
      <c r="K317" s="13">
        <f>L317+R317</f>
        <v>47</v>
      </c>
      <c r="L317" s="13">
        <f>M317+N317</f>
        <v>45</v>
      </c>
      <c r="M317" s="8"/>
      <c r="N317" s="15">
        <f t="shared" ref="N317:N319" si="383">O317+P317+Q317</f>
        <v>45</v>
      </c>
      <c r="O317" s="8"/>
      <c r="P317" s="167">
        <v>45</v>
      </c>
      <c r="Q317" s="8"/>
      <c r="R317" s="8">
        <v>2</v>
      </c>
      <c r="S317" s="16">
        <f t="shared" ref="S317:S319" si="384">(C317*V317)-K317</f>
        <v>28</v>
      </c>
      <c r="T317" s="17"/>
      <c r="U317" s="18">
        <f t="shared" ref="U317:U319" si="385">S317-T317</f>
        <v>28</v>
      </c>
      <c r="V317" s="19">
        <v>25</v>
      </c>
      <c r="W317" s="20">
        <v>100</v>
      </c>
      <c r="X317" s="20"/>
      <c r="Y317" s="21"/>
    </row>
    <row r="318" spans="1:25" x14ac:dyDescent="0.2">
      <c r="A318" s="7"/>
      <c r="B318" s="8">
        <v>6</v>
      </c>
      <c r="C318" s="9"/>
      <c r="D318" s="10">
        <f t="shared" si="380"/>
        <v>0</v>
      </c>
      <c r="E318" s="10">
        <f t="shared" si="381"/>
        <v>0</v>
      </c>
      <c r="F318" s="11">
        <f t="shared" si="382"/>
        <v>0</v>
      </c>
      <c r="G318" s="12"/>
      <c r="H318" s="12"/>
      <c r="I318" s="13">
        <f t="shared" ref="I318:I319" si="386">K318+S318</f>
        <v>0</v>
      </c>
      <c r="J318" s="14">
        <f t="shared" ref="J318:J319" si="387">P318+U318</f>
        <v>0</v>
      </c>
      <c r="K318" s="13">
        <f t="shared" ref="K318:K319" si="388">L318+R318</f>
        <v>0</v>
      </c>
      <c r="L318" s="13">
        <f t="shared" ref="L318:L319" si="389">M318+N318</f>
        <v>0</v>
      </c>
      <c r="M318" s="8"/>
      <c r="N318" s="15">
        <f t="shared" si="383"/>
        <v>0</v>
      </c>
      <c r="O318" s="8"/>
      <c r="P318" s="8"/>
      <c r="Q318" s="8"/>
      <c r="R318" s="8"/>
      <c r="S318" s="16">
        <f t="shared" si="384"/>
        <v>0</v>
      </c>
      <c r="T318" s="17"/>
      <c r="U318" s="18">
        <f t="shared" si="385"/>
        <v>0</v>
      </c>
      <c r="V318" s="19"/>
      <c r="W318" s="20"/>
      <c r="X318" s="20"/>
      <c r="Y318" s="21"/>
    </row>
    <row r="319" spans="1:25" x14ac:dyDescent="0.2">
      <c r="B319" s="8">
        <v>6</v>
      </c>
      <c r="C319" s="9"/>
      <c r="D319" s="10">
        <f t="shared" si="380"/>
        <v>0</v>
      </c>
      <c r="E319" s="10">
        <f t="shared" si="381"/>
        <v>0</v>
      </c>
      <c r="F319" s="11">
        <f t="shared" si="382"/>
        <v>0</v>
      </c>
      <c r="G319" s="12"/>
      <c r="H319" s="12"/>
      <c r="I319" s="13">
        <f t="shared" si="386"/>
        <v>0</v>
      </c>
      <c r="J319" s="14">
        <f t="shared" si="387"/>
        <v>0</v>
      </c>
      <c r="K319" s="13">
        <f t="shared" si="388"/>
        <v>0</v>
      </c>
      <c r="L319" s="13">
        <f t="shared" si="389"/>
        <v>0</v>
      </c>
      <c r="M319" s="8"/>
      <c r="N319" s="15">
        <f t="shared" si="383"/>
        <v>0</v>
      </c>
      <c r="O319" s="8"/>
      <c r="P319" s="122"/>
      <c r="Q319" s="122"/>
      <c r="R319" s="8"/>
      <c r="S319" s="16">
        <f t="shared" si="384"/>
        <v>0</v>
      </c>
      <c r="T319" s="17"/>
      <c r="U319" s="18">
        <f t="shared" si="385"/>
        <v>0</v>
      </c>
      <c r="V319" s="19"/>
      <c r="W319" s="20"/>
      <c r="X319" s="20"/>
      <c r="Y319" s="21"/>
    </row>
    <row r="320" spans="1:25" x14ac:dyDescent="0.2">
      <c r="A320" s="22" t="s">
        <v>142</v>
      </c>
      <c r="B320" s="23">
        <v>6</v>
      </c>
      <c r="C320" s="24">
        <f>SUM(C317:C319)</f>
        <v>3</v>
      </c>
      <c r="D320" s="25">
        <f>SUM(D317:D319)</f>
        <v>1.88</v>
      </c>
      <c r="E320" s="25">
        <f>SUM(E317:E319)</f>
        <v>1.1200000000000001</v>
      </c>
      <c r="F320" s="26" t="s">
        <v>14</v>
      </c>
      <c r="G320" s="23" t="s">
        <v>14</v>
      </c>
      <c r="H320" s="23" t="s">
        <v>14</v>
      </c>
      <c r="I320" s="25">
        <f>SUM(I317:I319)</f>
        <v>75</v>
      </c>
      <c r="J320" s="26" t="s">
        <v>14</v>
      </c>
      <c r="K320" s="25">
        <f>SUM(K317:K319)</f>
        <v>47</v>
      </c>
      <c r="L320" s="25">
        <f>SUM(L317:L319)</f>
        <v>45</v>
      </c>
      <c r="M320" s="27">
        <f>SUM(M317:M319)</f>
        <v>0</v>
      </c>
      <c r="N320" s="24">
        <f>SUM(N317:N319)</f>
        <v>45</v>
      </c>
      <c r="O320" s="24">
        <f>SUM(O317:O319)</f>
        <v>0</v>
      </c>
      <c r="P320" s="26" t="s">
        <v>14</v>
      </c>
      <c r="Q320" s="30"/>
      <c r="R320" s="24">
        <f>SUM(R317:R319)</f>
        <v>2</v>
      </c>
      <c r="S320" s="35">
        <f>SUM(S317:S319)</f>
        <v>28</v>
      </c>
      <c r="T320" s="35">
        <f>SUM(T317:T319)</f>
        <v>0</v>
      </c>
      <c r="U320" s="26" t="s">
        <v>14</v>
      </c>
      <c r="V320" s="23" t="s">
        <v>14</v>
      </c>
      <c r="W320" s="23" t="s">
        <v>14</v>
      </c>
      <c r="X320" s="23" t="s">
        <v>14</v>
      </c>
      <c r="Y320" s="23" t="s">
        <v>14</v>
      </c>
    </row>
    <row r="321" spans="1:25" x14ac:dyDescent="0.2">
      <c r="A321" s="22" t="s">
        <v>143</v>
      </c>
      <c r="B321" s="23">
        <v>6</v>
      </c>
      <c r="C321" s="30" t="s">
        <v>14</v>
      </c>
      <c r="D321" s="26" t="s">
        <v>14</v>
      </c>
      <c r="E321" s="26" t="s">
        <v>14</v>
      </c>
      <c r="F321" s="25">
        <f>SUM(F317:F319)</f>
        <v>2.9000000000000004</v>
      </c>
      <c r="G321" s="23" t="s">
        <v>14</v>
      </c>
      <c r="H321" s="23" t="s">
        <v>14</v>
      </c>
      <c r="I321" s="23" t="s">
        <v>14</v>
      </c>
      <c r="J321" s="25">
        <f>SUM(J317:J319)</f>
        <v>73</v>
      </c>
      <c r="K321" s="23" t="s">
        <v>14</v>
      </c>
      <c r="L321" s="23" t="s">
        <v>14</v>
      </c>
      <c r="M321" s="28" t="s">
        <v>14</v>
      </c>
      <c r="N321" s="23" t="s">
        <v>14</v>
      </c>
      <c r="O321" s="23" t="s">
        <v>14</v>
      </c>
      <c r="P321" s="25">
        <f>SUM(P317:P319)</f>
        <v>45</v>
      </c>
      <c r="Q321" s="24"/>
      <c r="R321" s="31" t="s">
        <v>14</v>
      </c>
      <c r="S321" s="31" t="s">
        <v>14</v>
      </c>
      <c r="T321" s="31" t="s">
        <v>14</v>
      </c>
      <c r="U321" s="25">
        <f>SUM(U317:U319)</f>
        <v>28</v>
      </c>
      <c r="V321" s="36" t="s">
        <v>14</v>
      </c>
      <c r="W321" s="23" t="s">
        <v>14</v>
      </c>
      <c r="X321" s="23" t="s">
        <v>14</v>
      </c>
      <c r="Y321" s="23" t="s">
        <v>14</v>
      </c>
    </row>
    <row r="322" spans="1:25" x14ac:dyDescent="0.2">
      <c r="A322" s="22" t="s">
        <v>144</v>
      </c>
      <c r="B322" s="23">
        <v>6</v>
      </c>
      <c r="C322" s="24">
        <f>SUMIF(H317:H319,"f",C317:C319)</f>
        <v>0</v>
      </c>
      <c r="D322" s="24">
        <f>SUMIF(H317:H319,"f",D317:D319)</f>
        <v>0</v>
      </c>
      <c r="E322" s="24">
        <f>SUMIF(H317:H319,"f",E317:E319)</f>
        <v>0</v>
      </c>
      <c r="F322" s="26" t="s">
        <v>14</v>
      </c>
      <c r="G322" s="23" t="s">
        <v>14</v>
      </c>
      <c r="H322" s="23" t="s">
        <v>14</v>
      </c>
      <c r="I322" s="24">
        <f>SUMIF(H317:H319,"f",I317:I319)</f>
        <v>0</v>
      </c>
      <c r="J322" s="23" t="s">
        <v>14</v>
      </c>
      <c r="K322" s="24">
        <f>SUMIF(H317:H319,"f",K317:K319)</f>
        <v>0</v>
      </c>
      <c r="L322" s="24">
        <f>SUMIF(H317:H319,"f",L317:L319)</f>
        <v>0</v>
      </c>
      <c r="M322" s="24">
        <f>SUMIF(H317:H319,"f",M317:M319)</f>
        <v>0</v>
      </c>
      <c r="N322" s="24">
        <f>SUMIF(H317:H319,"f",N317:N319)</f>
        <v>0</v>
      </c>
      <c r="O322" s="24">
        <f>SUMIF(H317:H319,"f",O317:O319)</f>
        <v>0</v>
      </c>
      <c r="P322" s="23" t="s">
        <v>14</v>
      </c>
      <c r="Q322" s="31"/>
      <c r="R322" s="24">
        <f>SUMIF(H317:H319,"f",R317:R319)</f>
        <v>0</v>
      </c>
      <c r="S322" s="24">
        <f>SUMIF(H317:H319,"f",S317:S319)</f>
        <v>0</v>
      </c>
      <c r="T322" s="24">
        <f>SUMIF(H317:H319,"f",T317:T319)</f>
        <v>0</v>
      </c>
      <c r="U322" s="23" t="s">
        <v>14</v>
      </c>
      <c r="V322" s="23" t="s">
        <v>14</v>
      </c>
      <c r="W322" s="23" t="s">
        <v>14</v>
      </c>
      <c r="X322" s="23" t="s">
        <v>14</v>
      </c>
      <c r="Y322" s="23" t="s">
        <v>14</v>
      </c>
    </row>
    <row r="323" spans="1:25" x14ac:dyDescent="0.2">
      <c r="A323" s="234" t="s">
        <v>30</v>
      </c>
      <c r="B323" s="235"/>
      <c r="C323" s="235"/>
      <c r="D323" s="235"/>
      <c r="E323" s="235"/>
      <c r="F323" s="235"/>
      <c r="G323" s="235"/>
      <c r="H323" s="235"/>
      <c r="I323" s="235"/>
      <c r="J323" s="235"/>
      <c r="K323" s="235"/>
      <c r="L323" s="235"/>
      <c r="M323" s="235"/>
      <c r="N323" s="235"/>
      <c r="O323" s="235"/>
      <c r="P323" s="235"/>
      <c r="Q323" s="235"/>
      <c r="R323" s="235"/>
      <c r="S323" s="235"/>
      <c r="T323" s="235"/>
      <c r="U323" s="235"/>
      <c r="V323" s="235"/>
      <c r="W323" s="235"/>
      <c r="X323" s="235"/>
      <c r="Y323" s="236"/>
    </row>
    <row r="324" spans="1:25" x14ac:dyDescent="0.2">
      <c r="A324" s="7" t="s">
        <v>200</v>
      </c>
      <c r="B324" s="8">
        <v>6</v>
      </c>
      <c r="C324" s="9">
        <v>10</v>
      </c>
      <c r="D324" s="10">
        <f t="shared" ref="D324:D331" si="390">IF(C324&gt;0,K324/(I324/C324),0)</f>
        <v>10</v>
      </c>
      <c r="E324" s="10">
        <f t="shared" ref="E324:E331" si="391">IF(C324&gt;0,S324/(I324/C324),0)</f>
        <v>0</v>
      </c>
      <c r="F324" s="11">
        <f t="shared" ref="F324:F331" si="392">IF(V324&gt;0,FLOOR((P324+U324)/V324,0.1),0)</f>
        <v>0</v>
      </c>
      <c r="G324" s="12" t="s">
        <v>16</v>
      </c>
      <c r="H324" s="12" t="s">
        <v>20</v>
      </c>
      <c r="I324" s="13">
        <f>K324+S324</f>
        <v>250</v>
      </c>
      <c r="J324" s="14">
        <f>P324+U324</f>
        <v>0</v>
      </c>
      <c r="K324" s="13">
        <f>L324+R324</f>
        <v>250</v>
      </c>
      <c r="L324" s="13">
        <f>M324+N324</f>
        <v>0</v>
      </c>
      <c r="M324" s="8"/>
      <c r="N324" s="15">
        <f t="shared" ref="N324:N331" si="393">O324+P324+Q324</f>
        <v>0</v>
      </c>
      <c r="O324" s="8"/>
      <c r="P324" s="8"/>
      <c r="Q324" s="8"/>
      <c r="R324" s="167">
        <v>250</v>
      </c>
      <c r="S324" s="16">
        <f t="shared" ref="S324:S331" si="394">(C324*V324)-K324</f>
        <v>0</v>
      </c>
      <c r="T324" s="17"/>
      <c r="U324" s="18">
        <f t="shared" ref="U324:U331" si="395">S324-T324</f>
        <v>0</v>
      </c>
      <c r="V324" s="19">
        <v>25</v>
      </c>
      <c r="W324" s="20">
        <v>100</v>
      </c>
      <c r="X324" s="20"/>
      <c r="Y324" s="21"/>
    </row>
    <row r="325" spans="1:25" x14ac:dyDescent="0.2">
      <c r="A325" s="113" t="s">
        <v>196</v>
      </c>
      <c r="B325" s="8">
        <v>6</v>
      </c>
      <c r="C325" s="9">
        <v>3</v>
      </c>
      <c r="D325" s="10">
        <f t="shared" si="390"/>
        <v>1.88</v>
      </c>
      <c r="E325" s="10">
        <f t="shared" si="391"/>
        <v>1.1200000000000001</v>
      </c>
      <c r="F325" s="11">
        <f t="shared" si="392"/>
        <v>2.3000000000000003</v>
      </c>
      <c r="G325" s="12" t="s">
        <v>21</v>
      </c>
      <c r="H325" s="12" t="s">
        <v>20</v>
      </c>
      <c r="I325" s="13">
        <f t="shared" ref="I325:I331" si="396">K325+S325</f>
        <v>75</v>
      </c>
      <c r="J325" s="14">
        <f t="shared" ref="J325:J331" si="397">P325+U325</f>
        <v>58</v>
      </c>
      <c r="K325" s="13">
        <f t="shared" ref="K325:K331" si="398">L325+R325</f>
        <v>47</v>
      </c>
      <c r="L325" s="13">
        <f t="shared" ref="L325:L331" si="399">M325+N325</f>
        <v>45</v>
      </c>
      <c r="M325" s="8">
        <v>15</v>
      </c>
      <c r="N325" s="15">
        <f t="shared" si="393"/>
        <v>30</v>
      </c>
      <c r="O325" s="8"/>
      <c r="P325" s="167">
        <v>30</v>
      </c>
      <c r="Q325" s="8"/>
      <c r="R325" s="8">
        <v>2</v>
      </c>
      <c r="S325" s="16">
        <f t="shared" si="394"/>
        <v>28</v>
      </c>
      <c r="T325" s="17"/>
      <c r="U325" s="18">
        <f t="shared" si="395"/>
        <v>28</v>
      </c>
      <c r="V325" s="19">
        <v>25</v>
      </c>
      <c r="W325" s="20">
        <v>100</v>
      </c>
      <c r="X325" s="20"/>
      <c r="Y325" s="21"/>
    </row>
    <row r="326" spans="1:25" x14ac:dyDescent="0.2">
      <c r="A326" s="7" t="s">
        <v>197</v>
      </c>
      <c r="B326" s="8">
        <v>6</v>
      </c>
      <c r="C326" s="9">
        <v>3</v>
      </c>
      <c r="D326" s="10">
        <f t="shared" si="390"/>
        <v>1.88</v>
      </c>
      <c r="E326" s="10">
        <f t="shared" si="391"/>
        <v>1.1200000000000001</v>
      </c>
      <c r="F326" s="11">
        <f t="shared" si="392"/>
        <v>2.3000000000000003</v>
      </c>
      <c r="G326" s="12" t="s">
        <v>21</v>
      </c>
      <c r="H326" s="12" t="s">
        <v>20</v>
      </c>
      <c r="I326" s="13">
        <f t="shared" si="396"/>
        <v>75</v>
      </c>
      <c r="J326" s="14">
        <f t="shared" si="397"/>
        <v>58</v>
      </c>
      <c r="K326" s="13">
        <f t="shared" si="398"/>
        <v>47</v>
      </c>
      <c r="L326" s="13">
        <f t="shared" si="399"/>
        <v>45</v>
      </c>
      <c r="M326" s="8">
        <v>15</v>
      </c>
      <c r="N326" s="15">
        <f t="shared" si="393"/>
        <v>30</v>
      </c>
      <c r="O326" s="8"/>
      <c r="P326" s="167">
        <v>30</v>
      </c>
      <c r="Q326" s="8"/>
      <c r="R326" s="8">
        <v>2</v>
      </c>
      <c r="S326" s="16">
        <f t="shared" si="394"/>
        <v>28</v>
      </c>
      <c r="T326" s="17"/>
      <c r="U326" s="18">
        <f t="shared" si="395"/>
        <v>28</v>
      </c>
      <c r="V326" s="19">
        <v>25</v>
      </c>
      <c r="W326" s="20">
        <v>100</v>
      </c>
      <c r="X326" s="20"/>
      <c r="Y326" s="21"/>
    </row>
    <row r="327" spans="1:25" x14ac:dyDescent="0.2">
      <c r="A327" s="7" t="s">
        <v>201</v>
      </c>
      <c r="B327" s="8">
        <v>6</v>
      </c>
      <c r="C327" s="9">
        <v>3</v>
      </c>
      <c r="D327" s="10">
        <f t="shared" si="390"/>
        <v>1.88</v>
      </c>
      <c r="E327" s="10">
        <f t="shared" si="391"/>
        <v>1.1200000000000001</v>
      </c>
      <c r="F327" s="11">
        <f t="shared" si="392"/>
        <v>2.3000000000000003</v>
      </c>
      <c r="G327" s="12" t="s">
        <v>21</v>
      </c>
      <c r="H327" s="12" t="s">
        <v>20</v>
      </c>
      <c r="I327" s="13">
        <f t="shared" si="396"/>
        <v>75</v>
      </c>
      <c r="J327" s="14">
        <f t="shared" si="397"/>
        <v>58</v>
      </c>
      <c r="K327" s="13">
        <f t="shared" si="398"/>
        <v>47</v>
      </c>
      <c r="L327" s="13">
        <f t="shared" si="399"/>
        <v>45</v>
      </c>
      <c r="M327" s="8">
        <v>15</v>
      </c>
      <c r="N327" s="15">
        <f t="shared" si="393"/>
        <v>30</v>
      </c>
      <c r="O327" s="8"/>
      <c r="P327" s="167">
        <v>30</v>
      </c>
      <c r="Q327" s="8"/>
      <c r="R327" s="8">
        <v>2</v>
      </c>
      <c r="S327" s="16">
        <f t="shared" si="394"/>
        <v>28</v>
      </c>
      <c r="T327" s="17"/>
      <c r="U327" s="18">
        <f t="shared" si="395"/>
        <v>28</v>
      </c>
      <c r="V327" s="19">
        <v>25</v>
      </c>
      <c r="W327" s="20">
        <v>100</v>
      </c>
      <c r="X327" s="20"/>
      <c r="Y327" s="21"/>
    </row>
    <row r="328" spans="1:25" x14ac:dyDescent="0.2">
      <c r="A328" s="7" t="s">
        <v>202</v>
      </c>
      <c r="B328" s="8">
        <v>6</v>
      </c>
      <c r="C328" s="9">
        <v>3</v>
      </c>
      <c r="D328" s="10">
        <f t="shared" si="390"/>
        <v>1.88</v>
      </c>
      <c r="E328" s="10">
        <f t="shared" si="391"/>
        <v>1.1200000000000001</v>
      </c>
      <c r="F328" s="11">
        <f t="shared" si="392"/>
        <v>1.1000000000000001</v>
      </c>
      <c r="G328" s="12" t="s">
        <v>16</v>
      </c>
      <c r="H328" s="12" t="s">
        <v>20</v>
      </c>
      <c r="I328" s="13">
        <f t="shared" si="396"/>
        <v>75</v>
      </c>
      <c r="J328" s="14">
        <f t="shared" si="397"/>
        <v>28</v>
      </c>
      <c r="K328" s="13">
        <f t="shared" si="398"/>
        <v>47</v>
      </c>
      <c r="L328" s="13">
        <f t="shared" si="399"/>
        <v>45</v>
      </c>
      <c r="M328" s="8">
        <v>15</v>
      </c>
      <c r="N328" s="15">
        <f t="shared" si="393"/>
        <v>30</v>
      </c>
      <c r="O328" s="167">
        <v>30</v>
      </c>
      <c r="P328" s="167"/>
      <c r="Q328" s="8"/>
      <c r="R328" s="8">
        <v>2</v>
      </c>
      <c r="S328" s="16">
        <f t="shared" si="394"/>
        <v>28</v>
      </c>
      <c r="T328" s="17"/>
      <c r="U328" s="18">
        <f t="shared" si="395"/>
        <v>28</v>
      </c>
      <c r="V328" s="19">
        <v>25</v>
      </c>
      <c r="W328" s="20">
        <v>100</v>
      </c>
      <c r="X328" s="20"/>
      <c r="Y328" s="21"/>
    </row>
    <row r="329" spans="1:25" x14ac:dyDescent="0.2">
      <c r="A329" s="7" t="s">
        <v>203</v>
      </c>
      <c r="B329" s="8">
        <v>6</v>
      </c>
      <c r="C329" s="9">
        <v>3</v>
      </c>
      <c r="D329" s="10">
        <f t="shared" si="390"/>
        <v>1.88</v>
      </c>
      <c r="E329" s="10">
        <f t="shared" si="391"/>
        <v>1.1200000000000001</v>
      </c>
      <c r="F329" s="11">
        <f t="shared" si="392"/>
        <v>2.3000000000000003</v>
      </c>
      <c r="G329" s="12" t="s">
        <v>16</v>
      </c>
      <c r="H329" s="12" t="s">
        <v>20</v>
      </c>
      <c r="I329" s="13">
        <f t="shared" si="396"/>
        <v>75</v>
      </c>
      <c r="J329" s="14">
        <f t="shared" si="397"/>
        <v>58</v>
      </c>
      <c r="K329" s="13">
        <f t="shared" si="398"/>
        <v>47</v>
      </c>
      <c r="L329" s="13">
        <f t="shared" si="399"/>
        <v>45</v>
      </c>
      <c r="M329" s="8">
        <v>15</v>
      </c>
      <c r="N329" s="15">
        <f t="shared" si="393"/>
        <v>30</v>
      </c>
      <c r="O329" s="8"/>
      <c r="P329" s="167">
        <v>30</v>
      </c>
      <c r="Q329" s="8"/>
      <c r="R329" s="8">
        <v>2</v>
      </c>
      <c r="S329" s="16">
        <f t="shared" si="394"/>
        <v>28</v>
      </c>
      <c r="T329" s="17"/>
      <c r="U329" s="18">
        <f t="shared" si="395"/>
        <v>28</v>
      </c>
      <c r="V329" s="19">
        <v>25</v>
      </c>
      <c r="W329" s="20">
        <v>100</v>
      </c>
      <c r="X329" s="20"/>
      <c r="Y329" s="21"/>
    </row>
    <row r="330" spans="1:25" x14ac:dyDescent="0.2">
      <c r="B330" s="8">
        <v>6</v>
      </c>
      <c r="C330" s="9"/>
      <c r="D330" s="10">
        <f t="shared" si="390"/>
        <v>0</v>
      </c>
      <c r="E330" s="10">
        <f t="shared" si="391"/>
        <v>0</v>
      </c>
      <c r="F330" s="11">
        <f t="shared" si="392"/>
        <v>0</v>
      </c>
      <c r="G330" s="12"/>
      <c r="H330" s="12"/>
      <c r="I330" s="13">
        <f t="shared" si="396"/>
        <v>0</v>
      </c>
      <c r="J330" s="14">
        <f t="shared" si="397"/>
        <v>0</v>
      </c>
      <c r="K330" s="13">
        <f t="shared" si="398"/>
        <v>0</v>
      </c>
      <c r="L330" s="13">
        <f t="shared" si="399"/>
        <v>0</v>
      </c>
      <c r="M330" s="8"/>
      <c r="N330" s="15">
        <f t="shared" si="393"/>
        <v>0</v>
      </c>
      <c r="O330" s="8"/>
      <c r="P330" s="167"/>
      <c r="Q330" s="8"/>
      <c r="R330" s="8"/>
      <c r="S330" s="16">
        <f t="shared" si="394"/>
        <v>0</v>
      </c>
      <c r="T330" s="17"/>
      <c r="U330" s="18">
        <f t="shared" si="395"/>
        <v>0</v>
      </c>
      <c r="V330" s="19"/>
      <c r="W330" s="20"/>
      <c r="X330" s="20"/>
      <c r="Y330" s="21"/>
    </row>
    <row r="331" spans="1:25" x14ac:dyDescent="0.2">
      <c r="A331" s="7"/>
      <c r="B331" s="8">
        <v>6</v>
      </c>
      <c r="C331" s="9"/>
      <c r="D331" s="10">
        <f t="shared" si="390"/>
        <v>0</v>
      </c>
      <c r="E331" s="10">
        <f t="shared" si="391"/>
        <v>0</v>
      </c>
      <c r="F331" s="11">
        <f t="shared" si="392"/>
        <v>0</v>
      </c>
      <c r="G331" s="12"/>
      <c r="H331" s="12"/>
      <c r="I331" s="13">
        <f t="shared" si="396"/>
        <v>0</v>
      </c>
      <c r="J331" s="14">
        <f t="shared" si="397"/>
        <v>0</v>
      </c>
      <c r="K331" s="13">
        <f t="shared" si="398"/>
        <v>0</v>
      </c>
      <c r="L331" s="13">
        <f t="shared" si="399"/>
        <v>0</v>
      </c>
      <c r="M331" s="8"/>
      <c r="N331" s="15">
        <f t="shared" si="393"/>
        <v>0</v>
      </c>
      <c r="O331" s="8"/>
      <c r="P331" s="8"/>
      <c r="Q331" s="8"/>
      <c r="R331" s="8"/>
      <c r="S331" s="16">
        <f t="shared" si="394"/>
        <v>0</v>
      </c>
      <c r="T331" s="17"/>
      <c r="U331" s="18">
        <f t="shared" si="395"/>
        <v>0</v>
      </c>
      <c r="V331" s="19"/>
      <c r="W331" s="20"/>
      <c r="X331" s="20"/>
      <c r="Y331" s="21"/>
    </row>
    <row r="332" spans="1:25" x14ac:dyDescent="0.2">
      <c r="A332" s="22" t="s">
        <v>142</v>
      </c>
      <c r="B332" s="23">
        <v>6</v>
      </c>
      <c r="C332" s="24">
        <f>SUM(C324:C331)</f>
        <v>25</v>
      </c>
      <c r="D332" s="25">
        <f>SUM(D324:D331)</f>
        <v>19.399999999999995</v>
      </c>
      <c r="E332" s="25">
        <f>SUM(E324:E331)</f>
        <v>5.6000000000000005</v>
      </c>
      <c r="F332" s="26" t="s">
        <v>14</v>
      </c>
      <c r="G332" s="23" t="s">
        <v>14</v>
      </c>
      <c r="H332" s="23" t="s">
        <v>14</v>
      </c>
      <c r="I332" s="25">
        <f>SUM(I324:I331)</f>
        <v>625</v>
      </c>
      <c r="J332" s="26" t="s">
        <v>14</v>
      </c>
      <c r="K332" s="25">
        <f>SUM(K324:K331)</f>
        <v>485</v>
      </c>
      <c r="L332" s="25">
        <f>SUM(L324:L331)</f>
        <v>225</v>
      </c>
      <c r="M332" s="27">
        <f>SUM(M324:M331)</f>
        <v>75</v>
      </c>
      <c r="N332" s="24">
        <f>SUM(N324:N331)</f>
        <v>150</v>
      </c>
      <c r="O332" s="24">
        <f>SUM(O324:O331)</f>
        <v>30</v>
      </c>
      <c r="P332" s="26" t="s">
        <v>14</v>
      </c>
      <c r="Q332" s="30"/>
      <c r="R332" s="24">
        <f>SUM(R324:R331)</f>
        <v>260</v>
      </c>
      <c r="S332" s="35">
        <f>SUM(S324:S331)</f>
        <v>140</v>
      </c>
      <c r="T332" s="35">
        <f>SUM(T324:T331)</f>
        <v>0</v>
      </c>
      <c r="U332" s="26" t="s">
        <v>14</v>
      </c>
      <c r="V332" s="23" t="s">
        <v>14</v>
      </c>
      <c r="W332" s="23" t="s">
        <v>14</v>
      </c>
      <c r="X332" s="23" t="s">
        <v>14</v>
      </c>
      <c r="Y332" s="23" t="s">
        <v>14</v>
      </c>
    </row>
    <row r="333" spans="1:25" x14ac:dyDescent="0.2">
      <c r="A333" s="22" t="s">
        <v>143</v>
      </c>
      <c r="B333" s="23">
        <v>6</v>
      </c>
      <c r="C333" s="30" t="s">
        <v>14</v>
      </c>
      <c r="D333" s="26" t="s">
        <v>14</v>
      </c>
      <c r="E333" s="26" t="s">
        <v>14</v>
      </c>
      <c r="F333" s="25">
        <f>SUM(F324:F331)</f>
        <v>10.3</v>
      </c>
      <c r="G333" s="23" t="s">
        <v>14</v>
      </c>
      <c r="H333" s="23" t="s">
        <v>14</v>
      </c>
      <c r="I333" s="23" t="s">
        <v>14</v>
      </c>
      <c r="J333" s="25">
        <f>SUM(J324:J331)</f>
        <v>260</v>
      </c>
      <c r="K333" s="23" t="s">
        <v>14</v>
      </c>
      <c r="L333" s="23" t="s">
        <v>14</v>
      </c>
      <c r="M333" s="28" t="s">
        <v>14</v>
      </c>
      <c r="N333" s="23" t="s">
        <v>14</v>
      </c>
      <c r="O333" s="23" t="s">
        <v>14</v>
      </c>
      <c r="P333" s="25">
        <f>SUM(P324:P331)</f>
        <v>120</v>
      </c>
      <c r="Q333" s="24"/>
      <c r="R333" s="31" t="s">
        <v>14</v>
      </c>
      <c r="S333" s="31" t="s">
        <v>14</v>
      </c>
      <c r="T333" s="31" t="s">
        <v>14</v>
      </c>
      <c r="U333" s="25">
        <f>SUM(U324:U331)</f>
        <v>140</v>
      </c>
      <c r="V333" s="36" t="s">
        <v>14</v>
      </c>
      <c r="W333" s="23" t="s">
        <v>14</v>
      </c>
      <c r="X333" s="23" t="s">
        <v>14</v>
      </c>
      <c r="Y333" s="23" t="s">
        <v>14</v>
      </c>
    </row>
    <row r="334" spans="1:25" x14ac:dyDescent="0.2">
      <c r="A334" s="22" t="s">
        <v>144</v>
      </c>
      <c r="B334" s="23">
        <v>6</v>
      </c>
      <c r="C334" s="24">
        <f>SUMIF(H324:H331,"f",C324:C331)</f>
        <v>25</v>
      </c>
      <c r="D334" s="24">
        <f>SUMIF(H324:H331,"f",D324:D331)</f>
        <v>19.399999999999995</v>
      </c>
      <c r="E334" s="24">
        <f>SUMIF(H324:H331,"f",E324:E331)</f>
        <v>5.6000000000000005</v>
      </c>
      <c r="F334" s="26" t="s">
        <v>14</v>
      </c>
      <c r="G334" s="23" t="s">
        <v>14</v>
      </c>
      <c r="H334" s="23" t="s">
        <v>14</v>
      </c>
      <c r="I334" s="24">
        <f>SUMIF(H324:H331,"f",I324:I331)</f>
        <v>625</v>
      </c>
      <c r="J334" s="23" t="s">
        <v>14</v>
      </c>
      <c r="K334" s="24">
        <f>SUMIF(H324:H331,"f",K324:K331)</f>
        <v>485</v>
      </c>
      <c r="L334" s="24">
        <f>SUMIF(H324:H331,"f",L324:L331)</f>
        <v>225</v>
      </c>
      <c r="M334" s="24">
        <f>SUMIF(H324:H331,"f",M324:M331)</f>
        <v>75</v>
      </c>
      <c r="N334" s="24">
        <f>SUMIF(H324:H331,"f",N324:N331)</f>
        <v>150</v>
      </c>
      <c r="O334" s="24">
        <f>SUMIF(H324:H331,"f",O324:O331)</f>
        <v>30</v>
      </c>
      <c r="P334" s="23" t="s">
        <v>14</v>
      </c>
      <c r="Q334" s="31"/>
      <c r="R334" s="24">
        <f>SUMIF(H324:H331,"f",R324:R331)</f>
        <v>260</v>
      </c>
      <c r="S334" s="24">
        <f>SUMIF(H324:H331,"f",S324:S331)</f>
        <v>140</v>
      </c>
      <c r="T334" s="24">
        <f>SUMIF(H324:H331,"f",T324:T331)</f>
        <v>0</v>
      </c>
      <c r="U334" s="23" t="s">
        <v>14</v>
      </c>
      <c r="V334" s="23" t="s">
        <v>14</v>
      </c>
      <c r="W334" s="23" t="s">
        <v>14</v>
      </c>
      <c r="X334" s="23" t="s">
        <v>14</v>
      </c>
      <c r="Y334" s="23" t="s">
        <v>14</v>
      </c>
    </row>
    <row r="335" spans="1:25" x14ac:dyDescent="0.2">
      <c r="A335" s="234" t="s">
        <v>33</v>
      </c>
      <c r="B335" s="235"/>
      <c r="C335" s="235"/>
      <c r="D335" s="235"/>
      <c r="E335" s="235"/>
      <c r="F335" s="235"/>
      <c r="G335" s="235"/>
      <c r="H335" s="235"/>
      <c r="I335" s="235"/>
      <c r="J335" s="235"/>
      <c r="K335" s="235"/>
      <c r="L335" s="235"/>
      <c r="M335" s="235"/>
      <c r="N335" s="235"/>
      <c r="O335" s="235"/>
      <c r="P335" s="235"/>
      <c r="Q335" s="235"/>
      <c r="R335" s="235"/>
      <c r="S335" s="235"/>
      <c r="T335" s="235"/>
      <c r="U335" s="235"/>
      <c r="V335" s="235"/>
      <c r="W335" s="235"/>
      <c r="X335" s="235"/>
      <c r="Y335" s="236"/>
    </row>
    <row r="336" spans="1:25" x14ac:dyDescent="0.2">
      <c r="A336" s="7" t="s">
        <v>198</v>
      </c>
      <c r="B336" s="8">
        <v>6</v>
      </c>
      <c r="C336" s="9">
        <v>2</v>
      </c>
      <c r="D336" s="10">
        <f t="shared" ref="D336:D338" si="400">IF(C336&gt;0,K336/(I336/C336),0)</f>
        <v>1.8</v>
      </c>
      <c r="E336" s="10">
        <f t="shared" ref="E336:E338" si="401">IF(C336&gt;0,S336/(I336/C336),0)</f>
        <v>0.2</v>
      </c>
      <c r="F336" s="11">
        <f t="shared" ref="F336:F338" si="402">IF(V336&gt;0,FLOOR((P336+U336)/V336,0.1),0)</f>
        <v>0.2</v>
      </c>
      <c r="G336" s="12" t="s">
        <v>21</v>
      </c>
      <c r="H336" s="12" t="s">
        <v>20</v>
      </c>
      <c r="I336" s="13">
        <f>K336+S336</f>
        <v>50</v>
      </c>
      <c r="J336" s="14">
        <f>P336+U336</f>
        <v>5</v>
      </c>
      <c r="K336" s="13">
        <f>L336+R336</f>
        <v>45</v>
      </c>
      <c r="L336" s="13">
        <f>M336+N336</f>
        <v>45</v>
      </c>
      <c r="M336" s="8"/>
      <c r="N336" s="15">
        <f t="shared" ref="N336:N338" si="403">O336+P336+Q336</f>
        <v>45</v>
      </c>
      <c r="O336" s="167">
        <v>45</v>
      </c>
      <c r="P336" s="8"/>
      <c r="Q336" s="8"/>
      <c r="R336" s="8"/>
      <c r="S336" s="16">
        <f t="shared" ref="S336:S338" si="404">(C336*V336)-K336</f>
        <v>5</v>
      </c>
      <c r="T336" s="17"/>
      <c r="U336" s="18">
        <f t="shared" ref="U336:U338" si="405">S336-T336</f>
        <v>5</v>
      </c>
      <c r="V336" s="19">
        <v>25</v>
      </c>
      <c r="W336" s="20">
        <v>100</v>
      </c>
      <c r="X336" s="20"/>
      <c r="Y336" s="21"/>
    </row>
    <row r="337" spans="1:25" x14ac:dyDescent="0.2">
      <c r="A337" s="7"/>
      <c r="B337" s="8">
        <v>6</v>
      </c>
      <c r="C337" s="9"/>
      <c r="D337" s="10">
        <f t="shared" si="400"/>
        <v>0</v>
      </c>
      <c r="E337" s="10">
        <f t="shared" si="401"/>
        <v>0</v>
      </c>
      <c r="F337" s="11">
        <f t="shared" si="402"/>
        <v>0</v>
      </c>
      <c r="G337" s="12"/>
      <c r="H337" s="12"/>
      <c r="I337" s="13">
        <f t="shared" ref="I337:I338" si="406">K337+S337</f>
        <v>0</v>
      </c>
      <c r="J337" s="14">
        <f t="shared" ref="J337:J338" si="407">P337+U337</f>
        <v>0</v>
      </c>
      <c r="K337" s="13">
        <f t="shared" ref="K337:K338" si="408">L337+R337</f>
        <v>0</v>
      </c>
      <c r="L337" s="13">
        <f t="shared" ref="L337:L338" si="409">M337+N337</f>
        <v>0</v>
      </c>
      <c r="M337" s="8"/>
      <c r="N337" s="15">
        <f t="shared" si="403"/>
        <v>0</v>
      </c>
      <c r="O337" s="8"/>
      <c r="P337" s="8"/>
      <c r="Q337" s="8"/>
      <c r="R337" s="8"/>
      <c r="S337" s="16">
        <f t="shared" si="404"/>
        <v>0</v>
      </c>
      <c r="T337" s="17"/>
      <c r="U337" s="18">
        <f t="shared" si="405"/>
        <v>0</v>
      </c>
      <c r="V337" s="19"/>
      <c r="W337" s="20"/>
      <c r="X337" s="20"/>
      <c r="Y337" s="21"/>
    </row>
    <row r="338" spans="1:25" x14ac:dyDescent="0.2">
      <c r="A338" s="7"/>
      <c r="B338" s="8">
        <v>6</v>
      </c>
      <c r="C338" s="9"/>
      <c r="D338" s="10">
        <f t="shared" si="400"/>
        <v>0</v>
      </c>
      <c r="E338" s="10">
        <f t="shared" si="401"/>
        <v>0</v>
      </c>
      <c r="F338" s="11">
        <f t="shared" si="402"/>
        <v>0</v>
      </c>
      <c r="G338" s="12"/>
      <c r="H338" s="12"/>
      <c r="I338" s="13">
        <f t="shared" si="406"/>
        <v>0</v>
      </c>
      <c r="J338" s="14">
        <f t="shared" si="407"/>
        <v>0</v>
      </c>
      <c r="K338" s="13">
        <f t="shared" si="408"/>
        <v>0</v>
      </c>
      <c r="L338" s="13">
        <f t="shared" si="409"/>
        <v>0</v>
      </c>
      <c r="M338" s="8"/>
      <c r="N338" s="15">
        <f t="shared" si="403"/>
        <v>0</v>
      </c>
      <c r="O338" s="8"/>
      <c r="P338" s="8"/>
      <c r="Q338" s="8"/>
      <c r="R338" s="8"/>
      <c r="S338" s="16">
        <f t="shared" si="404"/>
        <v>0</v>
      </c>
      <c r="T338" s="17"/>
      <c r="U338" s="18">
        <f t="shared" si="405"/>
        <v>0</v>
      </c>
      <c r="V338" s="19"/>
      <c r="W338" s="20"/>
      <c r="X338" s="20"/>
      <c r="Y338" s="21"/>
    </row>
    <row r="339" spans="1:25" x14ac:dyDescent="0.2">
      <c r="A339" s="22" t="s">
        <v>142</v>
      </c>
      <c r="B339" s="23">
        <v>6</v>
      </c>
      <c r="C339" s="24">
        <f>SUM(C336:C338)</f>
        <v>2</v>
      </c>
      <c r="D339" s="25">
        <f>SUM(D336:D338)</f>
        <v>1.8</v>
      </c>
      <c r="E339" s="25">
        <f>SUM(E336:E338)</f>
        <v>0.2</v>
      </c>
      <c r="F339" s="26" t="s">
        <v>14</v>
      </c>
      <c r="G339" s="23" t="s">
        <v>14</v>
      </c>
      <c r="H339" s="23" t="s">
        <v>14</v>
      </c>
      <c r="I339" s="25">
        <f>SUM(I336:I338)</f>
        <v>50</v>
      </c>
      <c r="J339" s="26" t="s">
        <v>14</v>
      </c>
      <c r="K339" s="25">
        <f>SUM(K336:K338)</f>
        <v>45</v>
      </c>
      <c r="L339" s="25">
        <f>SUM(L336:L338)</f>
        <v>45</v>
      </c>
      <c r="M339" s="27">
        <f>SUM(M336:M338)</f>
        <v>0</v>
      </c>
      <c r="N339" s="24">
        <f>SUM(N336:N338)</f>
        <v>45</v>
      </c>
      <c r="O339" s="24">
        <f>SUM(O336:O338)</f>
        <v>45</v>
      </c>
      <c r="P339" s="26" t="s">
        <v>14</v>
      </c>
      <c r="Q339" s="30"/>
      <c r="R339" s="24">
        <f>SUM(R336:R338)</f>
        <v>0</v>
      </c>
      <c r="S339" s="35">
        <f>SUM(S336:S338)</f>
        <v>5</v>
      </c>
      <c r="T339" s="35">
        <f>SUM(T336:T338)</f>
        <v>0</v>
      </c>
      <c r="U339" s="26" t="s">
        <v>14</v>
      </c>
      <c r="V339" s="23" t="s">
        <v>14</v>
      </c>
      <c r="W339" s="23" t="s">
        <v>14</v>
      </c>
      <c r="X339" s="23" t="s">
        <v>14</v>
      </c>
      <c r="Y339" s="23" t="s">
        <v>14</v>
      </c>
    </row>
    <row r="340" spans="1:25" x14ac:dyDescent="0.2">
      <c r="A340" s="22" t="s">
        <v>143</v>
      </c>
      <c r="B340" s="23">
        <v>6</v>
      </c>
      <c r="C340" s="30" t="s">
        <v>14</v>
      </c>
      <c r="D340" s="26" t="s">
        <v>14</v>
      </c>
      <c r="E340" s="26" t="s">
        <v>14</v>
      </c>
      <c r="F340" s="25">
        <f>SUM(F336:F338)</f>
        <v>0.2</v>
      </c>
      <c r="G340" s="23" t="s">
        <v>14</v>
      </c>
      <c r="H340" s="23" t="s">
        <v>14</v>
      </c>
      <c r="I340" s="23" t="s">
        <v>14</v>
      </c>
      <c r="J340" s="25">
        <f>SUM(J336:J338)</f>
        <v>5</v>
      </c>
      <c r="K340" s="23" t="s">
        <v>14</v>
      </c>
      <c r="L340" s="23" t="s">
        <v>14</v>
      </c>
      <c r="M340" s="28" t="s">
        <v>14</v>
      </c>
      <c r="N340" s="23" t="s">
        <v>14</v>
      </c>
      <c r="O340" s="23" t="s">
        <v>14</v>
      </c>
      <c r="P340" s="25">
        <f>SUM(P336:P338)</f>
        <v>0</v>
      </c>
      <c r="Q340" s="24"/>
      <c r="R340" s="31" t="s">
        <v>14</v>
      </c>
      <c r="S340" s="31" t="s">
        <v>14</v>
      </c>
      <c r="T340" s="31" t="s">
        <v>14</v>
      </c>
      <c r="U340" s="25">
        <f>SUM(U336:U338)</f>
        <v>5</v>
      </c>
      <c r="V340" s="36" t="s">
        <v>14</v>
      </c>
      <c r="W340" s="23" t="s">
        <v>14</v>
      </c>
      <c r="X340" s="23" t="s">
        <v>14</v>
      </c>
      <c r="Y340" s="23" t="s">
        <v>14</v>
      </c>
    </row>
    <row r="341" spans="1:25" x14ac:dyDescent="0.2">
      <c r="A341" s="22" t="s">
        <v>144</v>
      </c>
      <c r="B341" s="23">
        <v>6</v>
      </c>
      <c r="C341" s="24">
        <f>SUMIF(H336:H338,"f",C336:C338)</f>
        <v>2</v>
      </c>
      <c r="D341" s="24">
        <f>SUMIF(H336:H338,"f",D336:D338)</f>
        <v>1.8</v>
      </c>
      <c r="E341" s="24">
        <f>SUMIF(H336:H338,"f",E336:E338)</f>
        <v>0.2</v>
      </c>
      <c r="F341" s="26" t="s">
        <v>14</v>
      </c>
      <c r="G341" s="23" t="s">
        <v>14</v>
      </c>
      <c r="H341" s="23" t="s">
        <v>14</v>
      </c>
      <c r="I341" s="24">
        <f>SUMIF(H336:H338,"f",I336:I338)</f>
        <v>50</v>
      </c>
      <c r="J341" s="23" t="s">
        <v>14</v>
      </c>
      <c r="K341" s="24">
        <f>SUMIF(H336:H338,"f",K336:K338)</f>
        <v>45</v>
      </c>
      <c r="L341" s="24">
        <f>SUMIF(H336:H338,"f",L336:L338)</f>
        <v>45</v>
      </c>
      <c r="M341" s="24">
        <f>SUMIF(H336:H338,"f",M336:M338)</f>
        <v>0</v>
      </c>
      <c r="N341" s="24">
        <f>SUMIF(H336:H338,"f",N336:N338)</f>
        <v>45</v>
      </c>
      <c r="O341" s="24">
        <f>SUMIF(H336:H338,"f",O336:O338)</f>
        <v>45</v>
      </c>
      <c r="P341" s="23" t="s">
        <v>14</v>
      </c>
      <c r="Q341" s="31"/>
      <c r="R341" s="24">
        <f>SUMIF(H336:H338,"f",R336:R338)</f>
        <v>0</v>
      </c>
      <c r="S341" s="24">
        <f>SUMIF(H336:H338,"f",S336:S338)</f>
        <v>5</v>
      </c>
      <c r="T341" s="24">
        <f>SUMIF(H336:H338,"f",T336:T338)</f>
        <v>0</v>
      </c>
      <c r="U341" s="23" t="s">
        <v>14</v>
      </c>
      <c r="V341" s="23" t="s">
        <v>14</v>
      </c>
      <c r="W341" s="23" t="s">
        <v>14</v>
      </c>
      <c r="X341" s="23" t="s">
        <v>14</v>
      </c>
      <c r="Y341" s="23" t="s">
        <v>14</v>
      </c>
    </row>
    <row r="342" spans="1:25" x14ac:dyDescent="0.2">
      <c r="A342" s="234" t="s">
        <v>31</v>
      </c>
      <c r="B342" s="235"/>
      <c r="C342" s="235"/>
      <c r="D342" s="235"/>
      <c r="E342" s="235"/>
      <c r="F342" s="235"/>
      <c r="G342" s="235"/>
      <c r="H342" s="235"/>
      <c r="I342" s="235"/>
      <c r="J342" s="235"/>
      <c r="K342" s="235"/>
      <c r="L342" s="235"/>
      <c r="M342" s="235"/>
      <c r="N342" s="235"/>
      <c r="O342" s="235"/>
      <c r="P342" s="235"/>
      <c r="Q342" s="235"/>
      <c r="R342" s="235"/>
      <c r="S342" s="235"/>
      <c r="T342" s="235"/>
      <c r="U342" s="235"/>
      <c r="V342" s="235"/>
      <c r="W342" s="235"/>
      <c r="X342" s="235"/>
      <c r="Y342" s="236"/>
    </row>
    <row r="343" spans="1:25" x14ac:dyDescent="0.2">
      <c r="B343" s="8">
        <v>6</v>
      </c>
      <c r="C343" s="9"/>
      <c r="D343" s="10">
        <f t="shared" ref="D343:D345" si="410">IF(C343&gt;0,K343/(I343/C343),0)</f>
        <v>0</v>
      </c>
      <c r="E343" s="10">
        <f t="shared" ref="E343:E345" si="411">IF(C343&gt;0,S343/(I343/C343),0)</f>
        <v>0</v>
      </c>
      <c r="F343" s="11">
        <f t="shared" ref="F343:F345" si="412">IF(V343&gt;0,FLOOR((P343+U343)/V343,0.1),0)</f>
        <v>0</v>
      </c>
      <c r="G343" s="12"/>
      <c r="H343" s="12"/>
      <c r="I343" s="13">
        <f>K343+S343</f>
        <v>0</v>
      </c>
      <c r="J343" s="14">
        <f>P343+U343</f>
        <v>0</v>
      </c>
      <c r="K343" s="13">
        <f>L343+R343</f>
        <v>0</v>
      </c>
      <c r="L343" s="13">
        <f>M343+N343</f>
        <v>0</v>
      </c>
      <c r="M343" s="8"/>
      <c r="N343" s="15">
        <f t="shared" ref="N343:N345" si="413">O343+P343+Q343</f>
        <v>0</v>
      </c>
      <c r="O343" s="8"/>
      <c r="P343" s="8"/>
      <c r="Q343" s="8"/>
      <c r="R343" s="8"/>
      <c r="S343" s="16">
        <f t="shared" ref="S343:S345" si="414">(C343*V343)-K343</f>
        <v>0</v>
      </c>
      <c r="T343" s="17"/>
      <c r="U343" s="18">
        <f t="shared" ref="U343:U345" si="415">S343-T343</f>
        <v>0</v>
      </c>
      <c r="V343" s="19"/>
      <c r="W343" s="20"/>
      <c r="X343" s="20"/>
      <c r="Y343" s="21"/>
    </row>
    <row r="344" spans="1:25" x14ac:dyDescent="0.2">
      <c r="B344" s="8">
        <v>6</v>
      </c>
      <c r="C344" s="9"/>
      <c r="D344" s="10">
        <f t="shared" si="410"/>
        <v>0</v>
      </c>
      <c r="E344" s="10">
        <f t="shared" si="411"/>
        <v>0</v>
      </c>
      <c r="F344" s="11">
        <f t="shared" si="412"/>
        <v>0</v>
      </c>
      <c r="G344" s="12"/>
      <c r="H344" s="12"/>
      <c r="I344" s="13">
        <f t="shared" ref="I344:I345" si="416">K344+S344</f>
        <v>0</v>
      </c>
      <c r="J344" s="14">
        <f t="shared" ref="J344:J345" si="417">P344+U344</f>
        <v>0</v>
      </c>
      <c r="K344" s="13">
        <f t="shared" ref="K344:K345" si="418">L344+R344</f>
        <v>0</v>
      </c>
      <c r="L344" s="13">
        <f t="shared" ref="L344:L345" si="419">M344+N344</f>
        <v>0</v>
      </c>
      <c r="M344" s="8"/>
      <c r="N344" s="15">
        <f t="shared" si="413"/>
        <v>0</v>
      </c>
      <c r="O344" s="8"/>
      <c r="P344" s="8"/>
      <c r="Q344" s="8"/>
      <c r="R344" s="8"/>
      <c r="S344" s="16">
        <f t="shared" si="414"/>
        <v>0</v>
      </c>
      <c r="T344" s="17"/>
      <c r="U344" s="18">
        <f t="shared" si="415"/>
        <v>0</v>
      </c>
      <c r="V344" s="19"/>
      <c r="W344" s="20"/>
      <c r="X344" s="20"/>
      <c r="Y344" s="21"/>
    </row>
    <row r="345" spans="1:25" x14ac:dyDescent="0.2">
      <c r="A345" s="7"/>
      <c r="B345" s="8">
        <v>6</v>
      </c>
      <c r="C345" s="114"/>
      <c r="D345" s="10">
        <f t="shared" si="410"/>
        <v>0</v>
      </c>
      <c r="E345" s="10">
        <f t="shared" si="411"/>
        <v>0</v>
      </c>
      <c r="F345" s="11">
        <f t="shared" si="412"/>
        <v>0</v>
      </c>
      <c r="G345" s="12"/>
      <c r="H345" s="12"/>
      <c r="I345" s="13">
        <f t="shared" si="416"/>
        <v>0</v>
      </c>
      <c r="J345" s="14">
        <f t="shared" si="417"/>
        <v>0</v>
      </c>
      <c r="K345" s="13">
        <f t="shared" si="418"/>
        <v>0</v>
      </c>
      <c r="L345" s="13">
        <f t="shared" si="419"/>
        <v>0</v>
      </c>
      <c r="M345" s="8"/>
      <c r="N345" s="15">
        <f t="shared" si="413"/>
        <v>0</v>
      </c>
      <c r="O345" s="8"/>
      <c r="P345" s="8"/>
      <c r="Q345" s="8"/>
      <c r="R345" s="8"/>
      <c r="S345" s="16">
        <f t="shared" si="414"/>
        <v>0</v>
      </c>
      <c r="T345" s="17"/>
      <c r="U345" s="18">
        <f t="shared" si="415"/>
        <v>0</v>
      </c>
      <c r="V345" s="19"/>
      <c r="W345" s="20"/>
      <c r="X345" s="20"/>
      <c r="Y345" s="21"/>
    </row>
    <row r="346" spans="1:25" x14ac:dyDescent="0.2">
      <c r="A346" s="22" t="s">
        <v>142</v>
      </c>
      <c r="B346" s="23">
        <v>6</v>
      </c>
      <c r="C346" s="24">
        <f>SUM(C343:C345)</f>
        <v>0</v>
      </c>
      <c r="D346" s="25">
        <f>SUM(D343:D345)</f>
        <v>0</v>
      </c>
      <c r="E346" s="25">
        <f>SUM(E343:E345)</f>
        <v>0</v>
      </c>
      <c r="F346" s="26" t="s">
        <v>14</v>
      </c>
      <c r="G346" s="23" t="s">
        <v>14</v>
      </c>
      <c r="H346" s="23" t="s">
        <v>14</v>
      </c>
      <c r="I346" s="25">
        <f>SUM(I343:I345)</f>
        <v>0</v>
      </c>
      <c r="J346" s="26" t="s">
        <v>14</v>
      </c>
      <c r="K346" s="25">
        <f>SUM(K343:K345)</f>
        <v>0</v>
      </c>
      <c r="L346" s="25">
        <f>SUM(L343:L345)</f>
        <v>0</v>
      </c>
      <c r="M346" s="27">
        <f>SUM(M343:M345)</f>
        <v>0</v>
      </c>
      <c r="N346" s="24">
        <f>SUM(N343:N345)</f>
        <v>0</v>
      </c>
      <c r="O346" s="24">
        <f>SUM(O343:O345)</f>
        <v>0</v>
      </c>
      <c r="P346" s="26" t="s">
        <v>14</v>
      </c>
      <c r="Q346" s="30"/>
      <c r="R346" s="24">
        <f>SUM(R343:R345)</f>
        <v>0</v>
      </c>
      <c r="S346" s="35">
        <f>SUM(S343:S345)</f>
        <v>0</v>
      </c>
      <c r="T346" s="35">
        <f>SUM(T343:T345)</f>
        <v>0</v>
      </c>
      <c r="U346" s="26" t="s">
        <v>14</v>
      </c>
      <c r="V346" s="23" t="s">
        <v>14</v>
      </c>
      <c r="W346" s="23" t="s">
        <v>14</v>
      </c>
      <c r="X346" s="23" t="s">
        <v>14</v>
      </c>
      <c r="Y346" s="23" t="s">
        <v>14</v>
      </c>
    </row>
    <row r="347" spans="1:25" x14ac:dyDescent="0.2">
      <c r="A347" s="22" t="s">
        <v>143</v>
      </c>
      <c r="B347" s="23">
        <v>6</v>
      </c>
      <c r="C347" s="30" t="s">
        <v>14</v>
      </c>
      <c r="D347" s="26" t="s">
        <v>14</v>
      </c>
      <c r="E347" s="26" t="s">
        <v>14</v>
      </c>
      <c r="F347" s="25">
        <f>SUM(F343:F345)</f>
        <v>0</v>
      </c>
      <c r="G347" s="23" t="s">
        <v>14</v>
      </c>
      <c r="H347" s="23" t="s">
        <v>14</v>
      </c>
      <c r="I347" s="23" t="s">
        <v>14</v>
      </c>
      <c r="J347" s="25">
        <f>SUM(J343:J345)</f>
        <v>0</v>
      </c>
      <c r="K347" s="23" t="s">
        <v>14</v>
      </c>
      <c r="L347" s="23" t="s">
        <v>14</v>
      </c>
      <c r="M347" s="28" t="s">
        <v>14</v>
      </c>
      <c r="N347" s="23" t="s">
        <v>14</v>
      </c>
      <c r="O347" s="23" t="s">
        <v>14</v>
      </c>
      <c r="P347" s="25">
        <f>SUM(P343:P345)</f>
        <v>0</v>
      </c>
      <c r="Q347" s="24"/>
      <c r="R347" s="31" t="s">
        <v>14</v>
      </c>
      <c r="S347" s="31" t="s">
        <v>14</v>
      </c>
      <c r="T347" s="31" t="s">
        <v>14</v>
      </c>
      <c r="U347" s="25">
        <f>SUM(U343:U345)</f>
        <v>0</v>
      </c>
      <c r="V347" s="36" t="s">
        <v>14</v>
      </c>
      <c r="W347" s="23" t="s">
        <v>14</v>
      </c>
      <c r="X347" s="23" t="s">
        <v>14</v>
      </c>
      <c r="Y347" s="23" t="s">
        <v>14</v>
      </c>
    </row>
    <row r="348" spans="1:25" x14ac:dyDescent="0.2">
      <c r="A348" s="22" t="s">
        <v>144</v>
      </c>
      <c r="B348" s="23">
        <v>6</v>
      </c>
      <c r="C348" s="24">
        <f>SUMIF(H343:H345,"f",C343:C345)</f>
        <v>0</v>
      </c>
      <c r="D348" s="24">
        <f>SUMIF(H343:H345,"f",D343:D345)</f>
        <v>0</v>
      </c>
      <c r="E348" s="24">
        <f>SUMIF(H343:H345,"f",E343:E345)</f>
        <v>0</v>
      </c>
      <c r="F348" s="26" t="s">
        <v>14</v>
      </c>
      <c r="G348" s="23" t="s">
        <v>14</v>
      </c>
      <c r="H348" s="23" t="s">
        <v>14</v>
      </c>
      <c r="I348" s="24">
        <f>SUMIF(H343:H345,"f",I343:I345)</f>
        <v>0</v>
      </c>
      <c r="J348" s="23" t="s">
        <v>14</v>
      </c>
      <c r="K348" s="24">
        <f>SUMIF(H343:H345,"f",K343:K345)</f>
        <v>0</v>
      </c>
      <c r="L348" s="24">
        <f>SUMIF(H343:H345,"f",L343:L345)</f>
        <v>0</v>
      </c>
      <c r="M348" s="24">
        <f>SUMIF(H343:H345,"f",M343:M345)</f>
        <v>0</v>
      </c>
      <c r="N348" s="24">
        <f>SUMIF(H343:H345,"f",N343:N345)</f>
        <v>0</v>
      </c>
      <c r="O348" s="24">
        <f>SUMIF(H343:H345,"f",O343:O345)</f>
        <v>0</v>
      </c>
      <c r="P348" s="23" t="s">
        <v>14</v>
      </c>
      <c r="Q348" s="31"/>
      <c r="R348" s="24">
        <f>SUMIF(H343:H345,"f",R343:R345)</f>
        <v>0</v>
      </c>
      <c r="S348" s="24">
        <f>SUMIF(H343:H345,"f",S343:S345)</f>
        <v>0</v>
      </c>
      <c r="T348" s="24">
        <f>SUMIF(H343:H345,"f",T343:T345)</f>
        <v>0</v>
      </c>
      <c r="U348" s="23" t="s">
        <v>14</v>
      </c>
      <c r="V348" s="23" t="s">
        <v>14</v>
      </c>
      <c r="W348" s="23" t="s">
        <v>14</v>
      </c>
      <c r="X348" s="23" t="s">
        <v>14</v>
      </c>
      <c r="Y348" s="23" t="s">
        <v>14</v>
      </c>
    </row>
    <row r="349" spans="1:25" x14ac:dyDescent="0.2">
      <c r="A349" s="234" t="s">
        <v>32</v>
      </c>
      <c r="B349" s="235"/>
      <c r="C349" s="235"/>
      <c r="D349" s="235"/>
      <c r="E349" s="235"/>
      <c r="F349" s="235"/>
      <c r="G349" s="235"/>
      <c r="H349" s="235"/>
      <c r="I349" s="235"/>
      <c r="J349" s="235"/>
      <c r="K349" s="235"/>
      <c r="L349" s="235"/>
      <c r="M349" s="235"/>
      <c r="N349" s="235"/>
      <c r="O349" s="235"/>
      <c r="P349" s="235"/>
      <c r="Q349" s="235"/>
      <c r="R349" s="235"/>
      <c r="S349" s="235"/>
      <c r="T349" s="235"/>
      <c r="U349" s="235"/>
      <c r="V349" s="235"/>
      <c r="W349" s="235"/>
      <c r="X349" s="235"/>
      <c r="Y349" s="236"/>
    </row>
    <row r="350" spans="1:25" x14ac:dyDescent="0.2">
      <c r="B350" s="8">
        <v>6</v>
      </c>
      <c r="C350" s="9"/>
      <c r="D350" s="10">
        <f t="shared" ref="D350:D352" si="420">IF(C350&gt;0,K350/(I350/C350),0)</f>
        <v>0</v>
      </c>
      <c r="E350" s="10">
        <f t="shared" ref="E350:E352" si="421">IF(C350&gt;0,S350/(I350/C350),0)</f>
        <v>0</v>
      </c>
      <c r="F350" s="11">
        <f t="shared" ref="F350:F352" si="422">IF(V350&gt;0,FLOOR((P350+U350)/V350,0.1),0)</f>
        <v>0</v>
      </c>
      <c r="G350" s="12"/>
      <c r="H350" s="12"/>
      <c r="I350" s="13">
        <f>K350+S350</f>
        <v>0</v>
      </c>
      <c r="J350" s="14">
        <f>P350+U350</f>
        <v>0</v>
      </c>
      <c r="K350" s="13">
        <f>L350+R350</f>
        <v>0</v>
      </c>
      <c r="L350" s="13">
        <f>M350+N350</f>
        <v>0</v>
      </c>
      <c r="M350" s="8"/>
      <c r="N350" s="15">
        <f t="shared" ref="N350:N352" si="423">O350+P350+Q350</f>
        <v>0</v>
      </c>
      <c r="O350" s="8"/>
      <c r="P350" s="8"/>
      <c r="Q350" s="8"/>
      <c r="R350" s="8"/>
      <c r="S350" s="16">
        <f t="shared" ref="S350:S352" si="424">(C350*V350)-K350</f>
        <v>0</v>
      </c>
      <c r="T350" s="17"/>
      <c r="U350" s="18">
        <f t="shared" ref="U350:U352" si="425">S350-T350</f>
        <v>0</v>
      </c>
      <c r="V350" s="20"/>
      <c r="W350" s="20"/>
      <c r="X350" s="20"/>
      <c r="Y350" s="21"/>
    </row>
    <row r="351" spans="1:25" x14ac:dyDescent="0.2">
      <c r="A351" s="7"/>
      <c r="B351" s="8">
        <v>6</v>
      </c>
      <c r="C351" s="9"/>
      <c r="D351" s="10">
        <f t="shared" si="420"/>
        <v>0</v>
      </c>
      <c r="E351" s="10">
        <f t="shared" si="421"/>
        <v>0</v>
      </c>
      <c r="F351" s="11">
        <f t="shared" si="422"/>
        <v>0</v>
      </c>
      <c r="G351" s="12"/>
      <c r="H351" s="12"/>
      <c r="I351" s="13">
        <f t="shared" ref="I351:I352" si="426">K351+S351</f>
        <v>0</v>
      </c>
      <c r="J351" s="14">
        <f t="shared" ref="J351:J352" si="427">P351+U351</f>
        <v>0</v>
      </c>
      <c r="K351" s="13">
        <f t="shared" ref="K351:K352" si="428">L351+R351</f>
        <v>0</v>
      </c>
      <c r="L351" s="13">
        <f t="shared" ref="L351:L352" si="429">M351+N351</f>
        <v>0</v>
      </c>
      <c r="M351" s="8"/>
      <c r="N351" s="15">
        <f t="shared" si="423"/>
        <v>0</v>
      </c>
      <c r="O351" s="8"/>
      <c r="P351" s="8"/>
      <c r="Q351" s="8"/>
      <c r="R351" s="8"/>
      <c r="S351" s="16">
        <f t="shared" si="424"/>
        <v>0</v>
      </c>
      <c r="T351" s="17"/>
      <c r="U351" s="18">
        <f t="shared" si="425"/>
        <v>0</v>
      </c>
      <c r="V351" s="20"/>
      <c r="W351" s="20"/>
      <c r="X351" s="20"/>
      <c r="Y351" s="21"/>
    </row>
    <row r="352" spans="1:25" x14ac:dyDescent="0.2">
      <c r="A352" s="7"/>
      <c r="B352" s="8">
        <v>6</v>
      </c>
      <c r="C352" s="9"/>
      <c r="D352" s="10">
        <f t="shared" si="420"/>
        <v>0</v>
      </c>
      <c r="E352" s="10">
        <f t="shared" si="421"/>
        <v>0</v>
      </c>
      <c r="F352" s="11">
        <f t="shared" si="422"/>
        <v>0</v>
      </c>
      <c r="G352" s="12"/>
      <c r="H352" s="12"/>
      <c r="I352" s="13">
        <f t="shared" si="426"/>
        <v>0</v>
      </c>
      <c r="J352" s="14">
        <f t="shared" si="427"/>
        <v>0</v>
      </c>
      <c r="K352" s="13">
        <f t="shared" si="428"/>
        <v>0</v>
      </c>
      <c r="L352" s="13">
        <f t="shared" si="429"/>
        <v>0</v>
      </c>
      <c r="M352" s="8"/>
      <c r="N352" s="15">
        <f t="shared" si="423"/>
        <v>0</v>
      </c>
      <c r="O352" s="8"/>
      <c r="P352" s="8"/>
      <c r="Q352" s="8"/>
      <c r="R352" s="8"/>
      <c r="S352" s="16">
        <f t="shared" si="424"/>
        <v>0</v>
      </c>
      <c r="T352" s="17"/>
      <c r="U352" s="18">
        <f t="shared" si="425"/>
        <v>0</v>
      </c>
      <c r="V352" s="20"/>
      <c r="W352" s="20"/>
      <c r="X352" s="20"/>
      <c r="Y352" s="21"/>
    </row>
    <row r="353" spans="1:29" x14ac:dyDescent="0.2">
      <c r="A353" s="22" t="s">
        <v>142</v>
      </c>
      <c r="B353" s="23">
        <v>6</v>
      </c>
      <c r="C353" s="24">
        <f>SUM(C350:C352)</f>
        <v>0</v>
      </c>
      <c r="D353" s="25">
        <f>SUM(D350:D352)</f>
        <v>0</v>
      </c>
      <c r="E353" s="25">
        <f>SUM(E350:E352)</f>
        <v>0</v>
      </c>
      <c r="F353" s="26" t="s">
        <v>14</v>
      </c>
      <c r="G353" s="23" t="s">
        <v>14</v>
      </c>
      <c r="H353" s="23" t="s">
        <v>14</v>
      </c>
      <c r="I353" s="25">
        <f>SUM(I350:I352)</f>
        <v>0</v>
      </c>
      <c r="J353" s="26" t="s">
        <v>14</v>
      </c>
      <c r="K353" s="25">
        <f>SUM(K350:K352)</f>
        <v>0</v>
      </c>
      <c r="L353" s="25">
        <f>SUM(L350:L352)</f>
        <v>0</v>
      </c>
      <c r="M353" s="27">
        <f>SUM(M350:M352)</f>
        <v>0</v>
      </c>
      <c r="N353" s="24">
        <f>SUM(N350:N352)</f>
        <v>0</v>
      </c>
      <c r="O353" s="24">
        <f>SUM(O350:O352)</f>
        <v>0</v>
      </c>
      <c r="P353" s="26" t="s">
        <v>14</v>
      </c>
      <c r="Q353" s="30"/>
      <c r="R353" s="24">
        <f>SUM(R350:R352)</f>
        <v>0</v>
      </c>
      <c r="S353" s="35">
        <f>SUM(S350:S352)</f>
        <v>0</v>
      </c>
      <c r="T353" s="35">
        <f>SUM(T350:T352)</f>
        <v>0</v>
      </c>
      <c r="U353" s="26" t="s">
        <v>14</v>
      </c>
      <c r="V353" s="23" t="s">
        <v>14</v>
      </c>
      <c r="W353" s="23" t="s">
        <v>14</v>
      </c>
      <c r="X353" s="23" t="s">
        <v>14</v>
      </c>
      <c r="Y353" s="23" t="s">
        <v>14</v>
      </c>
    </row>
    <row r="354" spans="1:29" x14ac:dyDescent="0.2">
      <c r="A354" s="22" t="s">
        <v>143</v>
      </c>
      <c r="B354" s="23">
        <v>6</v>
      </c>
      <c r="C354" s="30" t="s">
        <v>14</v>
      </c>
      <c r="D354" s="26" t="s">
        <v>14</v>
      </c>
      <c r="E354" s="26" t="s">
        <v>14</v>
      </c>
      <c r="F354" s="25">
        <f>SUM(F350:F352)</f>
        <v>0</v>
      </c>
      <c r="G354" s="23" t="s">
        <v>14</v>
      </c>
      <c r="H354" s="23" t="s">
        <v>14</v>
      </c>
      <c r="I354" s="23" t="s">
        <v>14</v>
      </c>
      <c r="J354" s="25">
        <f>SUM(J350:J352)</f>
        <v>0</v>
      </c>
      <c r="K354" s="23" t="s">
        <v>14</v>
      </c>
      <c r="L354" s="23" t="s">
        <v>14</v>
      </c>
      <c r="M354" s="28" t="s">
        <v>14</v>
      </c>
      <c r="N354" s="23" t="s">
        <v>14</v>
      </c>
      <c r="O354" s="23" t="s">
        <v>14</v>
      </c>
      <c r="P354" s="25">
        <f>SUM(P350:P352)</f>
        <v>0</v>
      </c>
      <c r="Q354" s="24"/>
      <c r="R354" s="31" t="s">
        <v>14</v>
      </c>
      <c r="S354" s="31" t="s">
        <v>14</v>
      </c>
      <c r="T354" s="31" t="s">
        <v>14</v>
      </c>
      <c r="U354" s="25">
        <f>SUM(U350:U352)</f>
        <v>0</v>
      </c>
      <c r="V354" s="36" t="s">
        <v>14</v>
      </c>
      <c r="W354" s="23" t="s">
        <v>14</v>
      </c>
      <c r="X354" s="23" t="s">
        <v>14</v>
      </c>
      <c r="Y354" s="23" t="s">
        <v>14</v>
      </c>
    </row>
    <row r="355" spans="1:29" ht="16" thickBot="1" x14ac:dyDescent="0.25">
      <c r="A355" s="22" t="s">
        <v>144</v>
      </c>
      <c r="B355" s="23">
        <v>6</v>
      </c>
      <c r="C355" s="24">
        <f>SUMIF(H350:H352,"f",C350:C352)</f>
        <v>0</v>
      </c>
      <c r="D355" s="24">
        <f>SUMIF(H350:H352,"f",D350:D352)</f>
        <v>0</v>
      </c>
      <c r="E355" s="24">
        <f>SUMIF(H350:H352,"f",E350:E352)</f>
        <v>0</v>
      </c>
      <c r="F355" s="26" t="s">
        <v>14</v>
      </c>
      <c r="G355" s="23" t="s">
        <v>14</v>
      </c>
      <c r="H355" s="23" t="s">
        <v>14</v>
      </c>
      <c r="I355" s="24">
        <f>SUMIF(H350:H352,"f",I350:I352)</f>
        <v>0</v>
      </c>
      <c r="J355" s="23" t="s">
        <v>14</v>
      </c>
      <c r="K355" s="24">
        <f>SUMIF(H350:H352,"f",K350:K352)</f>
        <v>0</v>
      </c>
      <c r="L355" s="24">
        <f>SUMIF(H350:H352,"f",L350:L352)</f>
        <v>0</v>
      </c>
      <c r="M355" s="24">
        <f>SUMIF(H350:H352,"f",M350:M352)</f>
        <v>0</v>
      </c>
      <c r="N355" s="24">
        <f>SUMIF(H350:H352,"f",N350:N352)</f>
        <v>0</v>
      </c>
      <c r="O355" s="24">
        <f>SUMIF(H350:H352,"f",O350:O352)</f>
        <v>0</v>
      </c>
      <c r="P355" s="23" t="s">
        <v>14</v>
      </c>
      <c r="Q355" s="31"/>
      <c r="R355" s="24">
        <f>SUMIF(H350:H352,"f",R350:R352)</f>
        <v>0</v>
      </c>
      <c r="S355" s="24">
        <f>SUMIF(H350:H352,"f",S350:S352)</f>
        <v>0</v>
      </c>
      <c r="T355" s="24">
        <f>SUMIF(H350:H352,"f",T350:T352)</f>
        <v>0</v>
      </c>
      <c r="U355" s="23" t="s">
        <v>14</v>
      </c>
      <c r="V355" s="23" t="s">
        <v>14</v>
      </c>
      <c r="W355" s="23" t="s">
        <v>14</v>
      </c>
      <c r="X355" s="23" t="s">
        <v>14</v>
      </c>
      <c r="Y355" s="23" t="s">
        <v>14</v>
      </c>
    </row>
    <row r="356" spans="1:29" s="37" customFormat="1" ht="19" thickTop="1" thickBot="1" x14ac:dyDescent="0.25">
      <c r="A356" s="43" t="s">
        <v>84</v>
      </c>
      <c r="B356" s="44">
        <v>6</v>
      </c>
      <c r="C356" s="45">
        <f>SUM(C305,C313,C320,C332,C339,C346,C353)</f>
        <v>30</v>
      </c>
      <c r="D356" s="45">
        <f>SUM(D305,D313,D320,D332,D339,D346,D353)</f>
        <v>23.079999999999995</v>
      </c>
      <c r="E356" s="45">
        <f>SUM(E305,E313,E320,E332,E339,E346,E353)</f>
        <v>6.9200000000000008</v>
      </c>
      <c r="F356" s="45">
        <f>SUM(F306,F314,F321,F333,F340,F347,F354)</f>
        <v>13.4</v>
      </c>
      <c r="G356" s="46" t="s">
        <v>14</v>
      </c>
      <c r="H356" s="46" t="s">
        <v>14</v>
      </c>
      <c r="I356" s="45">
        <f>SUM(I305,I313,I320,I332,I339,I346,I353)</f>
        <v>750</v>
      </c>
      <c r="J356" s="45">
        <f>SUM(J306,J314,J321,J333,J340,J347,J354)</f>
        <v>338</v>
      </c>
      <c r="K356" s="45">
        <f>SUM(K305,K313,K320,K332,K339,K346,K353)</f>
        <v>577</v>
      </c>
      <c r="L356" s="45">
        <f>SUM(L305,L313,L320,L332,L339,L346,L353)</f>
        <v>315</v>
      </c>
      <c r="M356" s="45">
        <f>SUM(M305,M313,M320,M332,M339,M346,M353)</f>
        <v>75</v>
      </c>
      <c r="N356" s="45">
        <f>SUM(N305,N313,N320,N332,N339,N346,N353)</f>
        <v>240</v>
      </c>
      <c r="O356" s="45">
        <f>SUM(O305,O313,O320,O332,O339,O346,O353)</f>
        <v>75</v>
      </c>
      <c r="P356" s="45">
        <f>SUM(P306,P314,P321,P333,P340,P347,P354)</f>
        <v>165</v>
      </c>
      <c r="Q356" s="45"/>
      <c r="R356" s="45">
        <f>SUM(R305,R313,R320,R332,R339,R346,R353)</f>
        <v>262</v>
      </c>
      <c r="S356" s="45">
        <f>SUM(S305,S313,S320,S332,S339,S346,S353)</f>
        <v>173</v>
      </c>
      <c r="T356" s="45">
        <f>SUM(T305,T313,T320,T332,T339,T346,T353)</f>
        <v>0</v>
      </c>
      <c r="U356" s="45">
        <f>SUM(U306,U314,U321,U333,U340,U347,U354)</f>
        <v>173</v>
      </c>
      <c r="V356" s="46" t="s">
        <v>14</v>
      </c>
      <c r="W356" s="46" t="s">
        <v>14</v>
      </c>
      <c r="X356" s="46" t="s">
        <v>14</v>
      </c>
      <c r="Y356" s="46" t="s">
        <v>14</v>
      </c>
      <c r="AA356" s="2"/>
      <c r="AB356" s="2"/>
      <c r="AC356" s="2"/>
    </row>
    <row r="357" spans="1:29" s="37" customFormat="1" ht="19" thickTop="1" thickBot="1" x14ac:dyDescent="0.25">
      <c r="A357" s="47" t="s">
        <v>95</v>
      </c>
      <c r="B357" s="48" t="s">
        <v>14</v>
      </c>
      <c r="C357" s="49">
        <f>C356+C299</f>
        <v>60</v>
      </c>
      <c r="D357" s="49">
        <f>D356+D299</f>
        <v>31.439999999999998</v>
      </c>
      <c r="E357" s="49">
        <f>E356+E299</f>
        <v>28.560000000000002</v>
      </c>
      <c r="F357" s="49">
        <f>F356+F299</f>
        <v>37.6</v>
      </c>
      <c r="G357" s="50" t="s">
        <v>14</v>
      </c>
      <c r="H357" s="50" t="s">
        <v>14</v>
      </c>
      <c r="I357" s="49">
        <f t="shared" ref="I357:P357" si="430">I356+I299</f>
        <v>1530</v>
      </c>
      <c r="J357" s="49">
        <f t="shared" si="430"/>
        <v>982</v>
      </c>
      <c r="K357" s="49">
        <f t="shared" si="430"/>
        <v>786</v>
      </c>
      <c r="L357" s="49">
        <f t="shared" si="430"/>
        <v>518</v>
      </c>
      <c r="M357" s="49">
        <f t="shared" si="430"/>
        <v>143</v>
      </c>
      <c r="N357" s="49">
        <f t="shared" si="430"/>
        <v>375</v>
      </c>
      <c r="O357" s="49">
        <f t="shared" si="430"/>
        <v>120</v>
      </c>
      <c r="P357" s="49">
        <f t="shared" si="430"/>
        <v>255</v>
      </c>
      <c r="Q357" s="49"/>
      <c r="R357" s="49">
        <f>R356+R299</f>
        <v>268</v>
      </c>
      <c r="S357" s="49">
        <f>S356+S299</f>
        <v>744</v>
      </c>
      <c r="T357" s="49">
        <f>T356+T299</f>
        <v>17</v>
      </c>
      <c r="U357" s="49">
        <f>U356+U299</f>
        <v>727</v>
      </c>
      <c r="V357" s="50" t="s">
        <v>14</v>
      </c>
      <c r="W357" s="50" t="s">
        <v>14</v>
      </c>
      <c r="X357" s="50" t="s">
        <v>14</v>
      </c>
      <c r="Y357" s="50" t="s">
        <v>14</v>
      </c>
      <c r="AA357" s="2"/>
      <c r="AB357" s="2"/>
      <c r="AC357" s="2"/>
    </row>
    <row r="358" spans="1:29" ht="25.5" hidden="1" customHeight="1" x14ac:dyDescent="0.2">
      <c r="A358" s="256" t="s">
        <v>96</v>
      </c>
      <c r="B358" s="257"/>
      <c r="C358" s="257"/>
      <c r="D358" s="257"/>
      <c r="E358" s="257"/>
      <c r="F358" s="257"/>
      <c r="G358" s="257"/>
      <c r="H358" s="257"/>
      <c r="I358" s="257"/>
      <c r="J358" s="257"/>
      <c r="K358" s="257"/>
      <c r="L358" s="257"/>
      <c r="M358" s="257"/>
      <c r="N358" s="257"/>
      <c r="O358" s="257"/>
      <c r="P358" s="257"/>
      <c r="Q358" s="257"/>
      <c r="R358" s="257"/>
      <c r="S358" s="257"/>
      <c r="T358" s="257"/>
      <c r="U358" s="257"/>
      <c r="V358" s="257"/>
      <c r="W358" s="257"/>
      <c r="X358" s="257"/>
      <c r="Y358" s="258"/>
    </row>
    <row r="359" spans="1:29" ht="25.5" hidden="1" customHeight="1" x14ac:dyDescent="0.2">
      <c r="A359" s="237" t="s">
        <v>97</v>
      </c>
      <c r="B359" s="238"/>
      <c r="C359" s="238"/>
      <c r="D359" s="238"/>
      <c r="E359" s="238"/>
      <c r="F359" s="238"/>
      <c r="G359" s="238"/>
      <c r="H359" s="238"/>
      <c r="I359" s="238"/>
      <c r="J359" s="238"/>
      <c r="K359" s="238"/>
      <c r="L359" s="238"/>
      <c r="M359" s="238"/>
      <c r="N359" s="238"/>
      <c r="O359" s="238"/>
      <c r="P359" s="238"/>
      <c r="Q359" s="238"/>
      <c r="R359" s="238"/>
      <c r="S359" s="238"/>
      <c r="T359" s="238"/>
      <c r="U359" s="238"/>
      <c r="V359" s="238"/>
      <c r="W359" s="238"/>
      <c r="X359" s="238"/>
      <c r="Y359" s="239"/>
    </row>
    <row r="360" spans="1:29" hidden="1" x14ac:dyDescent="0.2">
      <c r="A360" s="234" t="s">
        <v>27</v>
      </c>
      <c r="B360" s="235"/>
      <c r="C360" s="235"/>
      <c r="D360" s="235"/>
      <c r="E360" s="235"/>
      <c r="F360" s="235"/>
      <c r="G360" s="235"/>
      <c r="H360" s="235"/>
      <c r="I360" s="235"/>
      <c r="J360" s="235"/>
      <c r="K360" s="235"/>
      <c r="L360" s="235"/>
      <c r="M360" s="235"/>
      <c r="N360" s="235"/>
      <c r="O360" s="235"/>
      <c r="P360" s="235"/>
      <c r="Q360" s="235"/>
      <c r="R360" s="235"/>
      <c r="S360" s="235"/>
      <c r="T360" s="235"/>
      <c r="U360" s="235"/>
      <c r="V360" s="235"/>
      <c r="W360" s="235"/>
      <c r="X360" s="235"/>
      <c r="Y360" s="236"/>
    </row>
    <row r="361" spans="1:29" hidden="1" x14ac:dyDescent="0.2">
      <c r="A361" s="7"/>
      <c r="B361" s="8">
        <v>7</v>
      </c>
      <c r="C361" s="9"/>
      <c r="D361" s="10">
        <f t="shared" ref="D361:D370" si="431">IF(C361&gt;0,K361/(I361/C361),0)</f>
        <v>0</v>
      </c>
      <c r="E361" s="10">
        <f t="shared" ref="E361:E370" si="432">IF(C361&gt;0,S361/(I361/C361),0)</f>
        <v>0</v>
      </c>
      <c r="F361" s="11">
        <f t="shared" ref="F361:F370" si="433">IF(V361&gt;0,FLOOR((P361+U361)/V361,0.1),0)</f>
        <v>0</v>
      </c>
      <c r="G361" s="12"/>
      <c r="H361" s="12"/>
      <c r="I361" s="13">
        <f>K361+S361</f>
        <v>0</v>
      </c>
      <c r="J361" s="14">
        <f>P361+U361</f>
        <v>0</v>
      </c>
      <c r="K361" s="13">
        <f>L361+R361</f>
        <v>0</v>
      </c>
      <c r="L361" s="13">
        <f>M361+N361</f>
        <v>0</v>
      </c>
      <c r="M361" s="8"/>
      <c r="N361" s="15">
        <f t="shared" ref="N361:N370" si="434">O361+P361</f>
        <v>0</v>
      </c>
      <c r="O361" s="8"/>
      <c r="P361" s="8"/>
      <c r="Q361" s="8"/>
      <c r="R361" s="8"/>
      <c r="S361" s="16">
        <f t="shared" ref="S361:S370" si="435">(C361*V361)-K361</f>
        <v>0</v>
      </c>
      <c r="T361" s="17"/>
      <c r="U361" s="18">
        <f t="shared" ref="U361:U370" si="436">S361-T361</f>
        <v>0</v>
      </c>
      <c r="V361" s="19"/>
      <c r="W361" s="20"/>
      <c r="X361" s="20"/>
      <c r="Y361" s="21"/>
    </row>
    <row r="362" spans="1:29" hidden="1" x14ac:dyDescent="0.2">
      <c r="A362" s="7"/>
      <c r="B362" s="8">
        <v>7</v>
      </c>
      <c r="C362" s="9"/>
      <c r="D362" s="10">
        <f t="shared" si="431"/>
        <v>0</v>
      </c>
      <c r="E362" s="10">
        <f t="shared" si="432"/>
        <v>0</v>
      </c>
      <c r="F362" s="11">
        <f t="shared" si="433"/>
        <v>0</v>
      </c>
      <c r="G362" s="12"/>
      <c r="H362" s="12"/>
      <c r="I362" s="13">
        <f t="shared" ref="I362:I370" si="437">K362+S362</f>
        <v>0</v>
      </c>
      <c r="J362" s="14">
        <f t="shared" ref="J362:J370" si="438">P362+U362</f>
        <v>0</v>
      </c>
      <c r="K362" s="13">
        <f t="shared" ref="K362:K370" si="439">L362+R362</f>
        <v>0</v>
      </c>
      <c r="L362" s="13">
        <f t="shared" ref="L362:L370" si="440">M362+N362</f>
        <v>0</v>
      </c>
      <c r="M362" s="8"/>
      <c r="N362" s="15">
        <f t="shared" si="434"/>
        <v>0</v>
      </c>
      <c r="O362" s="8"/>
      <c r="P362" s="8"/>
      <c r="Q362" s="8"/>
      <c r="R362" s="8"/>
      <c r="S362" s="16">
        <f t="shared" si="435"/>
        <v>0</v>
      </c>
      <c r="T362" s="17"/>
      <c r="U362" s="18">
        <f t="shared" si="436"/>
        <v>0</v>
      </c>
      <c r="V362" s="19"/>
      <c r="W362" s="20"/>
      <c r="X362" s="20"/>
      <c r="Y362" s="21"/>
    </row>
    <row r="363" spans="1:29" hidden="1" x14ac:dyDescent="0.2">
      <c r="A363" s="7"/>
      <c r="B363" s="8">
        <v>7</v>
      </c>
      <c r="C363" s="9"/>
      <c r="D363" s="10">
        <f t="shared" si="431"/>
        <v>0</v>
      </c>
      <c r="E363" s="10">
        <f t="shared" si="432"/>
        <v>0</v>
      </c>
      <c r="F363" s="11">
        <f t="shared" si="433"/>
        <v>0</v>
      </c>
      <c r="G363" s="12"/>
      <c r="H363" s="12"/>
      <c r="I363" s="13">
        <f t="shared" si="437"/>
        <v>0</v>
      </c>
      <c r="J363" s="14">
        <f t="shared" si="438"/>
        <v>0</v>
      </c>
      <c r="K363" s="13">
        <f t="shared" si="439"/>
        <v>0</v>
      </c>
      <c r="L363" s="13">
        <f t="shared" si="440"/>
        <v>0</v>
      </c>
      <c r="M363" s="8"/>
      <c r="N363" s="15">
        <f t="shared" si="434"/>
        <v>0</v>
      </c>
      <c r="O363" s="8"/>
      <c r="P363" s="8"/>
      <c r="Q363" s="8"/>
      <c r="R363" s="8"/>
      <c r="S363" s="16">
        <f t="shared" si="435"/>
        <v>0</v>
      </c>
      <c r="T363" s="17"/>
      <c r="U363" s="18">
        <f t="shared" si="436"/>
        <v>0</v>
      </c>
      <c r="V363" s="19"/>
      <c r="W363" s="20"/>
      <c r="X363" s="20"/>
      <c r="Y363" s="21"/>
    </row>
    <row r="364" spans="1:29" hidden="1" x14ac:dyDescent="0.2">
      <c r="A364" s="7"/>
      <c r="B364" s="8">
        <v>7</v>
      </c>
      <c r="C364" s="9"/>
      <c r="D364" s="10">
        <f t="shared" si="431"/>
        <v>0</v>
      </c>
      <c r="E364" s="10">
        <f t="shared" si="432"/>
        <v>0</v>
      </c>
      <c r="F364" s="11">
        <f t="shared" si="433"/>
        <v>0</v>
      </c>
      <c r="G364" s="12"/>
      <c r="H364" s="12"/>
      <c r="I364" s="13">
        <f t="shared" si="437"/>
        <v>0</v>
      </c>
      <c r="J364" s="14">
        <f t="shared" si="438"/>
        <v>0</v>
      </c>
      <c r="K364" s="13">
        <f t="shared" si="439"/>
        <v>0</v>
      </c>
      <c r="L364" s="13">
        <f t="shared" si="440"/>
        <v>0</v>
      </c>
      <c r="M364" s="8"/>
      <c r="N364" s="15">
        <f t="shared" si="434"/>
        <v>0</v>
      </c>
      <c r="O364" s="8"/>
      <c r="P364" s="8"/>
      <c r="Q364" s="8"/>
      <c r="R364" s="8"/>
      <c r="S364" s="16">
        <f t="shared" si="435"/>
        <v>0</v>
      </c>
      <c r="T364" s="17"/>
      <c r="U364" s="18">
        <f t="shared" si="436"/>
        <v>0</v>
      </c>
      <c r="V364" s="19"/>
      <c r="W364" s="20"/>
      <c r="X364" s="20"/>
      <c r="Y364" s="21"/>
    </row>
    <row r="365" spans="1:29" hidden="1" x14ac:dyDescent="0.2">
      <c r="A365" s="7"/>
      <c r="B365" s="8">
        <v>7</v>
      </c>
      <c r="C365" s="9"/>
      <c r="D365" s="10">
        <f t="shared" si="431"/>
        <v>0</v>
      </c>
      <c r="E365" s="10">
        <f t="shared" si="432"/>
        <v>0</v>
      </c>
      <c r="F365" s="11">
        <f t="shared" si="433"/>
        <v>0</v>
      </c>
      <c r="G365" s="12"/>
      <c r="H365" s="12"/>
      <c r="I365" s="13">
        <f t="shared" si="437"/>
        <v>0</v>
      </c>
      <c r="J365" s="14">
        <f t="shared" si="438"/>
        <v>0</v>
      </c>
      <c r="K365" s="13">
        <f t="shared" si="439"/>
        <v>0</v>
      </c>
      <c r="L365" s="13">
        <f t="shared" si="440"/>
        <v>0</v>
      </c>
      <c r="M365" s="8"/>
      <c r="N365" s="15">
        <f t="shared" si="434"/>
        <v>0</v>
      </c>
      <c r="O365" s="8"/>
      <c r="P365" s="8"/>
      <c r="Q365" s="8"/>
      <c r="R365" s="8"/>
      <c r="S365" s="16">
        <f t="shared" si="435"/>
        <v>0</v>
      </c>
      <c r="T365" s="17"/>
      <c r="U365" s="18">
        <f t="shared" si="436"/>
        <v>0</v>
      </c>
      <c r="V365" s="19"/>
      <c r="W365" s="20"/>
      <c r="X365" s="20"/>
      <c r="Y365" s="21"/>
    </row>
    <row r="366" spans="1:29" hidden="1" x14ac:dyDescent="0.2">
      <c r="A366" s="7"/>
      <c r="B366" s="8">
        <v>7</v>
      </c>
      <c r="C366" s="9"/>
      <c r="D366" s="10">
        <f t="shared" si="431"/>
        <v>0</v>
      </c>
      <c r="E366" s="10">
        <f t="shared" si="432"/>
        <v>0</v>
      </c>
      <c r="F366" s="11">
        <f t="shared" si="433"/>
        <v>0</v>
      </c>
      <c r="G366" s="12"/>
      <c r="H366" s="12"/>
      <c r="I366" s="13">
        <f t="shared" si="437"/>
        <v>0</v>
      </c>
      <c r="J366" s="14">
        <f t="shared" si="438"/>
        <v>0</v>
      </c>
      <c r="K366" s="13">
        <f t="shared" si="439"/>
        <v>0</v>
      </c>
      <c r="L366" s="13">
        <f t="shared" si="440"/>
        <v>0</v>
      </c>
      <c r="M366" s="8"/>
      <c r="N366" s="15">
        <f t="shared" si="434"/>
        <v>0</v>
      </c>
      <c r="O366" s="8"/>
      <c r="P366" s="8"/>
      <c r="Q366" s="8"/>
      <c r="R366" s="8"/>
      <c r="S366" s="16">
        <f t="shared" si="435"/>
        <v>0</v>
      </c>
      <c r="T366" s="17"/>
      <c r="U366" s="18">
        <f t="shared" si="436"/>
        <v>0</v>
      </c>
      <c r="V366" s="19"/>
      <c r="W366" s="20"/>
      <c r="X366" s="20"/>
      <c r="Y366" s="21"/>
    </row>
    <row r="367" spans="1:29" hidden="1" x14ac:dyDescent="0.2">
      <c r="A367" s="7"/>
      <c r="B367" s="8">
        <v>7</v>
      </c>
      <c r="C367" s="9"/>
      <c r="D367" s="10">
        <f t="shared" si="431"/>
        <v>0</v>
      </c>
      <c r="E367" s="10">
        <f t="shared" si="432"/>
        <v>0</v>
      </c>
      <c r="F367" s="11">
        <f t="shared" si="433"/>
        <v>0</v>
      </c>
      <c r="G367" s="12"/>
      <c r="H367" s="12"/>
      <c r="I367" s="13">
        <f t="shared" si="437"/>
        <v>0</v>
      </c>
      <c r="J367" s="14">
        <f t="shared" si="438"/>
        <v>0</v>
      </c>
      <c r="K367" s="13">
        <f t="shared" si="439"/>
        <v>0</v>
      </c>
      <c r="L367" s="13">
        <f t="shared" si="440"/>
        <v>0</v>
      </c>
      <c r="M367" s="8"/>
      <c r="N367" s="15">
        <f t="shared" si="434"/>
        <v>0</v>
      </c>
      <c r="O367" s="8"/>
      <c r="P367" s="8"/>
      <c r="Q367" s="8"/>
      <c r="R367" s="8"/>
      <c r="S367" s="16">
        <f t="shared" si="435"/>
        <v>0</v>
      </c>
      <c r="T367" s="17"/>
      <c r="U367" s="18">
        <f t="shared" si="436"/>
        <v>0</v>
      </c>
      <c r="V367" s="19"/>
      <c r="W367" s="20"/>
      <c r="X367" s="20"/>
      <c r="Y367" s="21"/>
    </row>
    <row r="368" spans="1:29" hidden="1" x14ac:dyDescent="0.2">
      <c r="A368" s="7"/>
      <c r="B368" s="8">
        <v>7</v>
      </c>
      <c r="C368" s="9"/>
      <c r="D368" s="10">
        <f t="shared" si="431"/>
        <v>0</v>
      </c>
      <c r="E368" s="10">
        <f t="shared" si="432"/>
        <v>0</v>
      </c>
      <c r="F368" s="11">
        <f t="shared" si="433"/>
        <v>0</v>
      </c>
      <c r="G368" s="12"/>
      <c r="H368" s="12"/>
      <c r="I368" s="13">
        <f t="shared" si="437"/>
        <v>0</v>
      </c>
      <c r="J368" s="14">
        <f t="shared" si="438"/>
        <v>0</v>
      </c>
      <c r="K368" s="13">
        <f t="shared" si="439"/>
        <v>0</v>
      </c>
      <c r="L368" s="13">
        <f t="shared" si="440"/>
        <v>0</v>
      </c>
      <c r="M368" s="8"/>
      <c r="N368" s="15">
        <f t="shared" si="434"/>
        <v>0</v>
      </c>
      <c r="O368" s="8"/>
      <c r="P368" s="8"/>
      <c r="Q368" s="8"/>
      <c r="R368" s="8"/>
      <c r="S368" s="16">
        <f t="shared" si="435"/>
        <v>0</v>
      </c>
      <c r="T368" s="17"/>
      <c r="U368" s="18">
        <f t="shared" si="436"/>
        <v>0</v>
      </c>
      <c r="V368" s="19"/>
      <c r="W368" s="20"/>
      <c r="X368" s="20"/>
      <c r="Y368" s="21"/>
    </row>
    <row r="369" spans="1:25" hidden="1" x14ac:dyDescent="0.2">
      <c r="A369" s="7"/>
      <c r="B369" s="8">
        <v>7</v>
      </c>
      <c r="C369" s="9"/>
      <c r="D369" s="10">
        <f t="shared" si="431"/>
        <v>0</v>
      </c>
      <c r="E369" s="10">
        <f t="shared" si="432"/>
        <v>0</v>
      </c>
      <c r="F369" s="11">
        <f t="shared" si="433"/>
        <v>0</v>
      </c>
      <c r="G369" s="12"/>
      <c r="H369" s="12"/>
      <c r="I369" s="13">
        <f t="shared" si="437"/>
        <v>0</v>
      </c>
      <c r="J369" s="14">
        <f t="shared" si="438"/>
        <v>0</v>
      </c>
      <c r="K369" s="13">
        <f t="shared" si="439"/>
        <v>0</v>
      </c>
      <c r="L369" s="13">
        <f t="shared" si="440"/>
        <v>0</v>
      </c>
      <c r="M369" s="8"/>
      <c r="N369" s="15">
        <f t="shared" si="434"/>
        <v>0</v>
      </c>
      <c r="O369" s="8"/>
      <c r="P369" s="8"/>
      <c r="Q369" s="8"/>
      <c r="R369" s="8"/>
      <c r="S369" s="16">
        <f t="shared" si="435"/>
        <v>0</v>
      </c>
      <c r="T369" s="17"/>
      <c r="U369" s="18">
        <f t="shared" si="436"/>
        <v>0</v>
      </c>
      <c r="V369" s="19"/>
      <c r="W369" s="20"/>
      <c r="X369" s="20"/>
      <c r="Y369" s="21"/>
    </row>
    <row r="370" spans="1:25" hidden="1" x14ac:dyDescent="0.2">
      <c r="A370" s="7"/>
      <c r="B370" s="8">
        <v>7</v>
      </c>
      <c r="C370" s="9"/>
      <c r="D370" s="10">
        <f t="shared" si="431"/>
        <v>0</v>
      </c>
      <c r="E370" s="10">
        <f t="shared" si="432"/>
        <v>0</v>
      </c>
      <c r="F370" s="11">
        <f t="shared" si="433"/>
        <v>0</v>
      </c>
      <c r="G370" s="12"/>
      <c r="H370" s="12"/>
      <c r="I370" s="13">
        <f t="shared" si="437"/>
        <v>0</v>
      </c>
      <c r="J370" s="14">
        <f t="shared" si="438"/>
        <v>0</v>
      </c>
      <c r="K370" s="13">
        <f t="shared" si="439"/>
        <v>0</v>
      </c>
      <c r="L370" s="13">
        <f t="shared" si="440"/>
        <v>0</v>
      </c>
      <c r="M370" s="8"/>
      <c r="N370" s="15">
        <f t="shared" si="434"/>
        <v>0</v>
      </c>
      <c r="O370" s="8"/>
      <c r="P370" s="8"/>
      <c r="Q370" s="8"/>
      <c r="R370" s="8"/>
      <c r="S370" s="16">
        <f t="shared" si="435"/>
        <v>0</v>
      </c>
      <c r="T370" s="17"/>
      <c r="U370" s="18">
        <f t="shared" si="436"/>
        <v>0</v>
      </c>
      <c r="V370" s="19"/>
      <c r="W370" s="20"/>
      <c r="X370" s="20"/>
      <c r="Y370" s="21"/>
    </row>
    <row r="371" spans="1:25" hidden="1" x14ac:dyDescent="0.2">
      <c r="A371" s="22" t="s">
        <v>142</v>
      </c>
      <c r="B371" s="23">
        <v>7</v>
      </c>
      <c r="C371" s="24">
        <f>SUM(C361:C370)</f>
        <v>0</v>
      </c>
      <c r="D371" s="25">
        <f>SUM(D361:D370)</f>
        <v>0</v>
      </c>
      <c r="E371" s="25">
        <f>SUM(E361:E370)</f>
        <v>0</v>
      </c>
      <c r="F371" s="26" t="s">
        <v>14</v>
      </c>
      <c r="G371" s="23" t="s">
        <v>14</v>
      </c>
      <c r="H371" s="23" t="s">
        <v>14</v>
      </c>
      <c r="I371" s="25">
        <f>SUM(I361:I370)</f>
        <v>0</v>
      </c>
      <c r="J371" s="26" t="s">
        <v>14</v>
      </c>
      <c r="K371" s="25">
        <f>SUM(K361:K370)</f>
        <v>0</v>
      </c>
      <c r="L371" s="25">
        <f>SUM(L361:L370)</f>
        <v>0</v>
      </c>
      <c r="M371" s="27">
        <f>SUM(M361:M370)</f>
        <v>0</v>
      </c>
      <c r="N371" s="24">
        <f>SUM(N361:N370)</f>
        <v>0</v>
      </c>
      <c r="O371" s="24">
        <f>SUM(O361:O370)</f>
        <v>0</v>
      </c>
      <c r="P371" s="26" t="s">
        <v>14</v>
      </c>
      <c r="Q371" s="30"/>
      <c r="R371" s="24">
        <f>SUM(R361:R370)</f>
        <v>0</v>
      </c>
      <c r="S371" s="35">
        <f>SUM(S361:S370)</f>
        <v>0</v>
      </c>
      <c r="T371" s="35">
        <f>SUM(T361:T370)</f>
        <v>0</v>
      </c>
      <c r="U371" s="26" t="s">
        <v>14</v>
      </c>
      <c r="V371" s="23" t="s">
        <v>14</v>
      </c>
      <c r="W371" s="23" t="s">
        <v>14</v>
      </c>
      <c r="X371" s="23" t="s">
        <v>14</v>
      </c>
      <c r="Y371" s="23" t="s">
        <v>14</v>
      </c>
    </row>
    <row r="372" spans="1:25" hidden="1" x14ac:dyDescent="0.2">
      <c r="A372" s="22" t="s">
        <v>143</v>
      </c>
      <c r="B372" s="23">
        <v>7</v>
      </c>
      <c r="C372" s="30" t="s">
        <v>14</v>
      </c>
      <c r="D372" s="26" t="s">
        <v>14</v>
      </c>
      <c r="E372" s="26" t="s">
        <v>14</v>
      </c>
      <c r="F372" s="25">
        <f>SUM(F361:F370)</f>
        <v>0</v>
      </c>
      <c r="G372" s="23" t="s">
        <v>14</v>
      </c>
      <c r="H372" s="23" t="s">
        <v>14</v>
      </c>
      <c r="I372" s="23" t="s">
        <v>14</v>
      </c>
      <c r="J372" s="25">
        <f>SUM(J361:J370)</f>
        <v>0</v>
      </c>
      <c r="K372" s="23" t="s">
        <v>14</v>
      </c>
      <c r="L372" s="23" t="s">
        <v>14</v>
      </c>
      <c r="M372" s="28" t="s">
        <v>14</v>
      </c>
      <c r="N372" s="23" t="s">
        <v>14</v>
      </c>
      <c r="O372" s="23" t="s">
        <v>14</v>
      </c>
      <c r="P372" s="25">
        <f>SUM(P361:P370)</f>
        <v>0</v>
      </c>
      <c r="Q372" s="24"/>
      <c r="R372" s="31" t="s">
        <v>14</v>
      </c>
      <c r="S372" s="31" t="s">
        <v>14</v>
      </c>
      <c r="T372" s="31" t="s">
        <v>14</v>
      </c>
      <c r="U372" s="25">
        <f>SUM(U361:U370)</f>
        <v>0</v>
      </c>
      <c r="V372" s="36" t="s">
        <v>14</v>
      </c>
      <c r="W372" s="23" t="s">
        <v>14</v>
      </c>
      <c r="X372" s="23" t="s">
        <v>14</v>
      </c>
      <c r="Y372" s="23" t="s">
        <v>14</v>
      </c>
    </row>
    <row r="373" spans="1:25" hidden="1" x14ac:dyDescent="0.2">
      <c r="A373" s="22" t="s">
        <v>144</v>
      </c>
      <c r="B373" s="23">
        <v>7</v>
      </c>
      <c r="C373" s="24">
        <f>SUMIF(H361:H370,"f",C361:C370)</f>
        <v>0</v>
      </c>
      <c r="D373" s="24">
        <f>SUMIF(H361:H370,"f",D361:D370)</f>
        <v>0</v>
      </c>
      <c r="E373" s="24">
        <f>SUMIF(H361:H370,"f",E361:E370)</f>
        <v>0</v>
      </c>
      <c r="F373" s="26" t="s">
        <v>14</v>
      </c>
      <c r="G373" s="23" t="s">
        <v>14</v>
      </c>
      <c r="H373" s="23" t="s">
        <v>14</v>
      </c>
      <c r="I373" s="24">
        <f>SUMIF(H361:H370,"f",I361:I370)</f>
        <v>0</v>
      </c>
      <c r="J373" s="23" t="s">
        <v>14</v>
      </c>
      <c r="K373" s="24">
        <f>SUMIF(H361:H370,"f",K361:K370)</f>
        <v>0</v>
      </c>
      <c r="L373" s="24">
        <f>SUMIF(H361:H370,"f",L361:L370)</f>
        <v>0</v>
      </c>
      <c r="M373" s="24">
        <f>SUMIF(H361:H370,"f",M361:M370)</f>
        <v>0</v>
      </c>
      <c r="N373" s="24">
        <f>SUMIF(H361:H370,"f",N361:N370)</f>
        <v>0</v>
      </c>
      <c r="O373" s="24">
        <f>SUMIF(H361:H370,"f",O361:O370)</f>
        <v>0</v>
      </c>
      <c r="P373" s="23" t="s">
        <v>14</v>
      </c>
      <c r="Q373" s="31"/>
      <c r="R373" s="24">
        <f>SUMIF(H361:H370,"f",R361:R370)</f>
        <v>0</v>
      </c>
      <c r="S373" s="24">
        <f>SUMIF(H361:H370,"f",S361:S370)</f>
        <v>0</v>
      </c>
      <c r="T373" s="24">
        <f>SUMIF(H361:H370,"f",T361:T370)</f>
        <v>0</v>
      </c>
      <c r="U373" s="23" t="s">
        <v>14</v>
      </c>
      <c r="V373" s="23" t="s">
        <v>14</v>
      </c>
      <c r="W373" s="23" t="s">
        <v>14</v>
      </c>
      <c r="X373" s="23" t="s">
        <v>14</v>
      </c>
      <c r="Y373" s="23" t="s">
        <v>14</v>
      </c>
    </row>
    <row r="374" spans="1:25" hidden="1" x14ac:dyDescent="0.2">
      <c r="A374" s="234" t="s">
        <v>28</v>
      </c>
      <c r="B374" s="235"/>
      <c r="C374" s="235"/>
      <c r="D374" s="235"/>
      <c r="E374" s="235"/>
      <c r="F374" s="235"/>
      <c r="G374" s="235"/>
      <c r="H374" s="235"/>
      <c r="I374" s="235"/>
      <c r="J374" s="235"/>
      <c r="K374" s="235"/>
      <c r="L374" s="235"/>
      <c r="M374" s="235"/>
      <c r="N374" s="235"/>
      <c r="O374" s="235"/>
      <c r="P374" s="235"/>
      <c r="Q374" s="235"/>
      <c r="R374" s="235"/>
      <c r="S374" s="235"/>
      <c r="T374" s="235"/>
      <c r="U374" s="235"/>
      <c r="V374" s="235"/>
      <c r="W374" s="235"/>
      <c r="X374" s="235"/>
      <c r="Y374" s="236"/>
    </row>
    <row r="375" spans="1:25" hidden="1" x14ac:dyDescent="0.2">
      <c r="A375" s="7"/>
      <c r="B375" s="8">
        <v>7</v>
      </c>
      <c r="C375" s="9"/>
      <c r="D375" s="10">
        <f t="shared" ref="D375:D384" si="441">IF(C375&gt;0,K375/(I375/C375),0)</f>
        <v>0</v>
      </c>
      <c r="E375" s="10">
        <f t="shared" ref="E375:E384" si="442">IF(C375&gt;0,S375/(I375/C375),0)</f>
        <v>0</v>
      </c>
      <c r="F375" s="11">
        <f t="shared" ref="F375:F384" si="443">IF(V375&gt;0,FLOOR((P375+U375)/V375,0.1),0)</f>
        <v>0</v>
      </c>
      <c r="G375" s="12"/>
      <c r="H375" s="12"/>
      <c r="I375" s="13">
        <f>K375+S375</f>
        <v>0</v>
      </c>
      <c r="J375" s="14">
        <f>P375+U375</f>
        <v>0</v>
      </c>
      <c r="K375" s="13">
        <f>L375+R375</f>
        <v>0</v>
      </c>
      <c r="L375" s="13">
        <f>M375+N375</f>
        <v>0</v>
      </c>
      <c r="M375" s="8"/>
      <c r="N375" s="15">
        <f t="shared" ref="N375:N384" si="444">O375+P375</f>
        <v>0</v>
      </c>
      <c r="O375" s="8"/>
      <c r="P375" s="8"/>
      <c r="Q375" s="8"/>
      <c r="R375" s="8"/>
      <c r="S375" s="16">
        <f t="shared" ref="S375:S384" si="445">(C375*V375)-K375</f>
        <v>0</v>
      </c>
      <c r="T375" s="17"/>
      <c r="U375" s="18">
        <f t="shared" ref="U375:U384" si="446">S375-T375</f>
        <v>0</v>
      </c>
      <c r="V375" s="19"/>
      <c r="W375" s="20"/>
      <c r="X375" s="20"/>
      <c r="Y375" s="21"/>
    </row>
    <row r="376" spans="1:25" hidden="1" x14ac:dyDescent="0.2">
      <c r="A376" s="7"/>
      <c r="B376" s="8">
        <v>7</v>
      </c>
      <c r="C376" s="9"/>
      <c r="D376" s="10">
        <f t="shared" si="441"/>
        <v>0</v>
      </c>
      <c r="E376" s="10">
        <f t="shared" si="442"/>
        <v>0</v>
      </c>
      <c r="F376" s="11">
        <f t="shared" si="443"/>
        <v>0</v>
      </c>
      <c r="G376" s="12"/>
      <c r="H376" s="12"/>
      <c r="I376" s="13">
        <f t="shared" ref="I376:I384" si="447">K376+S376</f>
        <v>0</v>
      </c>
      <c r="J376" s="14">
        <f t="shared" ref="J376:J384" si="448">P376+U376</f>
        <v>0</v>
      </c>
      <c r="K376" s="13">
        <f t="shared" ref="K376:K384" si="449">L376+R376</f>
        <v>0</v>
      </c>
      <c r="L376" s="13">
        <f t="shared" ref="L376:L384" si="450">M376+N376</f>
        <v>0</v>
      </c>
      <c r="M376" s="8"/>
      <c r="N376" s="15">
        <f t="shared" si="444"/>
        <v>0</v>
      </c>
      <c r="O376" s="8"/>
      <c r="P376" s="8"/>
      <c r="Q376" s="8"/>
      <c r="R376" s="8"/>
      <c r="S376" s="16">
        <f t="shared" si="445"/>
        <v>0</v>
      </c>
      <c r="T376" s="17"/>
      <c r="U376" s="18">
        <f t="shared" si="446"/>
        <v>0</v>
      </c>
      <c r="V376" s="19"/>
      <c r="W376" s="20"/>
      <c r="X376" s="20"/>
      <c r="Y376" s="21"/>
    </row>
    <row r="377" spans="1:25" hidden="1" x14ac:dyDescent="0.2">
      <c r="A377" s="7"/>
      <c r="B377" s="8">
        <v>7</v>
      </c>
      <c r="C377" s="9"/>
      <c r="D377" s="10">
        <f t="shared" si="441"/>
        <v>0</v>
      </c>
      <c r="E377" s="10">
        <f t="shared" si="442"/>
        <v>0</v>
      </c>
      <c r="F377" s="11">
        <f t="shared" si="443"/>
        <v>0</v>
      </c>
      <c r="G377" s="12"/>
      <c r="H377" s="12"/>
      <c r="I377" s="13">
        <f t="shared" si="447"/>
        <v>0</v>
      </c>
      <c r="J377" s="14">
        <f t="shared" si="448"/>
        <v>0</v>
      </c>
      <c r="K377" s="13">
        <f t="shared" si="449"/>
        <v>0</v>
      </c>
      <c r="L377" s="13">
        <f t="shared" si="450"/>
        <v>0</v>
      </c>
      <c r="M377" s="8"/>
      <c r="N377" s="15">
        <f t="shared" si="444"/>
        <v>0</v>
      </c>
      <c r="O377" s="8"/>
      <c r="P377" s="8"/>
      <c r="Q377" s="8"/>
      <c r="R377" s="8"/>
      <c r="S377" s="16">
        <f t="shared" si="445"/>
        <v>0</v>
      </c>
      <c r="T377" s="17"/>
      <c r="U377" s="18">
        <f t="shared" si="446"/>
        <v>0</v>
      </c>
      <c r="V377" s="19"/>
      <c r="W377" s="20"/>
      <c r="X377" s="20"/>
      <c r="Y377" s="21"/>
    </row>
    <row r="378" spans="1:25" hidden="1" x14ac:dyDescent="0.2">
      <c r="A378" s="7"/>
      <c r="B378" s="8">
        <v>7</v>
      </c>
      <c r="C378" s="9"/>
      <c r="D378" s="10">
        <f t="shared" si="441"/>
        <v>0</v>
      </c>
      <c r="E378" s="10">
        <f t="shared" si="442"/>
        <v>0</v>
      </c>
      <c r="F378" s="11">
        <f t="shared" si="443"/>
        <v>0</v>
      </c>
      <c r="G378" s="12"/>
      <c r="H378" s="12"/>
      <c r="I378" s="13">
        <f t="shared" si="447"/>
        <v>0</v>
      </c>
      <c r="J378" s="14">
        <f t="shared" si="448"/>
        <v>0</v>
      </c>
      <c r="K378" s="13">
        <f t="shared" si="449"/>
        <v>0</v>
      </c>
      <c r="L378" s="13">
        <f t="shared" si="450"/>
        <v>0</v>
      </c>
      <c r="M378" s="8"/>
      <c r="N378" s="15">
        <f t="shared" si="444"/>
        <v>0</v>
      </c>
      <c r="O378" s="8"/>
      <c r="P378" s="8"/>
      <c r="Q378" s="8"/>
      <c r="R378" s="8"/>
      <c r="S378" s="16">
        <f t="shared" si="445"/>
        <v>0</v>
      </c>
      <c r="T378" s="17"/>
      <c r="U378" s="18">
        <f t="shared" si="446"/>
        <v>0</v>
      </c>
      <c r="V378" s="19"/>
      <c r="W378" s="20"/>
      <c r="X378" s="20"/>
      <c r="Y378" s="21"/>
    </row>
    <row r="379" spans="1:25" hidden="1" x14ac:dyDescent="0.2">
      <c r="A379" s="7"/>
      <c r="B379" s="8">
        <v>7</v>
      </c>
      <c r="C379" s="9"/>
      <c r="D379" s="10">
        <f t="shared" si="441"/>
        <v>0</v>
      </c>
      <c r="E379" s="10">
        <f t="shared" si="442"/>
        <v>0</v>
      </c>
      <c r="F379" s="11">
        <f t="shared" si="443"/>
        <v>0</v>
      </c>
      <c r="G379" s="12"/>
      <c r="H379" s="12"/>
      <c r="I379" s="13">
        <f t="shared" si="447"/>
        <v>0</v>
      </c>
      <c r="J379" s="14">
        <f t="shared" si="448"/>
        <v>0</v>
      </c>
      <c r="K379" s="13">
        <f t="shared" si="449"/>
        <v>0</v>
      </c>
      <c r="L379" s="13">
        <f t="shared" si="450"/>
        <v>0</v>
      </c>
      <c r="M379" s="8"/>
      <c r="N379" s="15">
        <f t="shared" si="444"/>
        <v>0</v>
      </c>
      <c r="O379" s="8"/>
      <c r="P379" s="8"/>
      <c r="Q379" s="8"/>
      <c r="R379" s="8"/>
      <c r="S379" s="16">
        <f t="shared" si="445"/>
        <v>0</v>
      </c>
      <c r="T379" s="17"/>
      <c r="U379" s="18">
        <f t="shared" si="446"/>
        <v>0</v>
      </c>
      <c r="V379" s="19"/>
      <c r="W379" s="20"/>
      <c r="X379" s="20"/>
      <c r="Y379" s="21"/>
    </row>
    <row r="380" spans="1:25" hidden="1" x14ac:dyDescent="0.2">
      <c r="A380" s="7"/>
      <c r="B380" s="8">
        <v>7</v>
      </c>
      <c r="C380" s="9"/>
      <c r="D380" s="10">
        <f t="shared" si="441"/>
        <v>0</v>
      </c>
      <c r="E380" s="10">
        <f t="shared" si="442"/>
        <v>0</v>
      </c>
      <c r="F380" s="11">
        <f t="shared" si="443"/>
        <v>0</v>
      </c>
      <c r="G380" s="12"/>
      <c r="H380" s="12"/>
      <c r="I380" s="13">
        <f t="shared" si="447"/>
        <v>0</v>
      </c>
      <c r="J380" s="14">
        <f t="shared" si="448"/>
        <v>0</v>
      </c>
      <c r="K380" s="13">
        <f t="shared" si="449"/>
        <v>0</v>
      </c>
      <c r="L380" s="13">
        <f t="shared" si="450"/>
        <v>0</v>
      </c>
      <c r="M380" s="8"/>
      <c r="N380" s="15">
        <f t="shared" si="444"/>
        <v>0</v>
      </c>
      <c r="O380" s="8"/>
      <c r="P380" s="8"/>
      <c r="Q380" s="8"/>
      <c r="R380" s="8"/>
      <c r="S380" s="16">
        <f t="shared" si="445"/>
        <v>0</v>
      </c>
      <c r="T380" s="17"/>
      <c r="U380" s="18">
        <f t="shared" si="446"/>
        <v>0</v>
      </c>
      <c r="V380" s="19"/>
      <c r="W380" s="20"/>
      <c r="X380" s="20"/>
      <c r="Y380" s="21"/>
    </row>
    <row r="381" spans="1:25" hidden="1" x14ac:dyDescent="0.2">
      <c r="A381" s="7"/>
      <c r="B381" s="8">
        <v>7</v>
      </c>
      <c r="C381" s="9"/>
      <c r="D381" s="10">
        <f t="shared" si="441"/>
        <v>0</v>
      </c>
      <c r="E381" s="10">
        <f t="shared" si="442"/>
        <v>0</v>
      </c>
      <c r="F381" s="11">
        <f t="shared" si="443"/>
        <v>0</v>
      </c>
      <c r="G381" s="12"/>
      <c r="H381" s="12"/>
      <c r="I381" s="13">
        <f t="shared" si="447"/>
        <v>0</v>
      </c>
      <c r="J381" s="14">
        <f t="shared" si="448"/>
        <v>0</v>
      </c>
      <c r="K381" s="13">
        <f t="shared" si="449"/>
        <v>0</v>
      </c>
      <c r="L381" s="13">
        <f t="shared" si="450"/>
        <v>0</v>
      </c>
      <c r="M381" s="8"/>
      <c r="N381" s="15">
        <f t="shared" si="444"/>
        <v>0</v>
      </c>
      <c r="O381" s="8"/>
      <c r="P381" s="8"/>
      <c r="Q381" s="8"/>
      <c r="R381" s="8"/>
      <c r="S381" s="16">
        <f t="shared" si="445"/>
        <v>0</v>
      </c>
      <c r="T381" s="17"/>
      <c r="U381" s="18">
        <f t="shared" si="446"/>
        <v>0</v>
      </c>
      <c r="V381" s="19"/>
      <c r="W381" s="20"/>
      <c r="X381" s="20"/>
      <c r="Y381" s="21"/>
    </row>
    <row r="382" spans="1:25" hidden="1" x14ac:dyDescent="0.2">
      <c r="A382" s="7"/>
      <c r="B382" s="8">
        <v>7</v>
      </c>
      <c r="C382" s="9"/>
      <c r="D382" s="10">
        <f t="shared" si="441"/>
        <v>0</v>
      </c>
      <c r="E382" s="10">
        <f t="shared" si="442"/>
        <v>0</v>
      </c>
      <c r="F382" s="11">
        <f t="shared" si="443"/>
        <v>0</v>
      </c>
      <c r="G382" s="12"/>
      <c r="H382" s="12"/>
      <c r="I382" s="13">
        <f t="shared" si="447"/>
        <v>0</v>
      </c>
      <c r="J382" s="14">
        <f t="shared" si="448"/>
        <v>0</v>
      </c>
      <c r="K382" s="13">
        <f t="shared" si="449"/>
        <v>0</v>
      </c>
      <c r="L382" s="13">
        <f t="shared" si="450"/>
        <v>0</v>
      </c>
      <c r="M382" s="8"/>
      <c r="N382" s="15">
        <f t="shared" si="444"/>
        <v>0</v>
      </c>
      <c r="O382" s="8"/>
      <c r="P382" s="8"/>
      <c r="Q382" s="8"/>
      <c r="R382" s="8"/>
      <c r="S382" s="16">
        <f t="shared" si="445"/>
        <v>0</v>
      </c>
      <c r="T382" s="17"/>
      <c r="U382" s="18">
        <f t="shared" si="446"/>
        <v>0</v>
      </c>
      <c r="V382" s="19"/>
      <c r="W382" s="20"/>
      <c r="X382" s="20"/>
      <c r="Y382" s="21"/>
    </row>
    <row r="383" spans="1:25" hidden="1" x14ac:dyDescent="0.2">
      <c r="A383" s="7"/>
      <c r="B383" s="8">
        <v>7</v>
      </c>
      <c r="C383" s="9"/>
      <c r="D383" s="10">
        <f t="shared" si="441"/>
        <v>0</v>
      </c>
      <c r="E383" s="10">
        <f t="shared" si="442"/>
        <v>0</v>
      </c>
      <c r="F383" s="11">
        <f t="shared" si="443"/>
        <v>0</v>
      </c>
      <c r="G383" s="12"/>
      <c r="H383" s="12"/>
      <c r="I383" s="13">
        <f t="shared" si="447"/>
        <v>0</v>
      </c>
      <c r="J383" s="14">
        <f t="shared" si="448"/>
        <v>0</v>
      </c>
      <c r="K383" s="13">
        <f t="shared" si="449"/>
        <v>0</v>
      </c>
      <c r="L383" s="13">
        <f t="shared" si="450"/>
        <v>0</v>
      </c>
      <c r="M383" s="8"/>
      <c r="N383" s="15">
        <f t="shared" si="444"/>
        <v>0</v>
      </c>
      <c r="O383" s="8"/>
      <c r="P383" s="8"/>
      <c r="Q383" s="8"/>
      <c r="R383" s="8"/>
      <c r="S383" s="16">
        <f t="shared" si="445"/>
        <v>0</v>
      </c>
      <c r="T383" s="17"/>
      <c r="U383" s="18">
        <f t="shared" si="446"/>
        <v>0</v>
      </c>
      <c r="V383" s="19"/>
      <c r="W383" s="20"/>
      <c r="X383" s="20"/>
      <c r="Y383" s="21"/>
    </row>
    <row r="384" spans="1:25" hidden="1" x14ac:dyDescent="0.2">
      <c r="A384" s="7"/>
      <c r="B384" s="8">
        <v>7</v>
      </c>
      <c r="C384" s="9"/>
      <c r="D384" s="10">
        <f t="shared" si="441"/>
        <v>0</v>
      </c>
      <c r="E384" s="10">
        <f t="shared" si="442"/>
        <v>0</v>
      </c>
      <c r="F384" s="11">
        <f t="shared" si="443"/>
        <v>0</v>
      </c>
      <c r="G384" s="12"/>
      <c r="H384" s="12"/>
      <c r="I384" s="13">
        <f t="shared" si="447"/>
        <v>0</v>
      </c>
      <c r="J384" s="14">
        <f t="shared" si="448"/>
        <v>0</v>
      </c>
      <c r="K384" s="13">
        <f t="shared" si="449"/>
        <v>0</v>
      </c>
      <c r="L384" s="13">
        <f t="shared" si="450"/>
        <v>0</v>
      </c>
      <c r="M384" s="8"/>
      <c r="N384" s="15">
        <f t="shared" si="444"/>
        <v>0</v>
      </c>
      <c r="O384" s="8"/>
      <c r="P384" s="8"/>
      <c r="Q384" s="8"/>
      <c r="R384" s="8"/>
      <c r="S384" s="16">
        <f t="shared" si="445"/>
        <v>0</v>
      </c>
      <c r="T384" s="17"/>
      <c r="U384" s="18">
        <f t="shared" si="446"/>
        <v>0</v>
      </c>
      <c r="V384" s="19"/>
      <c r="W384" s="20"/>
      <c r="X384" s="20"/>
      <c r="Y384" s="21"/>
    </row>
    <row r="385" spans="1:25" hidden="1" x14ac:dyDescent="0.2">
      <c r="A385" s="22" t="s">
        <v>142</v>
      </c>
      <c r="B385" s="23">
        <v>7</v>
      </c>
      <c r="C385" s="24">
        <f>SUM(C375:C384)</f>
        <v>0</v>
      </c>
      <c r="D385" s="25">
        <f>SUM(D375:D384)</f>
        <v>0</v>
      </c>
      <c r="E385" s="25">
        <f>SUM(E375:E384)</f>
        <v>0</v>
      </c>
      <c r="F385" s="26" t="s">
        <v>14</v>
      </c>
      <c r="G385" s="23" t="s">
        <v>14</v>
      </c>
      <c r="H385" s="23" t="s">
        <v>14</v>
      </c>
      <c r="I385" s="25">
        <f>SUM(I375:I384)</f>
        <v>0</v>
      </c>
      <c r="J385" s="26" t="s">
        <v>14</v>
      </c>
      <c r="K385" s="25">
        <f>SUM(K375:K384)</f>
        <v>0</v>
      </c>
      <c r="L385" s="25">
        <f>SUM(L375:L384)</f>
        <v>0</v>
      </c>
      <c r="M385" s="27">
        <f>SUM(M375:M384)</f>
        <v>0</v>
      </c>
      <c r="N385" s="24">
        <f>SUM(N375:N384)</f>
        <v>0</v>
      </c>
      <c r="O385" s="24">
        <f>SUM(O375:O384)</f>
        <v>0</v>
      </c>
      <c r="P385" s="26" t="s">
        <v>14</v>
      </c>
      <c r="Q385" s="30"/>
      <c r="R385" s="24">
        <f>SUM(R375:R384)</f>
        <v>0</v>
      </c>
      <c r="S385" s="35">
        <f>SUM(S375:S384)</f>
        <v>0</v>
      </c>
      <c r="T385" s="35">
        <f>SUM(T375:T384)</f>
        <v>0</v>
      </c>
      <c r="U385" s="26" t="s">
        <v>14</v>
      </c>
      <c r="V385" s="23" t="s">
        <v>14</v>
      </c>
      <c r="W385" s="23" t="s">
        <v>14</v>
      </c>
      <c r="X385" s="23" t="s">
        <v>14</v>
      </c>
      <c r="Y385" s="23" t="s">
        <v>14</v>
      </c>
    </row>
    <row r="386" spans="1:25" hidden="1" x14ac:dyDescent="0.2">
      <c r="A386" s="22" t="s">
        <v>143</v>
      </c>
      <c r="B386" s="23">
        <v>7</v>
      </c>
      <c r="C386" s="30" t="s">
        <v>14</v>
      </c>
      <c r="D386" s="26" t="s">
        <v>14</v>
      </c>
      <c r="E386" s="26" t="s">
        <v>14</v>
      </c>
      <c r="F386" s="25">
        <f>SUM(F375:F384)</f>
        <v>0</v>
      </c>
      <c r="G386" s="23" t="s">
        <v>14</v>
      </c>
      <c r="H386" s="23" t="s">
        <v>14</v>
      </c>
      <c r="I386" s="23" t="s">
        <v>14</v>
      </c>
      <c r="J386" s="25">
        <f>SUM(J375:J384)</f>
        <v>0</v>
      </c>
      <c r="K386" s="23" t="s">
        <v>14</v>
      </c>
      <c r="L386" s="23" t="s">
        <v>14</v>
      </c>
      <c r="M386" s="28" t="s">
        <v>14</v>
      </c>
      <c r="N386" s="23" t="s">
        <v>14</v>
      </c>
      <c r="O386" s="23" t="s">
        <v>14</v>
      </c>
      <c r="P386" s="25">
        <f>SUM(P375:P384)</f>
        <v>0</v>
      </c>
      <c r="Q386" s="24"/>
      <c r="R386" s="31" t="s">
        <v>14</v>
      </c>
      <c r="S386" s="31" t="s">
        <v>14</v>
      </c>
      <c r="T386" s="31" t="s">
        <v>14</v>
      </c>
      <c r="U386" s="25">
        <f>SUM(U375:U384)</f>
        <v>0</v>
      </c>
      <c r="V386" s="36" t="s">
        <v>14</v>
      </c>
      <c r="W386" s="23" t="s">
        <v>14</v>
      </c>
      <c r="X386" s="23" t="s">
        <v>14</v>
      </c>
      <c r="Y386" s="23" t="s">
        <v>14</v>
      </c>
    </row>
    <row r="387" spans="1:25" hidden="1" x14ac:dyDescent="0.2">
      <c r="A387" s="22" t="s">
        <v>144</v>
      </c>
      <c r="B387" s="23">
        <v>7</v>
      </c>
      <c r="C387" s="24">
        <f>SUMIF(H375:H384,"f",C375:C384)</f>
        <v>0</v>
      </c>
      <c r="D387" s="24">
        <f>SUMIF(H375:H384,"f",D375:D384)</f>
        <v>0</v>
      </c>
      <c r="E387" s="24">
        <f>SUMIF(H375:H384,"f",E375:E384)</f>
        <v>0</v>
      </c>
      <c r="F387" s="26" t="s">
        <v>14</v>
      </c>
      <c r="G387" s="23" t="s">
        <v>14</v>
      </c>
      <c r="H387" s="23" t="s">
        <v>14</v>
      </c>
      <c r="I387" s="24">
        <f>SUMIF(H375:H384,"f",I375:I384)</f>
        <v>0</v>
      </c>
      <c r="J387" s="23" t="s">
        <v>14</v>
      </c>
      <c r="K387" s="24">
        <f>SUMIF(H375:H384,"f",K375:K384)</f>
        <v>0</v>
      </c>
      <c r="L387" s="24">
        <f>SUMIF(H375:H384,"f",L375:L384)</f>
        <v>0</v>
      </c>
      <c r="M387" s="24">
        <f>SUMIF(H375:H384,"f",M375:M384)</f>
        <v>0</v>
      </c>
      <c r="N387" s="24">
        <f>SUMIF(H375:H384,"f",N375:N384)</f>
        <v>0</v>
      </c>
      <c r="O387" s="24">
        <f>SUMIF(H375:H384,"f",O375:O384)</f>
        <v>0</v>
      </c>
      <c r="P387" s="23" t="s">
        <v>14</v>
      </c>
      <c r="Q387" s="31"/>
      <c r="R387" s="24">
        <f>SUMIF(H375:H384,"f",R375:R384)</f>
        <v>0</v>
      </c>
      <c r="S387" s="24">
        <f>SUMIF(H375:H384,"f",S375:S384)</f>
        <v>0</v>
      </c>
      <c r="T387" s="24">
        <f>SUMIF(H375:H384,"f",T375:T384)</f>
        <v>0</v>
      </c>
      <c r="U387" s="23" t="s">
        <v>14</v>
      </c>
      <c r="V387" s="23" t="s">
        <v>14</v>
      </c>
      <c r="W387" s="23" t="s">
        <v>14</v>
      </c>
      <c r="X387" s="23" t="s">
        <v>14</v>
      </c>
      <c r="Y387" s="23" t="s">
        <v>14</v>
      </c>
    </row>
    <row r="388" spans="1:25" hidden="1" x14ac:dyDescent="0.2">
      <c r="A388" s="234" t="s">
        <v>29</v>
      </c>
      <c r="B388" s="235"/>
      <c r="C388" s="235"/>
      <c r="D388" s="235"/>
      <c r="E388" s="235"/>
      <c r="F388" s="235"/>
      <c r="G388" s="235"/>
      <c r="H388" s="235"/>
      <c r="I388" s="235"/>
      <c r="J388" s="235"/>
      <c r="K388" s="235"/>
      <c r="L388" s="235"/>
      <c r="M388" s="235"/>
      <c r="N388" s="235"/>
      <c r="O388" s="235"/>
      <c r="P388" s="235"/>
      <c r="Q388" s="235"/>
      <c r="R388" s="235"/>
      <c r="S388" s="235"/>
      <c r="T388" s="235"/>
      <c r="U388" s="235"/>
      <c r="V388" s="235"/>
      <c r="W388" s="235"/>
      <c r="X388" s="235"/>
      <c r="Y388" s="236"/>
    </row>
    <row r="389" spans="1:25" hidden="1" x14ac:dyDescent="0.2">
      <c r="A389" s="7"/>
      <c r="B389" s="8">
        <v>7</v>
      </c>
      <c r="C389" s="9"/>
      <c r="D389" s="10">
        <f t="shared" ref="D389:D398" si="451">IF(C389&gt;0,K389/(I389/C389),0)</f>
        <v>0</v>
      </c>
      <c r="E389" s="10">
        <f t="shared" ref="E389:E398" si="452">IF(C389&gt;0,S389/(I389/C389),0)</f>
        <v>0</v>
      </c>
      <c r="F389" s="11">
        <f t="shared" ref="F389:F398" si="453">IF(V389&gt;0,FLOOR((P389+U389)/V389,0.1),0)</f>
        <v>0</v>
      </c>
      <c r="G389" s="12"/>
      <c r="H389" s="12"/>
      <c r="I389" s="13">
        <f>K389+S389</f>
        <v>0</v>
      </c>
      <c r="J389" s="14">
        <f>P389+U389</f>
        <v>0</v>
      </c>
      <c r="K389" s="13">
        <f>L389+R389</f>
        <v>0</v>
      </c>
      <c r="L389" s="13">
        <f>M389+N389</f>
        <v>0</v>
      </c>
      <c r="M389" s="8"/>
      <c r="N389" s="15">
        <f t="shared" ref="N389:N398" si="454">O389+P389</f>
        <v>0</v>
      </c>
      <c r="O389" s="8"/>
      <c r="P389" s="8"/>
      <c r="Q389" s="8"/>
      <c r="R389" s="8"/>
      <c r="S389" s="16">
        <f t="shared" ref="S389:S398" si="455">(C389*V389)-K389</f>
        <v>0</v>
      </c>
      <c r="T389" s="17"/>
      <c r="U389" s="18">
        <f t="shared" ref="U389:U398" si="456">S389-T389</f>
        <v>0</v>
      </c>
      <c r="V389" s="19"/>
      <c r="W389" s="20"/>
      <c r="X389" s="20"/>
      <c r="Y389" s="21"/>
    </row>
    <row r="390" spans="1:25" hidden="1" x14ac:dyDescent="0.2">
      <c r="A390" s="7"/>
      <c r="B390" s="8">
        <v>7</v>
      </c>
      <c r="C390" s="9"/>
      <c r="D390" s="10">
        <f t="shared" si="451"/>
        <v>0</v>
      </c>
      <c r="E390" s="10">
        <f t="shared" si="452"/>
        <v>0</v>
      </c>
      <c r="F390" s="11">
        <f t="shared" si="453"/>
        <v>0</v>
      </c>
      <c r="G390" s="12"/>
      <c r="H390" s="12"/>
      <c r="I390" s="13">
        <f t="shared" ref="I390:I398" si="457">K390+S390</f>
        <v>0</v>
      </c>
      <c r="J390" s="14">
        <f t="shared" ref="J390:J398" si="458">P390+U390</f>
        <v>0</v>
      </c>
      <c r="K390" s="13">
        <f t="shared" ref="K390:K398" si="459">L390+R390</f>
        <v>0</v>
      </c>
      <c r="L390" s="13">
        <f t="shared" ref="L390:L398" si="460">M390+N390</f>
        <v>0</v>
      </c>
      <c r="M390" s="8"/>
      <c r="N390" s="15">
        <f t="shared" si="454"/>
        <v>0</v>
      </c>
      <c r="O390" s="8"/>
      <c r="P390" s="8"/>
      <c r="Q390" s="8"/>
      <c r="R390" s="8"/>
      <c r="S390" s="16">
        <f t="shared" si="455"/>
        <v>0</v>
      </c>
      <c r="T390" s="17"/>
      <c r="U390" s="18">
        <f t="shared" si="456"/>
        <v>0</v>
      </c>
      <c r="V390" s="19"/>
      <c r="W390" s="20"/>
      <c r="X390" s="20"/>
      <c r="Y390" s="21"/>
    </row>
    <row r="391" spans="1:25" hidden="1" x14ac:dyDescent="0.2">
      <c r="A391" s="7"/>
      <c r="B391" s="8">
        <v>7</v>
      </c>
      <c r="C391" s="9"/>
      <c r="D391" s="10">
        <f t="shared" si="451"/>
        <v>0</v>
      </c>
      <c r="E391" s="10">
        <f t="shared" si="452"/>
        <v>0</v>
      </c>
      <c r="F391" s="11">
        <f t="shared" si="453"/>
        <v>0</v>
      </c>
      <c r="G391" s="12"/>
      <c r="H391" s="12"/>
      <c r="I391" s="13">
        <f t="shared" si="457"/>
        <v>0</v>
      </c>
      <c r="J391" s="14">
        <f t="shared" si="458"/>
        <v>0</v>
      </c>
      <c r="K391" s="13">
        <f t="shared" si="459"/>
        <v>0</v>
      </c>
      <c r="L391" s="13">
        <f t="shared" si="460"/>
        <v>0</v>
      </c>
      <c r="M391" s="8"/>
      <c r="N391" s="15">
        <f t="shared" si="454"/>
        <v>0</v>
      </c>
      <c r="O391" s="8"/>
      <c r="P391" s="8"/>
      <c r="Q391" s="8"/>
      <c r="R391" s="8"/>
      <c r="S391" s="16">
        <f t="shared" si="455"/>
        <v>0</v>
      </c>
      <c r="T391" s="17"/>
      <c r="U391" s="18">
        <f t="shared" si="456"/>
        <v>0</v>
      </c>
      <c r="V391" s="19"/>
      <c r="W391" s="20"/>
      <c r="X391" s="20"/>
      <c r="Y391" s="21"/>
    </row>
    <row r="392" spans="1:25" hidden="1" x14ac:dyDescent="0.2">
      <c r="A392" s="7"/>
      <c r="B392" s="8">
        <v>7</v>
      </c>
      <c r="C392" s="9"/>
      <c r="D392" s="10">
        <f t="shared" si="451"/>
        <v>0</v>
      </c>
      <c r="E392" s="10">
        <f t="shared" si="452"/>
        <v>0</v>
      </c>
      <c r="F392" s="11">
        <f t="shared" si="453"/>
        <v>0</v>
      </c>
      <c r="G392" s="12"/>
      <c r="H392" s="12"/>
      <c r="I392" s="13">
        <f t="shared" si="457"/>
        <v>0</v>
      </c>
      <c r="J392" s="14">
        <f t="shared" si="458"/>
        <v>0</v>
      </c>
      <c r="K392" s="13">
        <f t="shared" si="459"/>
        <v>0</v>
      </c>
      <c r="L392" s="13">
        <f t="shared" si="460"/>
        <v>0</v>
      </c>
      <c r="M392" s="8"/>
      <c r="N392" s="15">
        <f t="shared" si="454"/>
        <v>0</v>
      </c>
      <c r="O392" s="8"/>
      <c r="P392" s="8"/>
      <c r="Q392" s="8"/>
      <c r="R392" s="8"/>
      <c r="S392" s="16">
        <f t="shared" si="455"/>
        <v>0</v>
      </c>
      <c r="T392" s="17"/>
      <c r="U392" s="18">
        <f t="shared" si="456"/>
        <v>0</v>
      </c>
      <c r="V392" s="19"/>
      <c r="W392" s="20"/>
      <c r="X392" s="20"/>
      <c r="Y392" s="21"/>
    </row>
    <row r="393" spans="1:25" hidden="1" x14ac:dyDescent="0.2">
      <c r="A393" s="7"/>
      <c r="B393" s="8">
        <v>7</v>
      </c>
      <c r="C393" s="9"/>
      <c r="D393" s="10">
        <f t="shared" si="451"/>
        <v>0</v>
      </c>
      <c r="E393" s="10">
        <f t="shared" si="452"/>
        <v>0</v>
      </c>
      <c r="F393" s="11">
        <f t="shared" si="453"/>
        <v>0</v>
      </c>
      <c r="G393" s="12"/>
      <c r="H393" s="12"/>
      <c r="I393" s="13">
        <f t="shared" si="457"/>
        <v>0</v>
      </c>
      <c r="J393" s="14">
        <f t="shared" si="458"/>
        <v>0</v>
      </c>
      <c r="K393" s="13">
        <f t="shared" si="459"/>
        <v>0</v>
      </c>
      <c r="L393" s="13">
        <f t="shared" si="460"/>
        <v>0</v>
      </c>
      <c r="M393" s="8"/>
      <c r="N393" s="15">
        <f t="shared" si="454"/>
        <v>0</v>
      </c>
      <c r="O393" s="8"/>
      <c r="P393" s="8"/>
      <c r="Q393" s="8"/>
      <c r="R393" s="8"/>
      <c r="S393" s="16">
        <f t="shared" si="455"/>
        <v>0</v>
      </c>
      <c r="T393" s="17"/>
      <c r="U393" s="18">
        <f t="shared" si="456"/>
        <v>0</v>
      </c>
      <c r="V393" s="19"/>
      <c r="W393" s="20"/>
      <c r="X393" s="20"/>
      <c r="Y393" s="21"/>
    </row>
    <row r="394" spans="1:25" hidden="1" x14ac:dyDescent="0.2">
      <c r="A394" s="7"/>
      <c r="B394" s="8">
        <v>7</v>
      </c>
      <c r="C394" s="9"/>
      <c r="D394" s="10">
        <f t="shared" si="451"/>
        <v>0</v>
      </c>
      <c r="E394" s="10">
        <f t="shared" si="452"/>
        <v>0</v>
      </c>
      <c r="F394" s="11">
        <f t="shared" si="453"/>
        <v>0</v>
      </c>
      <c r="G394" s="12"/>
      <c r="H394" s="12"/>
      <c r="I394" s="13">
        <f t="shared" si="457"/>
        <v>0</v>
      </c>
      <c r="J394" s="14">
        <f t="shared" si="458"/>
        <v>0</v>
      </c>
      <c r="K394" s="13">
        <f t="shared" si="459"/>
        <v>0</v>
      </c>
      <c r="L394" s="13">
        <f t="shared" si="460"/>
        <v>0</v>
      </c>
      <c r="M394" s="8"/>
      <c r="N394" s="15">
        <f t="shared" si="454"/>
        <v>0</v>
      </c>
      <c r="O394" s="8"/>
      <c r="P394" s="8"/>
      <c r="Q394" s="8"/>
      <c r="R394" s="8"/>
      <c r="S394" s="16">
        <f t="shared" si="455"/>
        <v>0</v>
      </c>
      <c r="T394" s="17"/>
      <c r="U394" s="18">
        <f t="shared" si="456"/>
        <v>0</v>
      </c>
      <c r="V394" s="19"/>
      <c r="W394" s="20"/>
      <c r="X394" s="20"/>
      <c r="Y394" s="21"/>
    </row>
    <row r="395" spans="1:25" hidden="1" x14ac:dyDescent="0.2">
      <c r="A395" s="7"/>
      <c r="B395" s="8">
        <v>7</v>
      </c>
      <c r="C395" s="9"/>
      <c r="D395" s="10">
        <f t="shared" si="451"/>
        <v>0</v>
      </c>
      <c r="E395" s="10">
        <f t="shared" si="452"/>
        <v>0</v>
      </c>
      <c r="F395" s="11">
        <f t="shared" si="453"/>
        <v>0</v>
      </c>
      <c r="G395" s="12"/>
      <c r="H395" s="12"/>
      <c r="I395" s="13">
        <f t="shared" si="457"/>
        <v>0</v>
      </c>
      <c r="J395" s="14">
        <f t="shared" si="458"/>
        <v>0</v>
      </c>
      <c r="K395" s="13">
        <f t="shared" si="459"/>
        <v>0</v>
      </c>
      <c r="L395" s="13">
        <f t="shared" si="460"/>
        <v>0</v>
      </c>
      <c r="M395" s="8"/>
      <c r="N395" s="15">
        <f t="shared" si="454"/>
        <v>0</v>
      </c>
      <c r="O395" s="8"/>
      <c r="P395" s="8"/>
      <c r="Q395" s="8"/>
      <c r="R395" s="8"/>
      <c r="S395" s="16">
        <f t="shared" si="455"/>
        <v>0</v>
      </c>
      <c r="T395" s="17"/>
      <c r="U395" s="18">
        <f t="shared" si="456"/>
        <v>0</v>
      </c>
      <c r="V395" s="19"/>
      <c r="W395" s="20"/>
      <c r="X395" s="20"/>
      <c r="Y395" s="21"/>
    </row>
    <row r="396" spans="1:25" hidden="1" x14ac:dyDescent="0.2">
      <c r="A396" s="7"/>
      <c r="B396" s="8">
        <v>7</v>
      </c>
      <c r="C396" s="9"/>
      <c r="D396" s="10">
        <f t="shared" si="451"/>
        <v>0</v>
      </c>
      <c r="E396" s="10">
        <f t="shared" si="452"/>
        <v>0</v>
      </c>
      <c r="F396" s="11">
        <f t="shared" si="453"/>
        <v>0</v>
      </c>
      <c r="G396" s="12"/>
      <c r="H396" s="12"/>
      <c r="I396" s="13">
        <f t="shared" si="457"/>
        <v>0</v>
      </c>
      <c r="J396" s="14">
        <f t="shared" si="458"/>
        <v>0</v>
      </c>
      <c r="K396" s="13">
        <f t="shared" si="459"/>
        <v>0</v>
      </c>
      <c r="L396" s="13">
        <f t="shared" si="460"/>
        <v>0</v>
      </c>
      <c r="M396" s="8"/>
      <c r="N396" s="15">
        <f t="shared" si="454"/>
        <v>0</v>
      </c>
      <c r="O396" s="8"/>
      <c r="P396" s="8"/>
      <c r="Q396" s="8"/>
      <c r="R396" s="8"/>
      <c r="S396" s="16">
        <f t="shared" si="455"/>
        <v>0</v>
      </c>
      <c r="T396" s="17"/>
      <c r="U396" s="18">
        <f t="shared" si="456"/>
        <v>0</v>
      </c>
      <c r="V396" s="19"/>
      <c r="W396" s="20"/>
      <c r="X396" s="20"/>
      <c r="Y396" s="21"/>
    </row>
    <row r="397" spans="1:25" hidden="1" x14ac:dyDescent="0.2">
      <c r="A397" s="7"/>
      <c r="B397" s="8">
        <v>7</v>
      </c>
      <c r="C397" s="9"/>
      <c r="D397" s="10">
        <f t="shared" si="451"/>
        <v>0</v>
      </c>
      <c r="E397" s="10">
        <f t="shared" si="452"/>
        <v>0</v>
      </c>
      <c r="F397" s="11">
        <f t="shared" si="453"/>
        <v>0</v>
      </c>
      <c r="G397" s="12"/>
      <c r="H397" s="12"/>
      <c r="I397" s="13">
        <f t="shared" si="457"/>
        <v>0</v>
      </c>
      <c r="J397" s="14">
        <f t="shared" si="458"/>
        <v>0</v>
      </c>
      <c r="K397" s="13">
        <f t="shared" si="459"/>
        <v>0</v>
      </c>
      <c r="L397" s="13">
        <f t="shared" si="460"/>
        <v>0</v>
      </c>
      <c r="M397" s="8"/>
      <c r="N397" s="15">
        <f t="shared" si="454"/>
        <v>0</v>
      </c>
      <c r="O397" s="8"/>
      <c r="P397" s="8"/>
      <c r="Q397" s="8"/>
      <c r="R397" s="8"/>
      <c r="S397" s="16">
        <f t="shared" si="455"/>
        <v>0</v>
      </c>
      <c r="T397" s="17"/>
      <c r="U397" s="18">
        <f t="shared" si="456"/>
        <v>0</v>
      </c>
      <c r="V397" s="19"/>
      <c r="W397" s="20"/>
      <c r="X397" s="20"/>
      <c r="Y397" s="21"/>
    </row>
    <row r="398" spans="1:25" hidden="1" x14ac:dyDescent="0.2">
      <c r="A398" s="7"/>
      <c r="B398" s="8">
        <v>7</v>
      </c>
      <c r="C398" s="9"/>
      <c r="D398" s="10">
        <f t="shared" si="451"/>
        <v>0</v>
      </c>
      <c r="E398" s="10">
        <f t="shared" si="452"/>
        <v>0</v>
      </c>
      <c r="F398" s="11">
        <f t="shared" si="453"/>
        <v>0</v>
      </c>
      <c r="G398" s="12"/>
      <c r="H398" s="12"/>
      <c r="I398" s="13">
        <f t="shared" si="457"/>
        <v>0</v>
      </c>
      <c r="J398" s="14">
        <f t="shared" si="458"/>
        <v>0</v>
      </c>
      <c r="K398" s="13">
        <f t="shared" si="459"/>
        <v>0</v>
      </c>
      <c r="L398" s="13">
        <f t="shared" si="460"/>
        <v>0</v>
      </c>
      <c r="M398" s="8"/>
      <c r="N398" s="15">
        <f t="shared" si="454"/>
        <v>0</v>
      </c>
      <c r="O398" s="8"/>
      <c r="P398" s="8"/>
      <c r="Q398" s="8"/>
      <c r="R398" s="8"/>
      <c r="S398" s="16">
        <f t="shared" si="455"/>
        <v>0</v>
      </c>
      <c r="T398" s="17"/>
      <c r="U398" s="18">
        <f t="shared" si="456"/>
        <v>0</v>
      </c>
      <c r="V398" s="19"/>
      <c r="W398" s="20"/>
      <c r="X398" s="20"/>
      <c r="Y398" s="21"/>
    </row>
    <row r="399" spans="1:25" hidden="1" x14ac:dyDescent="0.2">
      <c r="A399" s="22" t="s">
        <v>142</v>
      </c>
      <c r="B399" s="23">
        <v>7</v>
      </c>
      <c r="C399" s="24">
        <f>SUM(C389:C398)</f>
        <v>0</v>
      </c>
      <c r="D399" s="25">
        <f>SUM(D389:D398)</f>
        <v>0</v>
      </c>
      <c r="E399" s="25">
        <f>SUM(E389:E398)</f>
        <v>0</v>
      </c>
      <c r="F399" s="26" t="s">
        <v>14</v>
      </c>
      <c r="G399" s="23" t="s">
        <v>14</v>
      </c>
      <c r="H399" s="23" t="s">
        <v>14</v>
      </c>
      <c r="I399" s="25">
        <f>SUM(I389:I398)</f>
        <v>0</v>
      </c>
      <c r="J399" s="26" t="s">
        <v>14</v>
      </c>
      <c r="K399" s="25">
        <f t="shared" ref="K399:O399" si="461">SUM(K389:K398)</f>
        <v>0</v>
      </c>
      <c r="L399" s="25">
        <f t="shared" si="461"/>
        <v>0</v>
      </c>
      <c r="M399" s="27">
        <f t="shared" si="461"/>
        <v>0</v>
      </c>
      <c r="N399" s="24">
        <f t="shared" si="461"/>
        <v>0</v>
      </c>
      <c r="O399" s="24">
        <f t="shared" si="461"/>
        <v>0</v>
      </c>
      <c r="P399" s="26" t="s">
        <v>14</v>
      </c>
      <c r="Q399" s="30"/>
      <c r="R399" s="24">
        <f t="shared" ref="R399:T399" si="462">SUM(R389:R398)</f>
        <v>0</v>
      </c>
      <c r="S399" s="35">
        <f t="shared" si="462"/>
        <v>0</v>
      </c>
      <c r="T399" s="35">
        <f t="shared" si="462"/>
        <v>0</v>
      </c>
      <c r="U399" s="26" t="s">
        <v>14</v>
      </c>
      <c r="V399" s="23" t="s">
        <v>14</v>
      </c>
      <c r="W399" s="23" t="s">
        <v>14</v>
      </c>
      <c r="X399" s="23" t="s">
        <v>14</v>
      </c>
      <c r="Y399" s="23" t="s">
        <v>14</v>
      </c>
    </row>
    <row r="400" spans="1:25" hidden="1" x14ac:dyDescent="0.2">
      <c r="A400" s="22" t="s">
        <v>143</v>
      </c>
      <c r="B400" s="23">
        <v>7</v>
      </c>
      <c r="C400" s="30" t="s">
        <v>14</v>
      </c>
      <c r="D400" s="26" t="s">
        <v>14</v>
      </c>
      <c r="E400" s="26" t="s">
        <v>14</v>
      </c>
      <c r="F400" s="25">
        <f>SUM(F389:F398)</f>
        <v>0</v>
      </c>
      <c r="G400" s="23" t="s">
        <v>14</v>
      </c>
      <c r="H400" s="23" t="s">
        <v>14</v>
      </c>
      <c r="I400" s="23" t="s">
        <v>14</v>
      </c>
      <c r="J400" s="25">
        <f>SUM(J389:J398)</f>
        <v>0</v>
      </c>
      <c r="K400" s="23" t="s">
        <v>14</v>
      </c>
      <c r="L400" s="23" t="s">
        <v>14</v>
      </c>
      <c r="M400" s="28" t="s">
        <v>14</v>
      </c>
      <c r="N400" s="23" t="s">
        <v>14</v>
      </c>
      <c r="O400" s="23" t="s">
        <v>14</v>
      </c>
      <c r="P400" s="25">
        <f>SUM(P389:P398)</f>
        <v>0</v>
      </c>
      <c r="Q400" s="24"/>
      <c r="R400" s="31" t="s">
        <v>14</v>
      </c>
      <c r="S400" s="31" t="s">
        <v>14</v>
      </c>
      <c r="T400" s="31" t="s">
        <v>14</v>
      </c>
      <c r="U400" s="25">
        <f>SUM(U389:U398)</f>
        <v>0</v>
      </c>
      <c r="V400" s="36" t="s">
        <v>14</v>
      </c>
      <c r="W400" s="23" t="s">
        <v>14</v>
      </c>
      <c r="X400" s="23" t="s">
        <v>14</v>
      </c>
      <c r="Y400" s="23" t="s">
        <v>14</v>
      </c>
    </row>
    <row r="401" spans="1:25" hidden="1" x14ac:dyDescent="0.2">
      <c r="A401" s="22" t="s">
        <v>144</v>
      </c>
      <c r="B401" s="23">
        <v>7</v>
      </c>
      <c r="C401" s="24">
        <f>SUMIF(H389:H398,"f",C389:C398)</f>
        <v>0</v>
      </c>
      <c r="D401" s="24">
        <f>SUMIF(H389:H398,"f",D389:D398)</f>
        <v>0</v>
      </c>
      <c r="E401" s="24">
        <f>SUMIF(H389:H398,"f",E389:E398)</f>
        <v>0</v>
      </c>
      <c r="F401" s="26" t="s">
        <v>14</v>
      </c>
      <c r="G401" s="23" t="s">
        <v>14</v>
      </c>
      <c r="H401" s="23" t="s">
        <v>14</v>
      </c>
      <c r="I401" s="24">
        <f>SUMIF(H389:H398,"f",I389:I398)</f>
        <v>0</v>
      </c>
      <c r="J401" s="23" t="s">
        <v>14</v>
      </c>
      <c r="K401" s="24">
        <f>SUMIF(H389:H398,"f",K389:K398)</f>
        <v>0</v>
      </c>
      <c r="L401" s="24">
        <f>SUMIF(H389:H398,"f",L389:L398)</f>
        <v>0</v>
      </c>
      <c r="M401" s="24">
        <f>SUMIF(H389:H398,"f",M389:M398)</f>
        <v>0</v>
      </c>
      <c r="N401" s="24">
        <f>SUMIF(H389:H398,"f",N389:N398)</f>
        <v>0</v>
      </c>
      <c r="O401" s="24">
        <f>SUMIF(H389:H398,"f",O389:O398)</f>
        <v>0</v>
      </c>
      <c r="P401" s="23" t="s">
        <v>14</v>
      </c>
      <c r="Q401" s="31"/>
      <c r="R401" s="24">
        <f>SUMIF(H389:H398,"f",R389:R398)</f>
        <v>0</v>
      </c>
      <c r="S401" s="24">
        <f>SUMIF(H389:H398,"f",S389:S398)</f>
        <v>0</v>
      </c>
      <c r="T401" s="24">
        <f>SUMIF(H389:H398,"f",T389:T398)</f>
        <v>0</v>
      </c>
      <c r="U401" s="23" t="s">
        <v>14</v>
      </c>
      <c r="V401" s="23" t="s">
        <v>14</v>
      </c>
      <c r="W401" s="23" t="s">
        <v>14</v>
      </c>
      <c r="X401" s="23" t="s">
        <v>14</v>
      </c>
      <c r="Y401" s="23" t="s">
        <v>14</v>
      </c>
    </row>
    <row r="402" spans="1:25" hidden="1" x14ac:dyDescent="0.2">
      <c r="A402" s="234" t="s">
        <v>30</v>
      </c>
      <c r="B402" s="235"/>
      <c r="C402" s="235"/>
      <c r="D402" s="235"/>
      <c r="E402" s="235"/>
      <c r="F402" s="235"/>
      <c r="G402" s="235"/>
      <c r="H402" s="235"/>
      <c r="I402" s="235"/>
      <c r="J402" s="235"/>
      <c r="K402" s="235"/>
      <c r="L402" s="235"/>
      <c r="M402" s="235"/>
      <c r="N402" s="235"/>
      <c r="O402" s="235"/>
      <c r="P402" s="235"/>
      <c r="Q402" s="235"/>
      <c r="R402" s="235"/>
      <c r="S402" s="235"/>
      <c r="T402" s="235"/>
      <c r="U402" s="235"/>
      <c r="V402" s="235"/>
      <c r="W402" s="235"/>
      <c r="X402" s="235"/>
      <c r="Y402" s="236"/>
    </row>
    <row r="403" spans="1:25" hidden="1" x14ac:dyDescent="0.2">
      <c r="A403" s="7"/>
      <c r="B403" s="8">
        <v>7</v>
      </c>
      <c r="C403" s="9"/>
      <c r="D403" s="10">
        <f t="shared" ref="D403:D412" si="463">IF(C403&gt;0,K403/(I403/C403),0)</f>
        <v>0</v>
      </c>
      <c r="E403" s="10">
        <f t="shared" ref="E403:E412" si="464">IF(C403&gt;0,S403/(I403/C403),0)</f>
        <v>0</v>
      </c>
      <c r="F403" s="11">
        <f t="shared" ref="F403:F412" si="465">IF(V403&gt;0,FLOOR((P403+U403)/V403,0.1),0)</f>
        <v>0</v>
      </c>
      <c r="G403" s="12"/>
      <c r="H403" s="12"/>
      <c r="I403" s="13">
        <f>K403+S403</f>
        <v>0</v>
      </c>
      <c r="J403" s="14">
        <f>P403+U403</f>
        <v>0</v>
      </c>
      <c r="K403" s="13">
        <f>L403+R403</f>
        <v>0</v>
      </c>
      <c r="L403" s="13">
        <f>M403+N403</f>
        <v>0</v>
      </c>
      <c r="M403" s="8"/>
      <c r="N403" s="15">
        <f t="shared" ref="N403:N412" si="466">O403+P403</f>
        <v>0</v>
      </c>
      <c r="O403" s="8"/>
      <c r="P403" s="8"/>
      <c r="Q403" s="8"/>
      <c r="R403" s="8"/>
      <c r="S403" s="16">
        <f t="shared" ref="S403:S412" si="467">(C403*V403)-K403</f>
        <v>0</v>
      </c>
      <c r="T403" s="17"/>
      <c r="U403" s="18">
        <f t="shared" ref="U403:U412" si="468">S403-T403</f>
        <v>0</v>
      </c>
      <c r="V403" s="19"/>
      <c r="W403" s="20"/>
      <c r="X403" s="20"/>
      <c r="Y403" s="21"/>
    </row>
    <row r="404" spans="1:25" hidden="1" x14ac:dyDescent="0.2">
      <c r="A404" s="7"/>
      <c r="B404" s="8">
        <v>7</v>
      </c>
      <c r="C404" s="9"/>
      <c r="D404" s="10">
        <f t="shared" si="463"/>
        <v>0</v>
      </c>
      <c r="E404" s="10">
        <f t="shared" si="464"/>
        <v>0</v>
      </c>
      <c r="F404" s="11">
        <f t="shared" si="465"/>
        <v>0</v>
      </c>
      <c r="G404" s="12"/>
      <c r="H404" s="12"/>
      <c r="I404" s="13">
        <f t="shared" ref="I404:I412" si="469">K404+S404</f>
        <v>0</v>
      </c>
      <c r="J404" s="14">
        <f t="shared" ref="J404:J412" si="470">P404+U404</f>
        <v>0</v>
      </c>
      <c r="K404" s="13">
        <f t="shared" ref="K404:K412" si="471">L404+R404</f>
        <v>0</v>
      </c>
      <c r="L404" s="13">
        <f t="shared" ref="L404:L412" si="472">M404+N404</f>
        <v>0</v>
      </c>
      <c r="M404" s="8"/>
      <c r="N404" s="15">
        <f t="shared" si="466"/>
        <v>0</v>
      </c>
      <c r="O404" s="8"/>
      <c r="P404" s="8"/>
      <c r="Q404" s="8"/>
      <c r="R404" s="8"/>
      <c r="S404" s="16">
        <f t="shared" si="467"/>
        <v>0</v>
      </c>
      <c r="T404" s="17"/>
      <c r="U404" s="18">
        <f t="shared" si="468"/>
        <v>0</v>
      </c>
      <c r="V404" s="19"/>
      <c r="W404" s="20"/>
      <c r="X404" s="20"/>
      <c r="Y404" s="21"/>
    </row>
    <row r="405" spans="1:25" hidden="1" x14ac:dyDescent="0.2">
      <c r="A405" s="7"/>
      <c r="B405" s="8">
        <v>7</v>
      </c>
      <c r="C405" s="9"/>
      <c r="D405" s="10">
        <f t="shared" si="463"/>
        <v>0</v>
      </c>
      <c r="E405" s="10">
        <f t="shared" si="464"/>
        <v>0</v>
      </c>
      <c r="F405" s="11">
        <f t="shared" si="465"/>
        <v>0</v>
      </c>
      <c r="G405" s="12"/>
      <c r="H405" s="12"/>
      <c r="I405" s="13">
        <f t="shared" si="469"/>
        <v>0</v>
      </c>
      <c r="J405" s="14">
        <f t="shared" si="470"/>
        <v>0</v>
      </c>
      <c r="K405" s="13">
        <f t="shared" si="471"/>
        <v>0</v>
      </c>
      <c r="L405" s="13">
        <f t="shared" si="472"/>
        <v>0</v>
      </c>
      <c r="M405" s="8"/>
      <c r="N405" s="15">
        <f t="shared" si="466"/>
        <v>0</v>
      </c>
      <c r="O405" s="8"/>
      <c r="P405" s="8"/>
      <c r="Q405" s="8"/>
      <c r="R405" s="8"/>
      <c r="S405" s="16">
        <f t="shared" si="467"/>
        <v>0</v>
      </c>
      <c r="T405" s="17"/>
      <c r="U405" s="18">
        <f t="shared" si="468"/>
        <v>0</v>
      </c>
      <c r="V405" s="19"/>
      <c r="W405" s="20"/>
      <c r="X405" s="20"/>
      <c r="Y405" s="21"/>
    </row>
    <row r="406" spans="1:25" hidden="1" x14ac:dyDescent="0.2">
      <c r="A406" s="7"/>
      <c r="B406" s="8">
        <v>7</v>
      </c>
      <c r="C406" s="9"/>
      <c r="D406" s="10">
        <f t="shared" si="463"/>
        <v>0</v>
      </c>
      <c r="E406" s="10">
        <f t="shared" si="464"/>
        <v>0</v>
      </c>
      <c r="F406" s="11">
        <f t="shared" si="465"/>
        <v>0</v>
      </c>
      <c r="G406" s="12"/>
      <c r="H406" s="12"/>
      <c r="I406" s="13">
        <f t="shared" si="469"/>
        <v>0</v>
      </c>
      <c r="J406" s="14">
        <f t="shared" si="470"/>
        <v>0</v>
      </c>
      <c r="K406" s="13">
        <f t="shared" si="471"/>
        <v>0</v>
      </c>
      <c r="L406" s="13">
        <f t="shared" si="472"/>
        <v>0</v>
      </c>
      <c r="M406" s="8"/>
      <c r="N406" s="15">
        <f t="shared" si="466"/>
        <v>0</v>
      </c>
      <c r="O406" s="8"/>
      <c r="P406" s="8"/>
      <c r="Q406" s="8"/>
      <c r="R406" s="8"/>
      <c r="S406" s="16">
        <f t="shared" si="467"/>
        <v>0</v>
      </c>
      <c r="T406" s="17"/>
      <c r="U406" s="18">
        <f t="shared" si="468"/>
        <v>0</v>
      </c>
      <c r="V406" s="19"/>
      <c r="W406" s="20"/>
      <c r="X406" s="20"/>
      <c r="Y406" s="21"/>
    </row>
    <row r="407" spans="1:25" hidden="1" x14ac:dyDescent="0.2">
      <c r="A407" s="7"/>
      <c r="B407" s="8">
        <v>7</v>
      </c>
      <c r="C407" s="9"/>
      <c r="D407" s="10">
        <f t="shared" si="463"/>
        <v>0</v>
      </c>
      <c r="E407" s="10">
        <f t="shared" si="464"/>
        <v>0</v>
      </c>
      <c r="F407" s="11">
        <f t="shared" si="465"/>
        <v>0</v>
      </c>
      <c r="G407" s="12"/>
      <c r="H407" s="12"/>
      <c r="I407" s="13">
        <f t="shared" si="469"/>
        <v>0</v>
      </c>
      <c r="J407" s="14">
        <f t="shared" si="470"/>
        <v>0</v>
      </c>
      <c r="K407" s="13">
        <f t="shared" si="471"/>
        <v>0</v>
      </c>
      <c r="L407" s="13">
        <f t="shared" si="472"/>
        <v>0</v>
      </c>
      <c r="M407" s="8"/>
      <c r="N407" s="15">
        <f t="shared" si="466"/>
        <v>0</v>
      </c>
      <c r="O407" s="8"/>
      <c r="P407" s="8"/>
      <c r="Q407" s="8"/>
      <c r="R407" s="8"/>
      <c r="S407" s="16">
        <f t="shared" si="467"/>
        <v>0</v>
      </c>
      <c r="T407" s="17"/>
      <c r="U407" s="18">
        <f t="shared" si="468"/>
        <v>0</v>
      </c>
      <c r="V407" s="19"/>
      <c r="W407" s="20"/>
      <c r="X407" s="20"/>
      <c r="Y407" s="21"/>
    </row>
    <row r="408" spans="1:25" hidden="1" x14ac:dyDescent="0.2">
      <c r="A408" s="7"/>
      <c r="B408" s="8">
        <v>7</v>
      </c>
      <c r="C408" s="9"/>
      <c r="D408" s="10">
        <f t="shared" si="463"/>
        <v>0</v>
      </c>
      <c r="E408" s="10">
        <f t="shared" si="464"/>
        <v>0</v>
      </c>
      <c r="F408" s="11">
        <f t="shared" si="465"/>
        <v>0</v>
      </c>
      <c r="G408" s="12"/>
      <c r="H408" s="12"/>
      <c r="I408" s="13">
        <f t="shared" si="469"/>
        <v>0</v>
      </c>
      <c r="J408" s="14">
        <f t="shared" si="470"/>
        <v>0</v>
      </c>
      <c r="K408" s="13">
        <f t="shared" si="471"/>
        <v>0</v>
      </c>
      <c r="L408" s="13">
        <f t="shared" si="472"/>
        <v>0</v>
      </c>
      <c r="M408" s="8"/>
      <c r="N408" s="15">
        <f t="shared" si="466"/>
        <v>0</v>
      </c>
      <c r="O408" s="8"/>
      <c r="P408" s="8"/>
      <c r="Q408" s="8"/>
      <c r="R408" s="8"/>
      <c r="S408" s="16">
        <f t="shared" si="467"/>
        <v>0</v>
      </c>
      <c r="T408" s="17"/>
      <c r="U408" s="18">
        <f t="shared" si="468"/>
        <v>0</v>
      </c>
      <c r="V408" s="19"/>
      <c r="W408" s="20"/>
      <c r="X408" s="20"/>
      <c r="Y408" s="21"/>
    </row>
    <row r="409" spans="1:25" hidden="1" x14ac:dyDescent="0.2">
      <c r="A409" s="7"/>
      <c r="B409" s="8">
        <v>7</v>
      </c>
      <c r="C409" s="9"/>
      <c r="D409" s="10">
        <f t="shared" si="463"/>
        <v>0</v>
      </c>
      <c r="E409" s="10">
        <f t="shared" si="464"/>
        <v>0</v>
      </c>
      <c r="F409" s="11">
        <f t="shared" si="465"/>
        <v>0</v>
      </c>
      <c r="G409" s="12"/>
      <c r="H409" s="12"/>
      <c r="I409" s="13">
        <f t="shared" si="469"/>
        <v>0</v>
      </c>
      <c r="J409" s="14">
        <f t="shared" si="470"/>
        <v>0</v>
      </c>
      <c r="K409" s="13">
        <f t="shared" si="471"/>
        <v>0</v>
      </c>
      <c r="L409" s="13">
        <f t="shared" si="472"/>
        <v>0</v>
      </c>
      <c r="M409" s="8"/>
      <c r="N409" s="15">
        <f t="shared" si="466"/>
        <v>0</v>
      </c>
      <c r="O409" s="8"/>
      <c r="P409" s="8"/>
      <c r="Q409" s="8"/>
      <c r="R409" s="8"/>
      <c r="S409" s="16">
        <f t="shared" si="467"/>
        <v>0</v>
      </c>
      <c r="T409" s="17"/>
      <c r="U409" s="18">
        <f t="shared" si="468"/>
        <v>0</v>
      </c>
      <c r="V409" s="19"/>
      <c r="W409" s="20"/>
      <c r="X409" s="20"/>
      <c r="Y409" s="21"/>
    </row>
    <row r="410" spans="1:25" hidden="1" x14ac:dyDescent="0.2">
      <c r="A410" s="7"/>
      <c r="B410" s="8">
        <v>7</v>
      </c>
      <c r="C410" s="9"/>
      <c r="D410" s="10">
        <f t="shared" si="463"/>
        <v>0</v>
      </c>
      <c r="E410" s="10">
        <f t="shared" si="464"/>
        <v>0</v>
      </c>
      <c r="F410" s="11">
        <f t="shared" si="465"/>
        <v>0</v>
      </c>
      <c r="G410" s="12"/>
      <c r="H410" s="12"/>
      <c r="I410" s="13">
        <f t="shared" si="469"/>
        <v>0</v>
      </c>
      <c r="J410" s="14">
        <f t="shared" si="470"/>
        <v>0</v>
      </c>
      <c r="K410" s="13">
        <f t="shared" si="471"/>
        <v>0</v>
      </c>
      <c r="L410" s="13">
        <f t="shared" si="472"/>
        <v>0</v>
      </c>
      <c r="M410" s="8"/>
      <c r="N410" s="15">
        <f t="shared" si="466"/>
        <v>0</v>
      </c>
      <c r="O410" s="8"/>
      <c r="P410" s="8"/>
      <c r="Q410" s="8"/>
      <c r="R410" s="8"/>
      <c r="S410" s="16">
        <f t="shared" si="467"/>
        <v>0</v>
      </c>
      <c r="T410" s="17"/>
      <c r="U410" s="18">
        <f t="shared" si="468"/>
        <v>0</v>
      </c>
      <c r="V410" s="19"/>
      <c r="W410" s="20"/>
      <c r="X410" s="20"/>
      <c r="Y410" s="21"/>
    </row>
    <row r="411" spans="1:25" hidden="1" x14ac:dyDescent="0.2">
      <c r="A411" s="7"/>
      <c r="B411" s="8">
        <v>7</v>
      </c>
      <c r="C411" s="9"/>
      <c r="D411" s="10">
        <f t="shared" si="463"/>
        <v>0</v>
      </c>
      <c r="E411" s="10">
        <f t="shared" si="464"/>
        <v>0</v>
      </c>
      <c r="F411" s="11">
        <f t="shared" si="465"/>
        <v>0</v>
      </c>
      <c r="G411" s="12"/>
      <c r="H411" s="12"/>
      <c r="I411" s="13">
        <f t="shared" si="469"/>
        <v>0</v>
      </c>
      <c r="J411" s="14">
        <f t="shared" si="470"/>
        <v>0</v>
      </c>
      <c r="K411" s="13">
        <f t="shared" si="471"/>
        <v>0</v>
      </c>
      <c r="L411" s="13">
        <f t="shared" si="472"/>
        <v>0</v>
      </c>
      <c r="M411" s="8"/>
      <c r="N411" s="15">
        <f t="shared" si="466"/>
        <v>0</v>
      </c>
      <c r="O411" s="8"/>
      <c r="P411" s="8"/>
      <c r="Q411" s="8"/>
      <c r="R411" s="8"/>
      <c r="S411" s="16">
        <f t="shared" si="467"/>
        <v>0</v>
      </c>
      <c r="T411" s="17"/>
      <c r="U411" s="18">
        <f t="shared" si="468"/>
        <v>0</v>
      </c>
      <c r="V411" s="19"/>
      <c r="W411" s="20"/>
      <c r="X411" s="20"/>
      <c r="Y411" s="21"/>
    </row>
    <row r="412" spans="1:25" hidden="1" x14ac:dyDescent="0.2">
      <c r="A412" s="7"/>
      <c r="B412" s="8">
        <v>7</v>
      </c>
      <c r="C412" s="9"/>
      <c r="D412" s="10">
        <f t="shared" si="463"/>
        <v>0</v>
      </c>
      <c r="E412" s="10">
        <f t="shared" si="464"/>
        <v>0</v>
      </c>
      <c r="F412" s="11">
        <f t="shared" si="465"/>
        <v>0</v>
      </c>
      <c r="G412" s="12"/>
      <c r="H412" s="12"/>
      <c r="I412" s="13">
        <f t="shared" si="469"/>
        <v>0</v>
      </c>
      <c r="J412" s="14">
        <f t="shared" si="470"/>
        <v>0</v>
      </c>
      <c r="K412" s="13">
        <f t="shared" si="471"/>
        <v>0</v>
      </c>
      <c r="L412" s="13">
        <f t="shared" si="472"/>
        <v>0</v>
      </c>
      <c r="M412" s="8"/>
      <c r="N412" s="15">
        <f t="shared" si="466"/>
        <v>0</v>
      </c>
      <c r="O412" s="8"/>
      <c r="P412" s="8"/>
      <c r="Q412" s="8"/>
      <c r="R412" s="8"/>
      <c r="S412" s="16">
        <f t="shared" si="467"/>
        <v>0</v>
      </c>
      <c r="T412" s="17"/>
      <c r="U412" s="18">
        <f t="shared" si="468"/>
        <v>0</v>
      </c>
      <c r="V412" s="19"/>
      <c r="W412" s="20"/>
      <c r="X412" s="20"/>
      <c r="Y412" s="21"/>
    </row>
    <row r="413" spans="1:25" hidden="1" x14ac:dyDescent="0.2">
      <c r="A413" s="22" t="s">
        <v>142</v>
      </c>
      <c r="B413" s="23">
        <v>7</v>
      </c>
      <c r="C413" s="24">
        <f>SUM(C403:C412)</f>
        <v>0</v>
      </c>
      <c r="D413" s="25">
        <f>SUM(D403:D412)</f>
        <v>0</v>
      </c>
      <c r="E413" s="25">
        <f>SUM(E403:E412)</f>
        <v>0</v>
      </c>
      <c r="F413" s="26" t="s">
        <v>14</v>
      </c>
      <c r="G413" s="23" t="s">
        <v>14</v>
      </c>
      <c r="H413" s="23" t="s">
        <v>14</v>
      </c>
      <c r="I413" s="25">
        <f>SUM(I403:I412)</f>
        <v>0</v>
      </c>
      <c r="J413" s="26" t="s">
        <v>14</v>
      </c>
      <c r="K413" s="25">
        <f t="shared" ref="K413:O413" si="473">SUM(K403:K412)</f>
        <v>0</v>
      </c>
      <c r="L413" s="25">
        <f t="shared" si="473"/>
        <v>0</v>
      </c>
      <c r="M413" s="27">
        <f t="shared" si="473"/>
        <v>0</v>
      </c>
      <c r="N413" s="24">
        <f t="shared" si="473"/>
        <v>0</v>
      </c>
      <c r="O413" s="24">
        <f t="shared" si="473"/>
        <v>0</v>
      </c>
      <c r="P413" s="26" t="s">
        <v>14</v>
      </c>
      <c r="Q413" s="30"/>
      <c r="R413" s="24">
        <f t="shared" ref="R413:T413" si="474">SUM(R403:R412)</f>
        <v>0</v>
      </c>
      <c r="S413" s="35">
        <f t="shared" si="474"/>
        <v>0</v>
      </c>
      <c r="T413" s="35">
        <f t="shared" si="474"/>
        <v>0</v>
      </c>
      <c r="U413" s="26" t="s">
        <v>14</v>
      </c>
      <c r="V413" s="23" t="s">
        <v>14</v>
      </c>
      <c r="W413" s="23" t="s">
        <v>14</v>
      </c>
      <c r="X413" s="23" t="s">
        <v>14</v>
      </c>
      <c r="Y413" s="23" t="s">
        <v>14</v>
      </c>
    </row>
    <row r="414" spans="1:25" hidden="1" x14ac:dyDescent="0.2">
      <c r="A414" s="22" t="s">
        <v>143</v>
      </c>
      <c r="B414" s="23">
        <v>7</v>
      </c>
      <c r="C414" s="30" t="s">
        <v>14</v>
      </c>
      <c r="D414" s="26" t="s">
        <v>14</v>
      </c>
      <c r="E414" s="26" t="s">
        <v>14</v>
      </c>
      <c r="F414" s="25">
        <f>SUM(F403:F412)</f>
        <v>0</v>
      </c>
      <c r="G414" s="23" t="s">
        <v>14</v>
      </c>
      <c r="H414" s="23" t="s">
        <v>14</v>
      </c>
      <c r="I414" s="23" t="s">
        <v>14</v>
      </c>
      <c r="J414" s="25">
        <f>SUM(J403:J412)</f>
        <v>0</v>
      </c>
      <c r="K414" s="23" t="s">
        <v>14</v>
      </c>
      <c r="L414" s="23" t="s">
        <v>14</v>
      </c>
      <c r="M414" s="28" t="s">
        <v>14</v>
      </c>
      <c r="N414" s="23" t="s">
        <v>14</v>
      </c>
      <c r="O414" s="23" t="s">
        <v>14</v>
      </c>
      <c r="P414" s="25">
        <f>SUM(P403:P412)</f>
        <v>0</v>
      </c>
      <c r="Q414" s="24"/>
      <c r="R414" s="31" t="s">
        <v>14</v>
      </c>
      <c r="S414" s="31" t="s">
        <v>14</v>
      </c>
      <c r="T414" s="31" t="s">
        <v>14</v>
      </c>
      <c r="U414" s="25">
        <f>SUM(U403:U412)</f>
        <v>0</v>
      </c>
      <c r="V414" s="36" t="s">
        <v>14</v>
      </c>
      <c r="W414" s="23" t="s">
        <v>14</v>
      </c>
      <c r="X414" s="23" t="s">
        <v>14</v>
      </c>
      <c r="Y414" s="23" t="s">
        <v>14</v>
      </c>
    </row>
    <row r="415" spans="1:25" hidden="1" x14ac:dyDescent="0.2">
      <c r="A415" s="22" t="s">
        <v>144</v>
      </c>
      <c r="B415" s="23">
        <v>7</v>
      </c>
      <c r="C415" s="24">
        <f>SUMIF(H403:H412,"f",C403:C412)</f>
        <v>0</v>
      </c>
      <c r="D415" s="24">
        <f>SUMIF(H403:H412,"f",D403:D412)</f>
        <v>0</v>
      </c>
      <c r="E415" s="24">
        <f>SUMIF(H403:H412,"f",E403:E412)</f>
        <v>0</v>
      </c>
      <c r="F415" s="26" t="s">
        <v>14</v>
      </c>
      <c r="G415" s="23" t="s">
        <v>14</v>
      </c>
      <c r="H415" s="23" t="s">
        <v>14</v>
      </c>
      <c r="I415" s="24">
        <f>SUMIF(H403:H412,"f",I403:I412)</f>
        <v>0</v>
      </c>
      <c r="J415" s="23" t="s">
        <v>14</v>
      </c>
      <c r="K415" s="24">
        <f>SUMIF(H403:H412,"f",K403:K412)</f>
        <v>0</v>
      </c>
      <c r="L415" s="24">
        <f>SUMIF(H403:H412,"f",L403:L412)</f>
        <v>0</v>
      </c>
      <c r="M415" s="24">
        <f>SUMIF(H403:H412,"f",M403:M412)</f>
        <v>0</v>
      </c>
      <c r="N415" s="24">
        <f>SUMIF(H403:H412,"f",N403:N412)</f>
        <v>0</v>
      </c>
      <c r="O415" s="24">
        <f>SUMIF(H403:H412,"f",O403:O412)</f>
        <v>0</v>
      </c>
      <c r="P415" s="23" t="s">
        <v>14</v>
      </c>
      <c r="Q415" s="31"/>
      <c r="R415" s="24">
        <f>SUMIF(H403:H412,"f",R403:R412)</f>
        <v>0</v>
      </c>
      <c r="S415" s="24">
        <f>SUMIF(H403:H412,"f",S403:S412)</f>
        <v>0</v>
      </c>
      <c r="T415" s="24">
        <f>SUMIF(H403:H412,"f",T403:T412)</f>
        <v>0</v>
      </c>
      <c r="U415" s="23" t="s">
        <v>14</v>
      </c>
      <c r="V415" s="23" t="s">
        <v>14</v>
      </c>
      <c r="W415" s="23" t="s">
        <v>14</v>
      </c>
      <c r="X415" s="23" t="s">
        <v>14</v>
      </c>
      <c r="Y415" s="23" t="s">
        <v>14</v>
      </c>
    </row>
    <row r="416" spans="1:25" hidden="1" x14ac:dyDescent="0.2">
      <c r="A416" s="234" t="s">
        <v>33</v>
      </c>
      <c r="B416" s="235"/>
      <c r="C416" s="235"/>
      <c r="D416" s="235"/>
      <c r="E416" s="235"/>
      <c r="F416" s="235"/>
      <c r="G416" s="235"/>
      <c r="H416" s="235"/>
      <c r="I416" s="235"/>
      <c r="J416" s="235"/>
      <c r="K416" s="235"/>
      <c r="L416" s="235"/>
      <c r="M416" s="235"/>
      <c r="N416" s="235"/>
      <c r="O416" s="235"/>
      <c r="P416" s="235"/>
      <c r="Q416" s="235"/>
      <c r="R416" s="235"/>
      <c r="S416" s="235"/>
      <c r="T416" s="235"/>
      <c r="U416" s="235"/>
      <c r="V416" s="235"/>
      <c r="W416" s="235"/>
      <c r="X416" s="235"/>
      <c r="Y416" s="236"/>
    </row>
    <row r="417" spans="1:25" hidden="1" x14ac:dyDescent="0.2">
      <c r="A417" s="7"/>
      <c r="B417" s="8">
        <v>7</v>
      </c>
      <c r="C417" s="9"/>
      <c r="D417" s="10">
        <f t="shared" ref="D417:D426" si="475">IF(C417&gt;0,K417/(I417/C417),0)</f>
        <v>0</v>
      </c>
      <c r="E417" s="10">
        <f t="shared" ref="E417:E426" si="476">IF(C417&gt;0,S417/(I417/C417),0)</f>
        <v>0</v>
      </c>
      <c r="F417" s="11">
        <f t="shared" ref="F417:F426" si="477">IF(V417&gt;0,FLOOR((P417+U417)/V417,0.1),0)</f>
        <v>0</v>
      </c>
      <c r="G417" s="12"/>
      <c r="H417" s="12"/>
      <c r="I417" s="13">
        <f>K417+S417</f>
        <v>0</v>
      </c>
      <c r="J417" s="14">
        <f>P417+U417</f>
        <v>0</v>
      </c>
      <c r="K417" s="13">
        <f>L417+R417</f>
        <v>0</v>
      </c>
      <c r="L417" s="13">
        <f>M417+N417</f>
        <v>0</v>
      </c>
      <c r="M417" s="8"/>
      <c r="N417" s="15">
        <f t="shared" ref="N417:N426" si="478">O417+P417</f>
        <v>0</v>
      </c>
      <c r="O417" s="8"/>
      <c r="P417" s="8"/>
      <c r="Q417" s="8"/>
      <c r="R417" s="8"/>
      <c r="S417" s="16">
        <f t="shared" ref="S417:S426" si="479">(C417*V417)-K417</f>
        <v>0</v>
      </c>
      <c r="T417" s="17"/>
      <c r="U417" s="18">
        <f t="shared" ref="U417:U426" si="480">S417-T417</f>
        <v>0</v>
      </c>
      <c r="V417" s="19"/>
      <c r="W417" s="20"/>
      <c r="X417" s="20"/>
      <c r="Y417" s="21"/>
    </row>
    <row r="418" spans="1:25" hidden="1" x14ac:dyDescent="0.2">
      <c r="A418" s="7"/>
      <c r="B418" s="8">
        <v>7</v>
      </c>
      <c r="C418" s="9"/>
      <c r="D418" s="10">
        <f t="shared" si="475"/>
        <v>0</v>
      </c>
      <c r="E418" s="10">
        <f t="shared" si="476"/>
        <v>0</v>
      </c>
      <c r="F418" s="11">
        <f t="shared" si="477"/>
        <v>0</v>
      </c>
      <c r="G418" s="12"/>
      <c r="H418" s="12"/>
      <c r="I418" s="13">
        <f t="shared" ref="I418:I426" si="481">K418+S418</f>
        <v>0</v>
      </c>
      <c r="J418" s="14">
        <f t="shared" ref="J418:J426" si="482">P418+U418</f>
        <v>0</v>
      </c>
      <c r="K418" s="13">
        <f t="shared" ref="K418:K426" si="483">L418+R418</f>
        <v>0</v>
      </c>
      <c r="L418" s="13">
        <f t="shared" ref="L418:L426" si="484">M418+N418</f>
        <v>0</v>
      </c>
      <c r="M418" s="8"/>
      <c r="N418" s="15">
        <f t="shared" si="478"/>
        <v>0</v>
      </c>
      <c r="O418" s="8"/>
      <c r="P418" s="8"/>
      <c r="Q418" s="8"/>
      <c r="R418" s="8"/>
      <c r="S418" s="16">
        <f t="shared" si="479"/>
        <v>0</v>
      </c>
      <c r="T418" s="17"/>
      <c r="U418" s="18">
        <f t="shared" si="480"/>
        <v>0</v>
      </c>
      <c r="V418" s="19"/>
      <c r="W418" s="20"/>
      <c r="X418" s="20"/>
      <c r="Y418" s="21"/>
    </row>
    <row r="419" spans="1:25" hidden="1" x14ac:dyDescent="0.2">
      <c r="A419" s="7"/>
      <c r="B419" s="8">
        <v>7</v>
      </c>
      <c r="C419" s="9"/>
      <c r="D419" s="10">
        <f t="shared" si="475"/>
        <v>0</v>
      </c>
      <c r="E419" s="10">
        <f t="shared" si="476"/>
        <v>0</v>
      </c>
      <c r="F419" s="11">
        <f t="shared" si="477"/>
        <v>0</v>
      </c>
      <c r="G419" s="12"/>
      <c r="H419" s="12"/>
      <c r="I419" s="13">
        <f t="shared" si="481"/>
        <v>0</v>
      </c>
      <c r="J419" s="14">
        <f t="shared" si="482"/>
        <v>0</v>
      </c>
      <c r="K419" s="13">
        <f t="shared" si="483"/>
        <v>0</v>
      </c>
      <c r="L419" s="13">
        <f t="shared" si="484"/>
        <v>0</v>
      </c>
      <c r="M419" s="8"/>
      <c r="N419" s="15">
        <f t="shared" si="478"/>
        <v>0</v>
      </c>
      <c r="O419" s="8"/>
      <c r="P419" s="8"/>
      <c r="Q419" s="8"/>
      <c r="R419" s="8"/>
      <c r="S419" s="16">
        <f t="shared" si="479"/>
        <v>0</v>
      </c>
      <c r="T419" s="17"/>
      <c r="U419" s="18">
        <f t="shared" si="480"/>
        <v>0</v>
      </c>
      <c r="V419" s="19"/>
      <c r="W419" s="20"/>
      <c r="X419" s="20"/>
      <c r="Y419" s="21"/>
    </row>
    <row r="420" spans="1:25" hidden="1" x14ac:dyDescent="0.2">
      <c r="A420" s="7"/>
      <c r="B420" s="8">
        <v>7</v>
      </c>
      <c r="C420" s="9"/>
      <c r="D420" s="10">
        <f t="shared" si="475"/>
        <v>0</v>
      </c>
      <c r="E420" s="10">
        <f t="shared" si="476"/>
        <v>0</v>
      </c>
      <c r="F420" s="11">
        <f t="shared" si="477"/>
        <v>0</v>
      </c>
      <c r="G420" s="12"/>
      <c r="H420" s="12"/>
      <c r="I420" s="13">
        <f t="shared" si="481"/>
        <v>0</v>
      </c>
      <c r="J420" s="14">
        <f t="shared" si="482"/>
        <v>0</v>
      </c>
      <c r="K420" s="13">
        <f t="shared" si="483"/>
        <v>0</v>
      </c>
      <c r="L420" s="13">
        <f t="shared" si="484"/>
        <v>0</v>
      </c>
      <c r="M420" s="8"/>
      <c r="N420" s="15">
        <f t="shared" si="478"/>
        <v>0</v>
      </c>
      <c r="O420" s="8"/>
      <c r="P420" s="8"/>
      <c r="Q420" s="8"/>
      <c r="R420" s="8"/>
      <c r="S420" s="16">
        <f t="shared" si="479"/>
        <v>0</v>
      </c>
      <c r="T420" s="17"/>
      <c r="U420" s="18">
        <f t="shared" si="480"/>
        <v>0</v>
      </c>
      <c r="V420" s="19"/>
      <c r="W420" s="20"/>
      <c r="X420" s="20"/>
      <c r="Y420" s="21"/>
    </row>
    <row r="421" spans="1:25" hidden="1" x14ac:dyDescent="0.2">
      <c r="A421" s="7"/>
      <c r="B421" s="8">
        <v>7</v>
      </c>
      <c r="C421" s="9"/>
      <c r="D421" s="10">
        <f t="shared" si="475"/>
        <v>0</v>
      </c>
      <c r="E421" s="10">
        <f t="shared" si="476"/>
        <v>0</v>
      </c>
      <c r="F421" s="11">
        <f t="shared" si="477"/>
        <v>0</v>
      </c>
      <c r="G421" s="12"/>
      <c r="H421" s="12"/>
      <c r="I421" s="13">
        <f t="shared" si="481"/>
        <v>0</v>
      </c>
      <c r="J421" s="14">
        <f t="shared" si="482"/>
        <v>0</v>
      </c>
      <c r="K421" s="13">
        <f t="shared" si="483"/>
        <v>0</v>
      </c>
      <c r="L421" s="13">
        <f t="shared" si="484"/>
        <v>0</v>
      </c>
      <c r="M421" s="8"/>
      <c r="N421" s="15">
        <f t="shared" si="478"/>
        <v>0</v>
      </c>
      <c r="O421" s="8"/>
      <c r="P421" s="8"/>
      <c r="Q421" s="8"/>
      <c r="R421" s="8"/>
      <c r="S421" s="16">
        <f t="shared" si="479"/>
        <v>0</v>
      </c>
      <c r="T421" s="17"/>
      <c r="U421" s="18">
        <f t="shared" si="480"/>
        <v>0</v>
      </c>
      <c r="V421" s="19"/>
      <c r="W421" s="20"/>
      <c r="X421" s="20"/>
      <c r="Y421" s="21"/>
    </row>
    <row r="422" spans="1:25" hidden="1" x14ac:dyDescent="0.2">
      <c r="A422" s="7"/>
      <c r="B422" s="8">
        <v>7</v>
      </c>
      <c r="C422" s="9"/>
      <c r="D422" s="10">
        <f t="shared" si="475"/>
        <v>0</v>
      </c>
      <c r="E422" s="10">
        <f t="shared" si="476"/>
        <v>0</v>
      </c>
      <c r="F422" s="11">
        <f t="shared" si="477"/>
        <v>0</v>
      </c>
      <c r="G422" s="12"/>
      <c r="H422" s="12"/>
      <c r="I422" s="13">
        <f t="shared" si="481"/>
        <v>0</v>
      </c>
      <c r="J422" s="14">
        <f t="shared" si="482"/>
        <v>0</v>
      </c>
      <c r="K422" s="13">
        <f t="shared" si="483"/>
        <v>0</v>
      </c>
      <c r="L422" s="13">
        <f t="shared" si="484"/>
        <v>0</v>
      </c>
      <c r="M422" s="8"/>
      <c r="N422" s="15">
        <f t="shared" si="478"/>
        <v>0</v>
      </c>
      <c r="O422" s="8"/>
      <c r="P422" s="8"/>
      <c r="Q422" s="8"/>
      <c r="R422" s="8"/>
      <c r="S422" s="16">
        <f t="shared" si="479"/>
        <v>0</v>
      </c>
      <c r="T422" s="17"/>
      <c r="U422" s="18">
        <f t="shared" si="480"/>
        <v>0</v>
      </c>
      <c r="V422" s="19"/>
      <c r="W422" s="20"/>
      <c r="X422" s="20"/>
      <c r="Y422" s="21"/>
    </row>
    <row r="423" spans="1:25" hidden="1" x14ac:dyDescent="0.2">
      <c r="A423" s="7"/>
      <c r="B423" s="8">
        <v>7</v>
      </c>
      <c r="C423" s="9"/>
      <c r="D423" s="10">
        <f t="shared" si="475"/>
        <v>0</v>
      </c>
      <c r="E423" s="10">
        <f t="shared" si="476"/>
        <v>0</v>
      </c>
      <c r="F423" s="11">
        <f t="shared" si="477"/>
        <v>0</v>
      </c>
      <c r="G423" s="12"/>
      <c r="H423" s="12"/>
      <c r="I423" s="13">
        <f t="shared" si="481"/>
        <v>0</v>
      </c>
      <c r="J423" s="14">
        <f t="shared" si="482"/>
        <v>0</v>
      </c>
      <c r="K423" s="13">
        <f t="shared" si="483"/>
        <v>0</v>
      </c>
      <c r="L423" s="13">
        <f t="shared" si="484"/>
        <v>0</v>
      </c>
      <c r="M423" s="8"/>
      <c r="N423" s="15">
        <f t="shared" si="478"/>
        <v>0</v>
      </c>
      <c r="O423" s="8"/>
      <c r="P423" s="8"/>
      <c r="Q423" s="8"/>
      <c r="R423" s="8"/>
      <c r="S423" s="16">
        <f t="shared" si="479"/>
        <v>0</v>
      </c>
      <c r="T423" s="17"/>
      <c r="U423" s="18">
        <f t="shared" si="480"/>
        <v>0</v>
      </c>
      <c r="V423" s="19"/>
      <c r="W423" s="20"/>
      <c r="X423" s="20"/>
      <c r="Y423" s="21"/>
    </row>
    <row r="424" spans="1:25" hidden="1" x14ac:dyDescent="0.2">
      <c r="A424" s="7"/>
      <c r="B424" s="8">
        <v>7</v>
      </c>
      <c r="C424" s="9"/>
      <c r="D424" s="10">
        <f t="shared" si="475"/>
        <v>0</v>
      </c>
      <c r="E424" s="10">
        <f t="shared" si="476"/>
        <v>0</v>
      </c>
      <c r="F424" s="11">
        <f t="shared" si="477"/>
        <v>0</v>
      </c>
      <c r="G424" s="12"/>
      <c r="H424" s="12"/>
      <c r="I424" s="13">
        <f t="shared" si="481"/>
        <v>0</v>
      </c>
      <c r="J424" s="14">
        <f t="shared" si="482"/>
        <v>0</v>
      </c>
      <c r="K424" s="13">
        <f t="shared" si="483"/>
        <v>0</v>
      </c>
      <c r="L424" s="13">
        <f t="shared" si="484"/>
        <v>0</v>
      </c>
      <c r="M424" s="8"/>
      <c r="N424" s="15">
        <f t="shared" si="478"/>
        <v>0</v>
      </c>
      <c r="O424" s="8"/>
      <c r="P424" s="8"/>
      <c r="Q424" s="8"/>
      <c r="R424" s="8"/>
      <c r="S424" s="16">
        <f t="shared" si="479"/>
        <v>0</v>
      </c>
      <c r="T424" s="17"/>
      <c r="U424" s="18">
        <f t="shared" si="480"/>
        <v>0</v>
      </c>
      <c r="V424" s="19"/>
      <c r="W424" s="20"/>
      <c r="X424" s="20"/>
      <c r="Y424" s="21"/>
    </row>
    <row r="425" spans="1:25" hidden="1" x14ac:dyDescent="0.2">
      <c r="A425" s="7"/>
      <c r="B425" s="8">
        <v>7</v>
      </c>
      <c r="C425" s="9"/>
      <c r="D425" s="10">
        <f t="shared" si="475"/>
        <v>0</v>
      </c>
      <c r="E425" s="10">
        <f t="shared" si="476"/>
        <v>0</v>
      </c>
      <c r="F425" s="11">
        <f t="shared" si="477"/>
        <v>0</v>
      </c>
      <c r="G425" s="12"/>
      <c r="H425" s="12"/>
      <c r="I425" s="13">
        <f t="shared" si="481"/>
        <v>0</v>
      </c>
      <c r="J425" s="14">
        <f t="shared" si="482"/>
        <v>0</v>
      </c>
      <c r="K425" s="13">
        <f t="shared" si="483"/>
        <v>0</v>
      </c>
      <c r="L425" s="13">
        <f t="shared" si="484"/>
        <v>0</v>
      </c>
      <c r="M425" s="8"/>
      <c r="N425" s="15">
        <f t="shared" si="478"/>
        <v>0</v>
      </c>
      <c r="O425" s="8"/>
      <c r="P425" s="8"/>
      <c r="Q425" s="8"/>
      <c r="R425" s="8"/>
      <c r="S425" s="16">
        <f t="shared" si="479"/>
        <v>0</v>
      </c>
      <c r="T425" s="17"/>
      <c r="U425" s="18">
        <f t="shared" si="480"/>
        <v>0</v>
      </c>
      <c r="V425" s="19"/>
      <c r="W425" s="20"/>
      <c r="X425" s="20"/>
      <c r="Y425" s="21"/>
    </row>
    <row r="426" spans="1:25" hidden="1" x14ac:dyDescent="0.2">
      <c r="A426" s="7"/>
      <c r="B426" s="8">
        <v>7</v>
      </c>
      <c r="C426" s="9"/>
      <c r="D426" s="10">
        <f t="shared" si="475"/>
        <v>0</v>
      </c>
      <c r="E426" s="10">
        <f t="shared" si="476"/>
        <v>0</v>
      </c>
      <c r="F426" s="11">
        <f t="shared" si="477"/>
        <v>0</v>
      </c>
      <c r="G426" s="12"/>
      <c r="H426" s="12"/>
      <c r="I426" s="13">
        <f t="shared" si="481"/>
        <v>0</v>
      </c>
      <c r="J426" s="14">
        <f t="shared" si="482"/>
        <v>0</v>
      </c>
      <c r="K426" s="13">
        <f t="shared" si="483"/>
        <v>0</v>
      </c>
      <c r="L426" s="13">
        <f t="shared" si="484"/>
        <v>0</v>
      </c>
      <c r="M426" s="8"/>
      <c r="N426" s="15">
        <f t="shared" si="478"/>
        <v>0</v>
      </c>
      <c r="O426" s="8"/>
      <c r="P426" s="8"/>
      <c r="Q426" s="8"/>
      <c r="R426" s="8"/>
      <c r="S426" s="16">
        <f t="shared" si="479"/>
        <v>0</v>
      </c>
      <c r="T426" s="17"/>
      <c r="U426" s="18">
        <f t="shared" si="480"/>
        <v>0</v>
      </c>
      <c r="V426" s="19"/>
      <c r="W426" s="20"/>
      <c r="X426" s="20"/>
      <c r="Y426" s="21"/>
    </row>
    <row r="427" spans="1:25" hidden="1" x14ac:dyDescent="0.2">
      <c r="A427" s="22" t="s">
        <v>142</v>
      </c>
      <c r="B427" s="23">
        <v>7</v>
      </c>
      <c r="C427" s="24">
        <f>SUM(C417:C426)</f>
        <v>0</v>
      </c>
      <c r="D427" s="25">
        <f>SUM(D417:D426)</f>
        <v>0</v>
      </c>
      <c r="E427" s="25">
        <f>SUM(E417:E426)</f>
        <v>0</v>
      </c>
      <c r="F427" s="26" t="s">
        <v>14</v>
      </c>
      <c r="G427" s="23" t="s">
        <v>14</v>
      </c>
      <c r="H427" s="23" t="s">
        <v>14</v>
      </c>
      <c r="I427" s="25">
        <f>SUM(I417:I426)</f>
        <v>0</v>
      </c>
      <c r="J427" s="26" t="s">
        <v>14</v>
      </c>
      <c r="K427" s="25">
        <f>SUM(K417:K426)</f>
        <v>0</v>
      </c>
      <c r="L427" s="25">
        <f>SUM(L417:L426)</f>
        <v>0</v>
      </c>
      <c r="M427" s="27">
        <f>SUM(M417:M426)</f>
        <v>0</v>
      </c>
      <c r="N427" s="24">
        <f>SUM(N417:N426)</f>
        <v>0</v>
      </c>
      <c r="O427" s="24">
        <f>SUM(O417:O426)</f>
        <v>0</v>
      </c>
      <c r="P427" s="26" t="s">
        <v>14</v>
      </c>
      <c r="Q427" s="30"/>
      <c r="R427" s="24">
        <f>SUM(R417:R426)</f>
        <v>0</v>
      </c>
      <c r="S427" s="35">
        <f>SUM(S417:S426)</f>
        <v>0</v>
      </c>
      <c r="T427" s="35">
        <f>SUM(T417:T426)</f>
        <v>0</v>
      </c>
      <c r="U427" s="26" t="s">
        <v>14</v>
      </c>
      <c r="V427" s="23" t="s">
        <v>14</v>
      </c>
      <c r="W427" s="23" t="s">
        <v>14</v>
      </c>
      <c r="X427" s="23" t="s">
        <v>14</v>
      </c>
      <c r="Y427" s="23" t="s">
        <v>14</v>
      </c>
    </row>
    <row r="428" spans="1:25" hidden="1" x14ac:dyDescent="0.2">
      <c r="A428" s="22" t="s">
        <v>143</v>
      </c>
      <c r="B428" s="23">
        <v>7</v>
      </c>
      <c r="C428" s="30" t="s">
        <v>14</v>
      </c>
      <c r="D428" s="26" t="s">
        <v>14</v>
      </c>
      <c r="E428" s="26" t="s">
        <v>14</v>
      </c>
      <c r="F428" s="25">
        <f>SUM(F417:F426)</f>
        <v>0</v>
      </c>
      <c r="G428" s="23" t="s">
        <v>14</v>
      </c>
      <c r="H428" s="23" t="s">
        <v>14</v>
      </c>
      <c r="I428" s="23" t="s">
        <v>14</v>
      </c>
      <c r="J428" s="25">
        <f>SUM(J417:J426)</f>
        <v>0</v>
      </c>
      <c r="K428" s="23" t="s">
        <v>14</v>
      </c>
      <c r="L428" s="23" t="s">
        <v>14</v>
      </c>
      <c r="M428" s="28" t="s">
        <v>14</v>
      </c>
      <c r="N428" s="23" t="s">
        <v>14</v>
      </c>
      <c r="O428" s="23" t="s">
        <v>14</v>
      </c>
      <c r="P428" s="25">
        <f>SUM(P417:P426)</f>
        <v>0</v>
      </c>
      <c r="Q428" s="24"/>
      <c r="R428" s="31" t="s">
        <v>14</v>
      </c>
      <c r="S428" s="31" t="s">
        <v>14</v>
      </c>
      <c r="T428" s="31" t="s">
        <v>14</v>
      </c>
      <c r="U428" s="25">
        <f>SUM(U417:U426)</f>
        <v>0</v>
      </c>
      <c r="V428" s="36" t="s">
        <v>14</v>
      </c>
      <c r="W428" s="23" t="s">
        <v>14</v>
      </c>
      <c r="X428" s="23" t="s">
        <v>14</v>
      </c>
      <c r="Y428" s="23" t="s">
        <v>14</v>
      </c>
    </row>
    <row r="429" spans="1:25" hidden="1" x14ac:dyDescent="0.2">
      <c r="A429" s="22" t="s">
        <v>144</v>
      </c>
      <c r="B429" s="23">
        <v>7</v>
      </c>
      <c r="C429" s="24">
        <f>SUMIF(H417:H426,"f",C417:C426)</f>
        <v>0</v>
      </c>
      <c r="D429" s="24">
        <f>SUMIF(H417:H426,"f",D417:D426)</f>
        <v>0</v>
      </c>
      <c r="E429" s="24">
        <f>SUMIF(H417:H426,"f",E417:E426)</f>
        <v>0</v>
      </c>
      <c r="F429" s="26" t="s">
        <v>14</v>
      </c>
      <c r="G429" s="23" t="s">
        <v>14</v>
      </c>
      <c r="H429" s="23" t="s">
        <v>14</v>
      </c>
      <c r="I429" s="24">
        <f>SUMIF(H417:H426,"f",I417:I426)</f>
        <v>0</v>
      </c>
      <c r="J429" s="23" t="s">
        <v>14</v>
      </c>
      <c r="K429" s="24">
        <f>SUMIF(H417:H426,"f",K417:K426)</f>
        <v>0</v>
      </c>
      <c r="L429" s="24">
        <f>SUMIF(H417:H426,"f",L417:L426)</f>
        <v>0</v>
      </c>
      <c r="M429" s="24">
        <f>SUMIF(H417:H426,"f",M417:M426)</f>
        <v>0</v>
      </c>
      <c r="N429" s="24">
        <f>SUMIF(H417:H426,"f",N417:N426)</f>
        <v>0</v>
      </c>
      <c r="O429" s="24">
        <f>SUMIF(H417:H426,"f",O417:O426)</f>
        <v>0</v>
      </c>
      <c r="P429" s="23" t="s">
        <v>14</v>
      </c>
      <c r="Q429" s="31"/>
      <c r="R429" s="24">
        <f>SUMIF(H417:H426,"f",R417:R426)</f>
        <v>0</v>
      </c>
      <c r="S429" s="24">
        <f>SUMIF(H417:H426,"f",S417:S426)</f>
        <v>0</v>
      </c>
      <c r="T429" s="24">
        <f>SUMIF(H417:H426,"f",T417:T426)</f>
        <v>0</v>
      </c>
      <c r="U429" s="23" t="s">
        <v>14</v>
      </c>
      <c r="V429" s="23" t="s">
        <v>14</v>
      </c>
      <c r="W429" s="23" t="s">
        <v>14</v>
      </c>
      <c r="X429" s="23" t="s">
        <v>14</v>
      </c>
      <c r="Y429" s="23" t="s">
        <v>14</v>
      </c>
    </row>
    <row r="430" spans="1:25" hidden="1" x14ac:dyDescent="0.2">
      <c r="A430" s="234" t="s">
        <v>31</v>
      </c>
      <c r="B430" s="235"/>
      <c r="C430" s="235"/>
      <c r="D430" s="235"/>
      <c r="E430" s="235"/>
      <c r="F430" s="235"/>
      <c r="G430" s="235"/>
      <c r="H430" s="235"/>
      <c r="I430" s="235"/>
      <c r="J430" s="235"/>
      <c r="K430" s="235"/>
      <c r="L430" s="235"/>
      <c r="M430" s="235"/>
      <c r="N430" s="235"/>
      <c r="O430" s="235"/>
      <c r="P430" s="235"/>
      <c r="Q430" s="235"/>
      <c r="R430" s="235"/>
      <c r="S430" s="235"/>
      <c r="T430" s="235"/>
      <c r="U430" s="235"/>
      <c r="V430" s="235"/>
      <c r="W430" s="235"/>
      <c r="X430" s="235"/>
      <c r="Y430" s="236"/>
    </row>
    <row r="431" spans="1:25" hidden="1" x14ac:dyDescent="0.2">
      <c r="A431" s="7"/>
      <c r="B431" s="8">
        <v>7</v>
      </c>
      <c r="C431" s="9"/>
      <c r="D431" s="10">
        <f t="shared" ref="D431:D440" si="485">IF(C431&gt;0,K431/(I431/C431),0)</f>
        <v>0</v>
      </c>
      <c r="E431" s="10">
        <f t="shared" ref="E431:E440" si="486">IF(C431&gt;0,S431/(I431/C431),0)</f>
        <v>0</v>
      </c>
      <c r="F431" s="11">
        <f t="shared" ref="F431:F440" si="487">IF(V431&gt;0,FLOOR((P431+U431)/V431,0.1),0)</f>
        <v>0</v>
      </c>
      <c r="G431" s="12"/>
      <c r="H431" s="12"/>
      <c r="I431" s="13">
        <f>K431+S431</f>
        <v>0</v>
      </c>
      <c r="J431" s="14">
        <f>P431+U431</f>
        <v>0</v>
      </c>
      <c r="K431" s="13">
        <f>L431+R431</f>
        <v>0</v>
      </c>
      <c r="L431" s="13">
        <f>M431+N431</f>
        <v>0</v>
      </c>
      <c r="M431" s="8"/>
      <c r="N431" s="15">
        <f t="shared" ref="N431:N440" si="488">O431+P431</f>
        <v>0</v>
      </c>
      <c r="O431" s="8"/>
      <c r="P431" s="8"/>
      <c r="Q431" s="8"/>
      <c r="R431" s="8"/>
      <c r="S431" s="16">
        <f t="shared" ref="S431:S440" si="489">(C431*V431)-K431</f>
        <v>0</v>
      </c>
      <c r="T431" s="17"/>
      <c r="U431" s="18">
        <f t="shared" ref="U431:U440" si="490">S431-T431</f>
        <v>0</v>
      </c>
      <c r="V431" s="19"/>
      <c r="W431" s="20"/>
      <c r="X431" s="20"/>
      <c r="Y431" s="21"/>
    </row>
    <row r="432" spans="1:25" hidden="1" x14ac:dyDescent="0.2">
      <c r="A432" s="7"/>
      <c r="B432" s="8">
        <v>7</v>
      </c>
      <c r="C432" s="9"/>
      <c r="D432" s="10">
        <f t="shared" si="485"/>
        <v>0</v>
      </c>
      <c r="E432" s="10">
        <f t="shared" si="486"/>
        <v>0</v>
      </c>
      <c r="F432" s="11">
        <f t="shared" si="487"/>
        <v>0</v>
      </c>
      <c r="G432" s="12"/>
      <c r="H432" s="12"/>
      <c r="I432" s="13">
        <f t="shared" ref="I432:I440" si="491">K432+S432</f>
        <v>0</v>
      </c>
      <c r="J432" s="14">
        <f t="shared" ref="J432:J440" si="492">P432+U432</f>
        <v>0</v>
      </c>
      <c r="K432" s="13">
        <f t="shared" ref="K432:K440" si="493">L432+R432</f>
        <v>0</v>
      </c>
      <c r="L432" s="13">
        <f t="shared" ref="L432:L440" si="494">M432+N432</f>
        <v>0</v>
      </c>
      <c r="M432" s="8"/>
      <c r="N432" s="15">
        <f t="shared" si="488"/>
        <v>0</v>
      </c>
      <c r="O432" s="8"/>
      <c r="P432" s="8"/>
      <c r="Q432" s="8"/>
      <c r="R432" s="8"/>
      <c r="S432" s="16">
        <f t="shared" si="489"/>
        <v>0</v>
      </c>
      <c r="T432" s="17"/>
      <c r="U432" s="18">
        <f t="shared" si="490"/>
        <v>0</v>
      </c>
      <c r="V432" s="19"/>
      <c r="W432" s="20"/>
      <c r="X432" s="20"/>
      <c r="Y432" s="21"/>
    </row>
    <row r="433" spans="1:25" hidden="1" x14ac:dyDescent="0.2">
      <c r="A433" s="7"/>
      <c r="B433" s="8">
        <v>7</v>
      </c>
      <c r="C433" s="9"/>
      <c r="D433" s="10">
        <f t="shared" si="485"/>
        <v>0</v>
      </c>
      <c r="E433" s="10">
        <f t="shared" si="486"/>
        <v>0</v>
      </c>
      <c r="F433" s="11">
        <f t="shared" si="487"/>
        <v>0</v>
      </c>
      <c r="G433" s="12"/>
      <c r="H433" s="12"/>
      <c r="I433" s="13">
        <f t="shared" si="491"/>
        <v>0</v>
      </c>
      <c r="J433" s="14">
        <f t="shared" si="492"/>
        <v>0</v>
      </c>
      <c r="K433" s="13">
        <f t="shared" si="493"/>
        <v>0</v>
      </c>
      <c r="L433" s="13">
        <f t="shared" si="494"/>
        <v>0</v>
      </c>
      <c r="M433" s="8"/>
      <c r="N433" s="15">
        <f t="shared" si="488"/>
        <v>0</v>
      </c>
      <c r="O433" s="8"/>
      <c r="P433" s="8"/>
      <c r="Q433" s="8"/>
      <c r="R433" s="8"/>
      <c r="S433" s="16">
        <f t="shared" si="489"/>
        <v>0</v>
      </c>
      <c r="T433" s="17"/>
      <c r="U433" s="18">
        <f t="shared" si="490"/>
        <v>0</v>
      </c>
      <c r="V433" s="19"/>
      <c r="W433" s="20"/>
      <c r="X433" s="20"/>
      <c r="Y433" s="21"/>
    </row>
    <row r="434" spans="1:25" hidden="1" x14ac:dyDescent="0.2">
      <c r="A434" s="7"/>
      <c r="B434" s="8">
        <v>7</v>
      </c>
      <c r="C434" s="9"/>
      <c r="D434" s="10">
        <f t="shared" si="485"/>
        <v>0</v>
      </c>
      <c r="E434" s="10">
        <f t="shared" si="486"/>
        <v>0</v>
      </c>
      <c r="F434" s="11">
        <f t="shared" si="487"/>
        <v>0</v>
      </c>
      <c r="G434" s="12"/>
      <c r="H434" s="12"/>
      <c r="I434" s="13">
        <f t="shared" si="491"/>
        <v>0</v>
      </c>
      <c r="J434" s="14">
        <f t="shared" si="492"/>
        <v>0</v>
      </c>
      <c r="K434" s="13">
        <f t="shared" si="493"/>
        <v>0</v>
      </c>
      <c r="L434" s="13">
        <f t="shared" si="494"/>
        <v>0</v>
      </c>
      <c r="M434" s="8"/>
      <c r="N434" s="15">
        <f t="shared" si="488"/>
        <v>0</v>
      </c>
      <c r="O434" s="8"/>
      <c r="P434" s="8"/>
      <c r="Q434" s="8"/>
      <c r="R434" s="8"/>
      <c r="S434" s="16">
        <f t="shared" si="489"/>
        <v>0</v>
      </c>
      <c r="T434" s="17"/>
      <c r="U434" s="18">
        <f t="shared" si="490"/>
        <v>0</v>
      </c>
      <c r="V434" s="19"/>
      <c r="W434" s="20"/>
      <c r="X434" s="20"/>
      <c r="Y434" s="21"/>
    </row>
    <row r="435" spans="1:25" hidden="1" x14ac:dyDescent="0.2">
      <c r="A435" s="7"/>
      <c r="B435" s="8">
        <v>7</v>
      </c>
      <c r="C435" s="9"/>
      <c r="D435" s="10">
        <f t="shared" si="485"/>
        <v>0</v>
      </c>
      <c r="E435" s="10">
        <f t="shared" si="486"/>
        <v>0</v>
      </c>
      <c r="F435" s="11">
        <f t="shared" si="487"/>
        <v>0</v>
      </c>
      <c r="G435" s="12"/>
      <c r="H435" s="12"/>
      <c r="I435" s="13">
        <f t="shared" si="491"/>
        <v>0</v>
      </c>
      <c r="J435" s="14">
        <f t="shared" si="492"/>
        <v>0</v>
      </c>
      <c r="K435" s="13">
        <f t="shared" si="493"/>
        <v>0</v>
      </c>
      <c r="L435" s="13">
        <f t="shared" si="494"/>
        <v>0</v>
      </c>
      <c r="M435" s="8"/>
      <c r="N435" s="15">
        <f t="shared" si="488"/>
        <v>0</v>
      </c>
      <c r="O435" s="8"/>
      <c r="P435" s="8"/>
      <c r="Q435" s="8"/>
      <c r="R435" s="8"/>
      <c r="S435" s="16">
        <f t="shared" si="489"/>
        <v>0</v>
      </c>
      <c r="T435" s="17"/>
      <c r="U435" s="18">
        <f t="shared" si="490"/>
        <v>0</v>
      </c>
      <c r="V435" s="19"/>
      <c r="W435" s="20"/>
      <c r="X435" s="20"/>
      <c r="Y435" s="21"/>
    </row>
    <row r="436" spans="1:25" hidden="1" x14ac:dyDescent="0.2">
      <c r="A436" s="7"/>
      <c r="B436" s="8">
        <v>7</v>
      </c>
      <c r="C436" s="9"/>
      <c r="D436" s="10">
        <f t="shared" si="485"/>
        <v>0</v>
      </c>
      <c r="E436" s="10">
        <f t="shared" si="486"/>
        <v>0</v>
      </c>
      <c r="F436" s="11">
        <f t="shared" si="487"/>
        <v>0</v>
      </c>
      <c r="G436" s="12"/>
      <c r="H436" s="12"/>
      <c r="I436" s="13">
        <f t="shared" si="491"/>
        <v>0</v>
      </c>
      <c r="J436" s="14">
        <f t="shared" si="492"/>
        <v>0</v>
      </c>
      <c r="K436" s="13">
        <f t="shared" si="493"/>
        <v>0</v>
      </c>
      <c r="L436" s="13">
        <f t="shared" si="494"/>
        <v>0</v>
      </c>
      <c r="M436" s="8"/>
      <c r="N436" s="15">
        <f t="shared" si="488"/>
        <v>0</v>
      </c>
      <c r="O436" s="8"/>
      <c r="P436" s="8"/>
      <c r="Q436" s="8"/>
      <c r="R436" s="8"/>
      <c r="S436" s="16">
        <f t="shared" si="489"/>
        <v>0</v>
      </c>
      <c r="T436" s="17"/>
      <c r="U436" s="18">
        <f t="shared" si="490"/>
        <v>0</v>
      </c>
      <c r="V436" s="19"/>
      <c r="W436" s="20"/>
      <c r="X436" s="20"/>
      <c r="Y436" s="21"/>
    </row>
    <row r="437" spans="1:25" hidden="1" x14ac:dyDescent="0.2">
      <c r="A437" s="7"/>
      <c r="B437" s="8">
        <v>7</v>
      </c>
      <c r="C437" s="9"/>
      <c r="D437" s="10">
        <f t="shared" si="485"/>
        <v>0</v>
      </c>
      <c r="E437" s="10">
        <f t="shared" si="486"/>
        <v>0</v>
      </c>
      <c r="F437" s="11">
        <f t="shared" si="487"/>
        <v>0</v>
      </c>
      <c r="G437" s="12"/>
      <c r="H437" s="12"/>
      <c r="I437" s="13">
        <f t="shared" si="491"/>
        <v>0</v>
      </c>
      <c r="J437" s="14">
        <f t="shared" si="492"/>
        <v>0</v>
      </c>
      <c r="K437" s="13">
        <f t="shared" si="493"/>
        <v>0</v>
      </c>
      <c r="L437" s="13">
        <f t="shared" si="494"/>
        <v>0</v>
      </c>
      <c r="M437" s="8"/>
      <c r="N437" s="15">
        <f t="shared" si="488"/>
        <v>0</v>
      </c>
      <c r="O437" s="8"/>
      <c r="P437" s="8"/>
      <c r="Q437" s="8"/>
      <c r="R437" s="8"/>
      <c r="S437" s="16">
        <f t="shared" si="489"/>
        <v>0</v>
      </c>
      <c r="T437" s="17"/>
      <c r="U437" s="18">
        <f t="shared" si="490"/>
        <v>0</v>
      </c>
      <c r="V437" s="19"/>
      <c r="W437" s="20"/>
      <c r="X437" s="20"/>
      <c r="Y437" s="21"/>
    </row>
    <row r="438" spans="1:25" hidden="1" x14ac:dyDescent="0.2">
      <c r="A438" s="7"/>
      <c r="B438" s="8">
        <v>7</v>
      </c>
      <c r="C438" s="9"/>
      <c r="D438" s="10">
        <f t="shared" si="485"/>
        <v>0</v>
      </c>
      <c r="E438" s="10">
        <f t="shared" si="486"/>
        <v>0</v>
      </c>
      <c r="F438" s="11">
        <f t="shared" si="487"/>
        <v>0</v>
      </c>
      <c r="G438" s="12"/>
      <c r="H438" s="12"/>
      <c r="I438" s="13">
        <f t="shared" si="491"/>
        <v>0</v>
      </c>
      <c r="J438" s="14">
        <f t="shared" si="492"/>
        <v>0</v>
      </c>
      <c r="K438" s="13">
        <f t="shared" si="493"/>
        <v>0</v>
      </c>
      <c r="L438" s="13">
        <f t="shared" si="494"/>
        <v>0</v>
      </c>
      <c r="M438" s="8"/>
      <c r="N438" s="15">
        <f t="shared" si="488"/>
        <v>0</v>
      </c>
      <c r="O438" s="8"/>
      <c r="P438" s="8"/>
      <c r="Q438" s="8"/>
      <c r="R438" s="8"/>
      <c r="S438" s="16">
        <f t="shared" si="489"/>
        <v>0</v>
      </c>
      <c r="T438" s="17"/>
      <c r="U438" s="18">
        <f t="shared" si="490"/>
        <v>0</v>
      </c>
      <c r="V438" s="19"/>
      <c r="W438" s="20"/>
      <c r="X438" s="20"/>
      <c r="Y438" s="21"/>
    </row>
    <row r="439" spans="1:25" hidden="1" x14ac:dyDescent="0.2">
      <c r="A439" s="7"/>
      <c r="B439" s="8">
        <v>7</v>
      </c>
      <c r="C439" s="9"/>
      <c r="D439" s="10">
        <f t="shared" si="485"/>
        <v>0</v>
      </c>
      <c r="E439" s="10">
        <f t="shared" si="486"/>
        <v>0</v>
      </c>
      <c r="F439" s="11">
        <f t="shared" si="487"/>
        <v>0</v>
      </c>
      <c r="G439" s="12"/>
      <c r="H439" s="12"/>
      <c r="I439" s="13">
        <f t="shared" si="491"/>
        <v>0</v>
      </c>
      <c r="J439" s="14">
        <f t="shared" si="492"/>
        <v>0</v>
      </c>
      <c r="K439" s="13">
        <f t="shared" si="493"/>
        <v>0</v>
      </c>
      <c r="L439" s="13">
        <f t="shared" si="494"/>
        <v>0</v>
      </c>
      <c r="M439" s="8"/>
      <c r="N439" s="15">
        <f t="shared" si="488"/>
        <v>0</v>
      </c>
      <c r="O439" s="8"/>
      <c r="P439" s="8"/>
      <c r="Q439" s="8"/>
      <c r="R439" s="8"/>
      <c r="S439" s="16">
        <f t="shared" si="489"/>
        <v>0</v>
      </c>
      <c r="T439" s="17"/>
      <c r="U439" s="18">
        <f t="shared" si="490"/>
        <v>0</v>
      </c>
      <c r="V439" s="19"/>
      <c r="W439" s="20"/>
      <c r="X439" s="20"/>
      <c r="Y439" s="21"/>
    </row>
    <row r="440" spans="1:25" hidden="1" x14ac:dyDescent="0.2">
      <c r="A440" s="7"/>
      <c r="B440" s="8">
        <v>7</v>
      </c>
      <c r="C440" s="9"/>
      <c r="D440" s="10">
        <f t="shared" si="485"/>
        <v>0</v>
      </c>
      <c r="E440" s="10">
        <f t="shared" si="486"/>
        <v>0</v>
      </c>
      <c r="F440" s="11">
        <f t="shared" si="487"/>
        <v>0</v>
      </c>
      <c r="G440" s="12"/>
      <c r="H440" s="12"/>
      <c r="I440" s="13">
        <f t="shared" si="491"/>
        <v>0</v>
      </c>
      <c r="J440" s="14">
        <f t="shared" si="492"/>
        <v>0</v>
      </c>
      <c r="K440" s="13">
        <f t="shared" si="493"/>
        <v>0</v>
      </c>
      <c r="L440" s="13">
        <f t="shared" si="494"/>
        <v>0</v>
      </c>
      <c r="M440" s="8"/>
      <c r="N440" s="15">
        <f t="shared" si="488"/>
        <v>0</v>
      </c>
      <c r="O440" s="8"/>
      <c r="P440" s="8"/>
      <c r="Q440" s="8"/>
      <c r="R440" s="8"/>
      <c r="S440" s="16">
        <f t="shared" si="489"/>
        <v>0</v>
      </c>
      <c r="T440" s="17"/>
      <c r="U440" s="18">
        <f t="shared" si="490"/>
        <v>0</v>
      </c>
      <c r="V440" s="19"/>
      <c r="W440" s="20"/>
      <c r="X440" s="20"/>
      <c r="Y440" s="21"/>
    </row>
    <row r="441" spans="1:25" hidden="1" x14ac:dyDescent="0.2">
      <c r="A441" s="22" t="s">
        <v>142</v>
      </c>
      <c r="B441" s="23">
        <v>7</v>
      </c>
      <c r="C441" s="24">
        <f>SUM(C431:C440)</f>
        <v>0</v>
      </c>
      <c r="D441" s="25">
        <f>SUM(D431:D440)</f>
        <v>0</v>
      </c>
      <c r="E441" s="25">
        <f>SUM(E431:E440)</f>
        <v>0</v>
      </c>
      <c r="F441" s="26" t="s">
        <v>14</v>
      </c>
      <c r="G441" s="23" t="s">
        <v>14</v>
      </c>
      <c r="H441" s="23" t="s">
        <v>14</v>
      </c>
      <c r="I441" s="25">
        <f>SUM(I431:I440)</f>
        <v>0</v>
      </c>
      <c r="J441" s="26" t="s">
        <v>14</v>
      </c>
      <c r="K441" s="25">
        <f>SUM(K431:K440)</f>
        <v>0</v>
      </c>
      <c r="L441" s="25">
        <f>SUM(L431:L440)</f>
        <v>0</v>
      </c>
      <c r="M441" s="27">
        <f>SUM(M431:M440)</f>
        <v>0</v>
      </c>
      <c r="N441" s="24">
        <f>SUM(N431:N440)</f>
        <v>0</v>
      </c>
      <c r="O441" s="24">
        <f>SUM(O431:O440)</f>
        <v>0</v>
      </c>
      <c r="P441" s="26" t="s">
        <v>14</v>
      </c>
      <c r="Q441" s="30"/>
      <c r="R441" s="24">
        <f>SUM(R431:R440)</f>
        <v>0</v>
      </c>
      <c r="S441" s="35">
        <f>SUM(S431:S440)</f>
        <v>0</v>
      </c>
      <c r="T441" s="35">
        <f>SUM(T431:T440)</f>
        <v>0</v>
      </c>
      <c r="U441" s="26" t="s">
        <v>14</v>
      </c>
      <c r="V441" s="23" t="s">
        <v>14</v>
      </c>
      <c r="W441" s="23" t="s">
        <v>14</v>
      </c>
      <c r="X441" s="23" t="s">
        <v>14</v>
      </c>
      <c r="Y441" s="23" t="s">
        <v>14</v>
      </c>
    </row>
    <row r="442" spans="1:25" hidden="1" x14ac:dyDescent="0.2">
      <c r="A442" s="22" t="s">
        <v>143</v>
      </c>
      <c r="B442" s="23">
        <v>7</v>
      </c>
      <c r="C442" s="30" t="s">
        <v>14</v>
      </c>
      <c r="D442" s="26" t="s">
        <v>14</v>
      </c>
      <c r="E442" s="26" t="s">
        <v>14</v>
      </c>
      <c r="F442" s="25">
        <f>SUM(F431:F440)</f>
        <v>0</v>
      </c>
      <c r="G442" s="23" t="s">
        <v>14</v>
      </c>
      <c r="H442" s="23" t="s">
        <v>14</v>
      </c>
      <c r="I442" s="23" t="s">
        <v>14</v>
      </c>
      <c r="J442" s="25">
        <f>SUM(J431:J440)</f>
        <v>0</v>
      </c>
      <c r="K442" s="23" t="s">
        <v>14</v>
      </c>
      <c r="L442" s="23" t="s">
        <v>14</v>
      </c>
      <c r="M442" s="28" t="s">
        <v>14</v>
      </c>
      <c r="N442" s="23" t="s">
        <v>14</v>
      </c>
      <c r="O442" s="23" t="s">
        <v>14</v>
      </c>
      <c r="P442" s="25">
        <f>SUM(P431:P440)</f>
        <v>0</v>
      </c>
      <c r="Q442" s="24"/>
      <c r="R442" s="31" t="s">
        <v>14</v>
      </c>
      <c r="S442" s="31" t="s">
        <v>14</v>
      </c>
      <c r="T442" s="31" t="s">
        <v>14</v>
      </c>
      <c r="U442" s="25">
        <f>SUM(U431:U440)</f>
        <v>0</v>
      </c>
      <c r="V442" s="36" t="s">
        <v>14</v>
      </c>
      <c r="W442" s="23" t="s">
        <v>14</v>
      </c>
      <c r="X442" s="23" t="s">
        <v>14</v>
      </c>
      <c r="Y442" s="23" t="s">
        <v>14</v>
      </c>
    </row>
    <row r="443" spans="1:25" hidden="1" x14ac:dyDescent="0.2">
      <c r="A443" s="22" t="s">
        <v>144</v>
      </c>
      <c r="B443" s="23">
        <v>7</v>
      </c>
      <c r="C443" s="24">
        <f>SUMIF(H431:H440,"f",C431:C440)</f>
        <v>0</v>
      </c>
      <c r="D443" s="24">
        <f>SUMIF(H431:H440,"f",D431:D440)</f>
        <v>0</v>
      </c>
      <c r="E443" s="24">
        <f>SUMIF(H431:H440,"f",E431:E440)</f>
        <v>0</v>
      </c>
      <c r="F443" s="26" t="s">
        <v>14</v>
      </c>
      <c r="G443" s="23" t="s">
        <v>14</v>
      </c>
      <c r="H443" s="23" t="s">
        <v>14</v>
      </c>
      <c r="I443" s="24">
        <f>SUMIF(H431:H440,"f",I431:I440)</f>
        <v>0</v>
      </c>
      <c r="J443" s="23" t="s">
        <v>14</v>
      </c>
      <c r="K443" s="24">
        <f>SUMIF(H431:H440,"f",K431:K440)</f>
        <v>0</v>
      </c>
      <c r="L443" s="24">
        <f>SUMIF(H431:H440,"f",L431:L440)</f>
        <v>0</v>
      </c>
      <c r="M443" s="24">
        <f>SUMIF(H431:H440,"f",M431:M440)</f>
        <v>0</v>
      </c>
      <c r="N443" s="24">
        <f>SUMIF(H431:H440,"f",N431:N440)</f>
        <v>0</v>
      </c>
      <c r="O443" s="24">
        <f>SUMIF(H431:H440,"f",O431:O440)</f>
        <v>0</v>
      </c>
      <c r="P443" s="23" t="s">
        <v>14</v>
      </c>
      <c r="Q443" s="31"/>
      <c r="R443" s="24">
        <f>SUMIF(H431:H440,"f",R431:R440)</f>
        <v>0</v>
      </c>
      <c r="S443" s="24">
        <f>SUMIF(H431:H440,"f",S431:S440)</f>
        <v>0</v>
      </c>
      <c r="T443" s="24">
        <f>SUMIF(H431:H440,"f",T431:T440)</f>
        <v>0</v>
      </c>
      <c r="U443" s="23" t="s">
        <v>14</v>
      </c>
      <c r="V443" s="23" t="s">
        <v>14</v>
      </c>
      <c r="W443" s="23" t="s">
        <v>14</v>
      </c>
      <c r="X443" s="23" t="s">
        <v>14</v>
      </c>
      <c r="Y443" s="23" t="s">
        <v>14</v>
      </c>
    </row>
    <row r="444" spans="1:25" hidden="1" x14ac:dyDescent="0.2">
      <c r="A444" s="234" t="s">
        <v>32</v>
      </c>
      <c r="B444" s="235"/>
      <c r="C444" s="235"/>
      <c r="D444" s="235"/>
      <c r="E444" s="235"/>
      <c r="F444" s="235"/>
      <c r="G444" s="235"/>
      <c r="H444" s="235"/>
      <c r="I444" s="235"/>
      <c r="J444" s="235"/>
      <c r="K444" s="235"/>
      <c r="L444" s="235"/>
      <c r="M444" s="235"/>
      <c r="N444" s="235"/>
      <c r="O444" s="235"/>
      <c r="P444" s="235"/>
      <c r="Q444" s="235"/>
      <c r="R444" s="235"/>
      <c r="S444" s="235"/>
      <c r="T444" s="235"/>
      <c r="U444" s="235"/>
      <c r="V444" s="235"/>
      <c r="W444" s="235"/>
      <c r="X444" s="235"/>
      <c r="Y444" s="236"/>
    </row>
    <row r="445" spans="1:25" hidden="1" x14ac:dyDescent="0.2">
      <c r="A445" s="7"/>
      <c r="B445" s="8">
        <v>7</v>
      </c>
      <c r="C445" s="9"/>
      <c r="D445" s="10">
        <f t="shared" ref="D445:D454" si="495">IF(C445&gt;0,K445/(I445/C445),0)</f>
        <v>0</v>
      </c>
      <c r="E445" s="10">
        <f t="shared" ref="E445:E454" si="496">IF(C445&gt;0,S445/(I445/C445),0)</f>
        <v>0</v>
      </c>
      <c r="F445" s="11">
        <f t="shared" ref="F445:F454" si="497">IF(V445&gt;0,FLOOR((P445+U445)/V445,0.1),0)</f>
        <v>0</v>
      </c>
      <c r="G445" s="12"/>
      <c r="H445" s="12"/>
      <c r="I445" s="13">
        <f>K445+S445</f>
        <v>0</v>
      </c>
      <c r="J445" s="14">
        <f>P445+U445</f>
        <v>0</v>
      </c>
      <c r="K445" s="13">
        <f>L445+R445</f>
        <v>0</v>
      </c>
      <c r="L445" s="13">
        <f>M445+N445</f>
        <v>0</v>
      </c>
      <c r="M445" s="8"/>
      <c r="N445" s="15">
        <f t="shared" ref="N445:N454" si="498">O445+P445</f>
        <v>0</v>
      </c>
      <c r="O445" s="8"/>
      <c r="P445" s="8"/>
      <c r="Q445" s="8"/>
      <c r="R445" s="8"/>
      <c r="S445" s="16">
        <f t="shared" ref="S445:S454" si="499">(C445*V445)-K445</f>
        <v>0</v>
      </c>
      <c r="T445" s="17"/>
      <c r="U445" s="18">
        <f t="shared" ref="U445:U454" si="500">S445-T445</f>
        <v>0</v>
      </c>
      <c r="V445" s="20"/>
      <c r="W445" s="20"/>
      <c r="X445" s="20"/>
      <c r="Y445" s="21"/>
    </row>
    <row r="446" spans="1:25" hidden="1" x14ac:dyDescent="0.2">
      <c r="A446" s="7"/>
      <c r="B446" s="8">
        <v>7</v>
      </c>
      <c r="C446" s="9"/>
      <c r="D446" s="10">
        <f t="shared" si="495"/>
        <v>0</v>
      </c>
      <c r="E446" s="10">
        <f t="shared" si="496"/>
        <v>0</v>
      </c>
      <c r="F446" s="11">
        <f t="shared" si="497"/>
        <v>0</v>
      </c>
      <c r="G446" s="12"/>
      <c r="H446" s="12"/>
      <c r="I446" s="13">
        <f t="shared" ref="I446:I454" si="501">K446+S446</f>
        <v>0</v>
      </c>
      <c r="J446" s="14">
        <f t="shared" ref="J446:J454" si="502">P446+U446</f>
        <v>0</v>
      </c>
      <c r="K446" s="13">
        <f t="shared" ref="K446:K454" si="503">L446+R446</f>
        <v>0</v>
      </c>
      <c r="L446" s="13">
        <f t="shared" ref="L446:L454" si="504">M446+N446</f>
        <v>0</v>
      </c>
      <c r="M446" s="8"/>
      <c r="N446" s="15">
        <f t="shared" si="498"/>
        <v>0</v>
      </c>
      <c r="O446" s="8"/>
      <c r="P446" s="8"/>
      <c r="Q446" s="8"/>
      <c r="R446" s="8"/>
      <c r="S446" s="16">
        <f t="shared" si="499"/>
        <v>0</v>
      </c>
      <c r="T446" s="17"/>
      <c r="U446" s="18">
        <f t="shared" si="500"/>
        <v>0</v>
      </c>
      <c r="V446" s="20"/>
      <c r="W446" s="20"/>
      <c r="X446" s="20"/>
      <c r="Y446" s="21"/>
    </row>
    <row r="447" spans="1:25" hidden="1" x14ac:dyDescent="0.2">
      <c r="A447" s="7"/>
      <c r="B447" s="8">
        <v>7</v>
      </c>
      <c r="C447" s="9"/>
      <c r="D447" s="10">
        <f t="shared" si="495"/>
        <v>0</v>
      </c>
      <c r="E447" s="10">
        <f t="shared" si="496"/>
        <v>0</v>
      </c>
      <c r="F447" s="11">
        <f t="shared" si="497"/>
        <v>0</v>
      </c>
      <c r="G447" s="12"/>
      <c r="H447" s="12"/>
      <c r="I447" s="13">
        <f t="shared" si="501"/>
        <v>0</v>
      </c>
      <c r="J447" s="14">
        <f t="shared" si="502"/>
        <v>0</v>
      </c>
      <c r="K447" s="13">
        <f t="shared" si="503"/>
        <v>0</v>
      </c>
      <c r="L447" s="13">
        <f t="shared" si="504"/>
        <v>0</v>
      </c>
      <c r="M447" s="8"/>
      <c r="N447" s="15">
        <f t="shared" si="498"/>
        <v>0</v>
      </c>
      <c r="O447" s="8"/>
      <c r="P447" s="8"/>
      <c r="Q447" s="8"/>
      <c r="R447" s="8"/>
      <c r="S447" s="16">
        <f t="shared" si="499"/>
        <v>0</v>
      </c>
      <c r="T447" s="17"/>
      <c r="U447" s="18">
        <f t="shared" si="500"/>
        <v>0</v>
      </c>
      <c r="V447" s="20"/>
      <c r="W447" s="20"/>
      <c r="X447" s="20"/>
      <c r="Y447" s="21"/>
    </row>
    <row r="448" spans="1:25" hidden="1" x14ac:dyDescent="0.2">
      <c r="A448" s="7"/>
      <c r="B448" s="8">
        <v>7</v>
      </c>
      <c r="C448" s="9"/>
      <c r="D448" s="10">
        <f t="shared" si="495"/>
        <v>0</v>
      </c>
      <c r="E448" s="10">
        <f t="shared" si="496"/>
        <v>0</v>
      </c>
      <c r="F448" s="11">
        <f t="shared" si="497"/>
        <v>0</v>
      </c>
      <c r="G448" s="12"/>
      <c r="H448" s="12"/>
      <c r="I448" s="13">
        <f t="shared" si="501"/>
        <v>0</v>
      </c>
      <c r="J448" s="14">
        <f t="shared" si="502"/>
        <v>0</v>
      </c>
      <c r="K448" s="13">
        <f t="shared" si="503"/>
        <v>0</v>
      </c>
      <c r="L448" s="13">
        <f t="shared" si="504"/>
        <v>0</v>
      </c>
      <c r="M448" s="8"/>
      <c r="N448" s="15">
        <f t="shared" si="498"/>
        <v>0</v>
      </c>
      <c r="O448" s="8"/>
      <c r="P448" s="8"/>
      <c r="Q448" s="8"/>
      <c r="R448" s="8"/>
      <c r="S448" s="16">
        <f t="shared" si="499"/>
        <v>0</v>
      </c>
      <c r="T448" s="17"/>
      <c r="U448" s="18">
        <f t="shared" si="500"/>
        <v>0</v>
      </c>
      <c r="V448" s="20"/>
      <c r="W448" s="20"/>
      <c r="X448" s="20"/>
      <c r="Y448" s="21"/>
    </row>
    <row r="449" spans="1:29" hidden="1" x14ac:dyDescent="0.2">
      <c r="A449" s="7"/>
      <c r="B449" s="8">
        <v>7</v>
      </c>
      <c r="C449" s="9"/>
      <c r="D449" s="10">
        <f t="shared" si="495"/>
        <v>0</v>
      </c>
      <c r="E449" s="10">
        <f t="shared" si="496"/>
        <v>0</v>
      </c>
      <c r="F449" s="11">
        <f t="shared" si="497"/>
        <v>0</v>
      </c>
      <c r="G449" s="12"/>
      <c r="H449" s="12"/>
      <c r="I449" s="13">
        <f t="shared" si="501"/>
        <v>0</v>
      </c>
      <c r="J449" s="14">
        <f t="shared" si="502"/>
        <v>0</v>
      </c>
      <c r="K449" s="13">
        <f t="shared" si="503"/>
        <v>0</v>
      </c>
      <c r="L449" s="13">
        <f t="shared" si="504"/>
        <v>0</v>
      </c>
      <c r="M449" s="8"/>
      <c r="N449" s="15">
        <f t="shared" si="498"/>
        <v>0</v>
      </c>
      <c r="O449" s="8"/>
      <c r="P449" s="8"/>
      <c r="Q449" s="8"/>
      <c r="R449" s="8"/>
      <c r="S449" s="16">
        <f t="shared" si="499"/>
        <v>0</v>
      </c>
      <c r="T449" s="17"/>
      <c r="U449" s="18">
        <f t="shared" si="500"/>
        <v>0</v>
      </c>
      <c r="V449" s="20"/>
      <c r="W449" s="20"/>
      <c r="X449" s="20"/>
      <c r="Y449" s="21"/>
    </row>
    <row r="450" spans="1:29" hidden="1" x14ac:dyDescent="0.2">
      <c r="A450" s="7"/>
      <c r="B450" s="8">
        <v>7</v>
      </c>
      <c r="C450" s="9"/>
      <c r="D450" s="10">
        <f t="shared" si="495"/>
        <v>0</v>
      </c>
      <c r="E450" s="10">
        <f t="shared" si="496"/>
        <v>0</v>
      </c>
      <c r="F450" s="11">
        <f t="shared" si="497"/>
        <v>0</v>
      </c>
      <c r="G450" s="12"/>
      <c r="H450" s="12"/>
      <c r="I450" s="13">
        <f t="shared" si="501"/>
        <v>0</v>
      </c>
      <c r="J450" s="14">
        <f t="shared" si="502"/>
        <v>0</v>
      </c>
      <c r="K450" s="13">
        <f t="shared" si="503"/>
        <v>0</v>
      </c>
      <c r="L450" s="13">
        <f t="shared" si="504"/>
        <v>0</v>
      </c>
      <c r="M450" s="8"/>
      <c r="N450" s="15">
        <f t="shared" si="498"/>
        <v>0</v>
      </c>
      <c r="O450" s="8"/>
      <c r="P450" s="8"/>
      <c r="Q450" s="8"/>
      <c r="R450" s="8"/>
      <c r="S450" s="16">
        <f t="shared" si="499"/>
        <v>0</v>
      </c>
      <c r="T450" s="17"/>
      <c r="U450" s="18">
        <f t="shared" si="500"/>
        <v>0</v>
      </c>
      <c r="V450" s="20"/>
      <c r="W450" s="20"/>
      <c r="X450" s="20"/>
      <c r="Y450" s="21"/>
    </row>
    <row r="451" spans="1:29" hidden="1" x14ac:dyDescent="0.2">
      <c r="A451" s="7"/>
      <c r="B451" s="8">
        <v>7</v>
      </c>
      <c r="C451" s="9"/>
      <c r="D451" s="10">
        <f t="shared" si="495"/>
        <v>0</v>
      </c>
      <c r="E451" s="10">
        <f t="shared" si="496"/>
        <v>0</v>
      </c>
      <c r="F451" s="11">
        <f t="shared" si="497"/>
        <v>0</v>
      </c>
      <c r="G451" s="12"/>
      <c r="H451" s="12"/>
      <c r="I451" s="13">
        <f t="shared" si="501"/>
        <v>0</v>
      </c>
      <c r="J451" s="14">
        <f t="shared" si="502"/>
        <v>0</v>
      </c>
      <c r="K451" s="13">
        <f t="shared" si="503"/>
        <v>0</v>
      </c>
      <c r="L451" s="13">
        <f t="shared" si="504"/>
        <v>0</v>
      </c>
      <c r="M451" s="8"/>
      <c r="N451" s="15">
        <f t="shared" si="498"/>
        <v>0</v>
      </c>
      <c r="O451" s="8"/>
      <c r="P451" s="8"/>
      <c r="Q451" s="8"/>
      <c r="R451" s="8"/>
      <c r="S451" s="16">
        <f t="shared" si="499"/>
        <v>0</v>
      </c>
      <c r="T451" s="17"/>
      <c r="U451" s="18">
        <f t="shared" si="500"/>
        <v>0</v>
      </c>
      <c r="V451" s="20"/>
      <c r="W451" s="20"/>
      <c r="X451" s="20"/>
      <c r="Y451" s="21"/>
    </row>
    <row r="452" spans="1:29" hidden="1" x14ac:dyDescent="0.2">
      <c r="A452" s="7"/>
      <c r="B452" s="8">
        <v>7</v>
      </c>
      <c r="C452" s="9"/>
      <c r="D452" s="10">
        <f t="shared" si="495"/>
        <v>0</v>
      </c>
      <c r="E452" s="10">
        <f t="shared" si="496"/>
        <v>0</v>
      </c>
      <c r="F452" s="11">
        <f t="shared" si="497"/>
        <v>0</v>
      </c>
      <c r="G452" s="12"/>
      <c r="H452" s="12"/>
      <c r="I452" s="13">
        <f t="shared" si="501"/>
        <v>0</v>
      </c>
      <c r="J452" s="14">
        <f t="shared" si="502"/>
        <v>0</v>
      </c>
      <c r="K452" s="13">
        <f t="shared" si="503"/>
        <v>0</v>
      </c>
      <c r="L452" s="13">
        <f t="shared" si="504"/>
        <v>0</v>
      </c>
      <c r="M452" s="8"/>
      <c r="N452" s="15">
        <f t="shared" si="498"/>
        <v>0</v>
      </c>
      <c r="O452" s="8"/>
      <c r="P452" s="8"/>
      <c r="Q452" s="8"/>
      <c r="R452" s="8"/>
      <c r="S452" s="16">
        <f t="shared" si="499"/>
        <v>0</v>
      </c>
      <c r="T452" s="17"/>
      <c r="U452" s="18">
        <f t="shared" si="500"/>
        <v>0</v>
      </c>
      <c r="V452" s="20"/>
      <c r="W452" s="20"/>
      <c r="X452" s="20"/>
      <c r="Y452" s="21"/>
    </row>
    <row r="453" spans="1:29" hidden="1" x14ac:dyDescent="0.2">
      <c r="A453" s="7"/>
      <c r="B453" s="8">
        <v>7</v>
      </c>
      <c r="C453" s="9"/>
      <c r="D453" s="10">
        <f t="shared" si="495"/>
        <v>0</v>
      </c>
      <c r="E453" s="10">
        <f t="shared" si="496"/>
        <v>0</v>
      </c>
      <c r="F453" s="11">
        <f t="shared" si="497"/>
        <v>0</v>
      </c>
      <c r="G453" s="12"/>
      <c r="H453" s="12"/>
      <c r="I453" s="13">
        <f t="shared" si="501"/>
        <v>0</v>
      </c>
      <c r="J453" s="14">
        <f t="shared" si="502"/>
        <v>0</v>
      </c>
      <c r="K453" s="13">
        <f t="shared" si="503"/>
        <v>0</v>
      </c>
      <c r="L453" s="13">
        <f t="shared" si="504"/>
        <v>0</v>
      </c>
      <c r="M453" s="8"/>
      <c r="N453" s="15">
        <f t="shared" si="498"/>
        <v>0</v>
      </c>
      <c r="O453" s="8"/>
      <c r="P453" s="8"/>
      <c r="Q453" s="8"/>
      <c r="R453" s="8"/>
      <c r="S453" s="16">
        <f t="shared" si="499"/>
        <v>0</v>
      </c>
      <c r="T453" s="17"/>
      <c r="U453" s="18">
        <f t="shared" si="500"/>
        <v>0</v>
      </c>
      <c r="V453" s="20"/>
      <c r="W453" s="20"/>
      <c r="X453" s="20"/>
      <c r="Y453" s="21"/>
    </row>
    <row r="454" spans="1:29" hidden="1" x14ac:dyDescent="0.2">
      <c r="A454" s="7"/>
      <c r="B454" s="8">
        <v>7</v>
      </c>
      <c r="C454" s="9"/>
      <c r="D454" s="10">
        <f t="shared" si="495"/>
        <v>0</v>
      </c>
      <c r="E454" s="10">
        <f t="shared" si="496"/>
        <v>0</v>
      </c>
      <c r="F454" s="11">
        <f t="shared" si="497"/>
        <v>0</v>
      </c>
      <c r="G454" s="12"/>
      <c r="H454" s="12"/>
      <c r="I454" s="13">
        <f t="shared" si="501"/>
        <v>0</v>
      </c>
      <c r="J454" s="14">
        <f t="shared" si="502"/>
        <v>0</v>
      </c>
      <c r="K454" s="13">
        <f t="shared" si="503"/>
        <v>0</v>
      </c>
      <c r="L454" s="13">
        <f t="shared" si="504"/>
        <v>0</v>
      </c>
      <c r="M454" s="8"/>
      <c r="N454" s="15">
        <f t="shared" si="498"/>
        <v>0</v>
      </c>
      <c r="O454" s="8"/>
      <c r="P454" s="8"/>
      <c r="Q454" s="8"/>
      <c r="R454" s="8"/>
      <c r="S454" s="16">
        <f t="shared" si="499"/>
        <v>0</v>
      </c>
      <c r="T454" s="17"/>
      <c r="U454" s="18">
        <f t="shared" si="500"/>
        <v>0</v>
      </c>
      <c r="V454" s="20"/>
      <c r="W454" s="20"/>
      <c r="X454" s="20"/>
      <c r="Y454" s="21"/>
    </row>
    <row r="455" spans="1:29" s="29" customFormat="1" hidden="1" x14ac:dyDescent="0.2">
      <c r="A455" s="22" t="s">
        <v>142</v>
      </c>
      <c r="B455" s="23">
        <v>7</v>
      </c>
      <c r="C455" s="24">
        <f>SUM(C445:C454)</f>
        <v>0</v>
      </c>
      <c r="D455" s="25">
        <f>SUM(D445:D454)</f>
        <v>0</v>
      </c>
      <c r="E455" s="25">
        <f>SUM(E445:E454)</f>
        <v>0</v>
      </c>
      <c r="F455" s="26" t="s">
        <v>14</v>
      </c>
      <c r="G455" s="23" t="s">
        <v>14</v>
      </c>
      <c r="H455" s="23" t="s">
        <v>14</v>
      </c>
      <c r="I455" s="25">
        <f>SUM(I445:I454)</f>
        <v>0</v>
      </c>
      <c r="J455" s="26" t="s">
        <v>14</v>
      </c>
      <c r="K455" s="25">
        <f>SUM(K445:K454)</f>
        <v>0</v>
      </c>
      <c r="L455" s="25">
        <f>SUM(L445:L454)</f>
        <v>0</v>
      </c>
      <c r="M455" s="27">
        <f>SUM(M445:M454)</f>
        <v>0</v>
      </c>
      <c r="N455" s="24">
        <f>SUM(N445:N454)</f>
        <v>0</v>
      </c>
      <c r="O455" s="24">
        <f>SUM(O445:O454)</f>
        <v>0</v>
      </c>
      <c r="P455" s="26" t="s">
        <v>14</v>
      </c>
      <c r="Q455" s="30"/>
      <c r="R455" s="24">
        <f>SUM(R445:R454)</f>
        <v>0</v>
      </c>
      <c r="S455" s="35">
        <f>SUM(S445:S454)</f>
        <v>0</v>
      </c>
      <c r="T455" s="35">
        <f>SUM(T445:T454)</f>
        <v>0</v>
      </c>
      <c r="U455" s="26" t="s">
        <v>14</v>
      </c>
      <c r="V455" s="23" t="s">
        <v>14</v>
      </c>
      <c r="W455" s="23" t="s">
        <v>14</v>
      </c>
      <c r="X455" s="23" t="s">
        <v>14</v>
      </c>
      <c r="Y455" s="23" t="s">
        <v>14</v>
      </c>
      <c r="Z455" s="2"/>
      <c r="AA455" s="2"/>
      <c r="AB455" s="2"/>
      <c r="AC455" s="2"/>
    </row>
    <row r="456" spans="1:29" s="29" customFormat="1" hidden="1" x14ac:dyDescent="0.2">
      <c r="A456" s="22" t="s">
        <v>143</v>
      </c>
      <c r="B456" s="23">
        <v>7</v>
      </c>
      <c r="C456" s="30" t="s">
        <v>14</v>
      </c>
      <c r="D456" s="26" t="s">
        <v>14</v>
      </c>
      <c r="E456" s="26" t="s">
        <v>14</v>
      </c>
      <c r="F456" s="25">
        <f>SUM(F445:F454)</f>
        <v>0</v>
      </c>
      <c r="G456" s="23" t="s">
        <v>14</v>
      </c>
      <c r="H456" s="23" t="s">
        <v>14</v>
      </c>
      <c r="I456" s="23" t="s">
        <v>14</v>
      </c>
      <c r="J456" s="25">
        <f>SUM(J445:J454)</f>
        <v>0</v>
      </c>
      <c r="K456" s="23" t="s">
        <v>14</v>
      </c>
      <c r="L456" s="23" t="s">
        <v>14</v>
      </c>
      <c r="M456" s="28" t="s">
        <v>14</v>
      </c>
      <c r="N456" s="23" t="s">
        <v>14</v>
      </c>
      <c r="O456" s="23" t="s">
        <v>14</v>
      </c>
      <c r="P456" s="25">
        <f>SUM(P445:P454)</f>
        <v>0</v>
      </c>
      <c r="Q456" s="24"/>
      <c r="R456" s="31" t="s">
        <v>14</v>
      </c>
      <c r="S456" s="31" t="s">
        <v>14</v>
      </c>
      <c r="T456" s="31" t="s">
        <v>14</v>
      </c>
      <c r="U456" s="25">
        <f>SUM(U445:U454)</f>
        <v>0</v>
      </c>
      <c r="V456" s="36" t="s">
        <v>14</v>
      </c>
      <c r="W456" s="23" t="s">
        <v>14</v>
      </c>
      <c r="X456" s="23" t="s">
        <v>14</v>
      </c>
      <c r="Y456" s="23" t="s">
        <v>14</v>
      </c>
      <c r="Z456" s="2"/>
      <c r="AA456" s="2"/>
      <c r="AB456" s="2"/>
      <c r="AC456" s="2"/>
    </row>
    <row r="457" spans="1:29" s="29" customFormat="1" ht="16" hidden="1" thickBot="1" x14ac:dyDescent="0.25">
      <c r="A457" s="22" t="s">
        <v>144</v>
      </c>
      <c r="B457" s="23">
        <v>7</v>
      </c>
      <c r="C457" s="24">
        <f>SUMIF(H445:H454,"f",C445:C454)</f>
        <v>0</v>
      </c>
      <c r="D457" s="24">
        <f>SUMIF(H445:H454,"f",D445:D454)</f>
        <v>0</v>
      </c>
      <c r="E457" s="24">
        <f>SUMIF(H445:H454,"f",E445:E454)</f>
        <v>0</v>
      </c>
      <c r="F457" s="26" t="s">
        <v>14</v>
      </c>
      <c r="G457" s="23" t="s">
        <v>14</v>
      </c>
      <c r="H457" s="23" t="s">
        <v>14</v>
      </c>
      <c r="I457" s="24">
        <f>SUMIF(H445:H454,"f",I445:I454)</f>
        <v>0</v>
      </c>
      <c r="J457" s="23" t="s">
        <v>14</v>
      </c>
      <c r="K457" s="24">
        <f>SUMIF(H445:H454,"f",K445:K454)</f>
        <v>0</v>
      </c>
      <c r="L457" s="24">
        <f>SUMIF(H445:H454,"f",L445:L454)</f>
        <v>0</v>
      </c>
      <c r="M457" s="24">
        <f>SUMIF(H445:H454,"f",M445:M454)</f>
        <v>0</v>
      </c>
      <c r="N457" s="24">
        <f>SUMIF(H445:H454,"f",N445:N454)</f>
        <v>0</v>
      </c>
      <c r="O457" s="24">
        <f>SUMIF(H445:H454,"f",O445:O454)</f>
        <v>0</v>
      </c>
      <c r="P457" s="23" t="s">
        <v>14</v>
      </c>
      <c r="Q457" s="31"/>
      <c r="R457" s="24">
        <f>SUMIF(H445:H454,"f",R445:R454)</f>
        <v>0</v>
      </c>
      <c r="S457" s="24">
        <f>SUMIF(H445:H454,"f",S445:S454)</f>
        <v>0</v>
      </c>
      <c r="T457" s="24">
        <f>SUMIF(H445:H454,"f",T445:T454)</f>
        <v>0</v>
      </c>
      <c r="U457" s="23" t="s">
        <v>14</v>
      </c>
      <c r="V457" s="23" t="s">
        <v>14</v>
      </c>
      <c r="W457" s="23" t="s">
        <v>14</v>
      </c>
      <c r="X457" s="23" t="s">
        <v>14</v>
      </c>
      <c r="Y457" s="23" t="s">
        <v>14</v>
      </c>
      <c r="Z457" s="2"/>
      <c r="AA457" s="2"/>
      <c r="AB457" s="2"/>
      <c r="AC457" s="2"/>
    </row>
    <row r="458" spans="1:29" s="42" customFormat="1" ht="19" hidden="1" thickTop="1" thickBot="1" x14ac:dyDescent="0.25">
      <c r="A458" s="38" t="s">
        <v>84</v>
      </c>
      <c r="B458" s="39">
        <v>7</v>
      </c>
      <c r="C458" s="40">
        <f>SUM(C371,C385,C399,C413,C427,C441,C455)</f>
        <v>0</v>
      </c>
      <c r="D458" s="40">
        <f>SUM(D371,D385,D399,D413,D427,D441,D455)</f>
        <v>0</v>
      </c>
      <c r="E458" s="40">
        <f>SUM(E371,E385,E399,E413,E427,E441,E455)</f>
        <v>0</v>
      </c>
      <c r="F458" s="40">
        <f>SUM(F372,F386,F400,F414,F428,F442,F456)</f>
        <v>0</v>
      </c>
      <c r="G458" s="41" t="s">
        <v>14</v>
      </c>
      <c r="H458" s="41" t="s">
        <v>14</v>
      </c>
      <c r="I458" s="40">
        <f>SUM(I371,I385,I399,I413,I427,I441,I455)</f>
        <v>0</v>
      </c>
      <c r="J458" s="40">
        <f>SUM(J372,J386,J400,J414,J428,J442,J456)</f>
        <v>0</v>
      </c>
      <c r="K458" s="40">
        <f>SUM(K371,K385,K399,K413,K427,K441,K455)</f>
        <v>0</v>
      </c>
      <c r="L458" s="40">
        <f>SUM(L371,L385,L399,L413,L427,L441,L455)</f>
        <v>0</v>
      </c>
      <c r="M458" s="40">
        <f>SUM(M371,M385,M399,M413,M427,M441,M455)</f>
        <v>0</v>
      </c>
      <c r="N458" s="40">
        <f>SUM(N371,N385,N399,N413,N427,N441,N455)</f>
        <v>0</v>
      </c>
      <c r="O458" s="40">
        <f>SUM(O371,O385,O399,O413,O427,O441,O455)</f>
        <v>0</v>
      </c>
      <c r="P458" s="40">
        <f>SUM(P372,P386,P400,P414,P428,P442,P456)</f>
        <v>0</v>
      </c>
      <c r="Q458" s="40"/>
      <c r="R458" s="40">
        <f>SUM(R371,R385,R399,R413,R427,R441,R455)</f>
        <v>0</v>
      </c>
      <c r="S458" s="40">
        <f>SUM(S371,S385,S399,S413,S427,S441,S455)</f>
        <v>0</v>
      </c>
      <c r="T458" s="40">
        <f>SUM(T371,T385,T399,T413,T427,T441,T455)</f>
        <v>0</v>
      </c>
      <c r="U458" s="40">
        <f>SUM(U372,U386,U400,U414,U428,U442,U456)</f>
        <v>0</v>
      </c>
      <c r="V458" s="41" t="s">
        <v>14</v>
      </c>
      <c r="W458" s="41" t="s">
        <v>14</v>
      </c>
      <c r="X458" s="41" t="s">
        <v>14</v>
      </c>
      <c r="Y458" s="41" t="s">
        <v>14</v>
      </c>
      <c r="Z458" s="37"/>
      <c r="AA458" s="2"/>
      <c r="AB458" s="2"/>
      <c r="AC458" s="2"/>
    </row>
    <row r="459" spans="1:29" s="37" customFormat="1" ht="19" hidden="1" thickTop="1" thickBot="1" x14ac:dyDescent="0.25">
      <c r="A459" s="47" t="s">
        <v>98</v>
      </c>
      <c r="B459" s="48" t="s">
        <v>14</v>
      </c>
      <c r="C459" s="49">
        <f>C458</f>
        <v>0</v>
      </c>
      <c r="D459" s="49">
        <f t="shared" ref="D459:F459" si="505">D458</f>
        <v>0</v>
      </c>
      <c r="E459" s="49">
        <f t="shared" si="505"/>
        <v>0</v>
      </c>
      <c r="F459" s="49">
        <f t="shared" si="505"/>
        <v>0</v>
      </c>
      <c r="G459" s="50" t="s">
        <v>14</v>
      </c>
      <c r="H459" s="50" t="s">
        <v>14</v>
      </c>
      <c r="I459" s="49">
        <f t="shared" ref="I459:U459" si="506">I458</f>
        <v>0</v>
      </c>
      <c r="J459" s="49">
        <f t="shared" si="506"/>
        <v>0</v>
      </c>
      <c r="K459" s="49">
        <f t="shared" si="506"/>
        <v>0</v>
      </c>
      <c r="L459" s="49">
        <f t="shared" si="506"/>
        <v>0</v>
      </c>
      <c r="M459" s="49">
        <f t="shared" si="506"/>
        <v>0</v>
      </c>
      <c r="N459" s="49">
        <f t="shared" si="506"/>
        <v>0</v>
      </c>
      <c r="O459" s="49">
        <f t="shared" si="506"/>
        <v>0</v>
      </c>
      <c r="P459" s="49">
        <f t="shared" si="506"/>
        <v>0</v>
      </c>
      <c r="Q459" s="49"/>
      <c r="R459" s="49">
        <f t="shared" si="506"/>
        <v>0</v>
      </c>
      <c r="S459" s="49">
        <f t="shared" si="506"/>
        <v>0</v>
      </c>
      <c r="T459" s="49">
        <f t="shared" si="506"/>
        <v>0</v>
      </c>
      <c r="U459" s="49">
        <f t="shared" si="506"/>
        <v>0</v>
      </c>
      <c r="V459" s="50" t="s">
        <v>14</v>
      </c>
      <c r="W459" s="50" t="s">
        <v>14</v>
      </c>
      <c r="X459" s="50" t="s">
        <v>14</v>
      </c>
      <c r="Y459" s="50" t="s">
        <v>14</v>
      </c>
      <c r="AA459" s="2"/>
      <c r="AB459" s="2"/>
      <c r="AC459" s="2"/>
    </row>
    <row r="460" spans="1:29" x14ac:dyDescent="0.2">
      <c r="A460" s="51" t="s">
        <v>242</v>
      </c>
      <c r="B460" s="52" t="s">
        <v>14</v>
      </c>
      <c r="C460" s="53">
        <f>C459+C357+C243+C135</f>
        <v>180</v>
      </c>
      <c r="D460" s="53">
        <f>D459+D357+D243+D135</f>
        <v>97.993333333333339</v>
      </c>
      <c r="E460" s="53">
        <f>E459+E357+E243+E135</f>
        <v>82.006666666666661</v>
      </c>
      <c r="F460" s="52" t="s">
        <v>14</v>
      </c>
      <c r="G460" s="52" t="s">
        <v>14</v>
      </c>
      <c r="H460" s="52" t="s">
        <v>14</v>
      </c>
      <c r="I460" s="53">
        <f>I459+I357+I243+I135</f>
        <v>4685</v>
      </c>
      <c r="J460" s="53" t="s">
        <v>14</v>
      </c>
      <c r="K460" s="53">
        <f>K459+K357+K243+K135</f>
        <v>2543</v>
      </c>
      <c r="L460" s="53">
        <f>L459+L357+L243+L135</f>
        <v>2206</v>
      </c>
      <c r="M460" s="53">
        <f>M459+M357+M243+M135</f>
        <v>601</v>
      </c>
      <c r="N460" s="53">
        <f>N459+N357+N243+N135</f>
        <v>1605</v>
      </c>
      <c r="O460" s="53">
        <f>O459+O357+O243+O135</f>
        <v>315</v>
      </c>
      <c r="P460" s="53" t="s">
        <v>14</v>
      </c>
      <c r="Q460" s="53"/>
      <c r="R460" s="53">
        <f>R459+R357+R243+R135</f>
        <v>337</v>
      </c>
      <c r="S460" s="53">
        <f>S459+S357+S243+S135</f>
        <v>2142</v>
      </c>
      <c r="T460" s="53">
        <f>T459+T357+T243+T135</f>
        <v>226</v>
      </c>
      <c r="U460" s="54" t="s">
        <v>14</v>
      </c>
      <c r="V460" s="52" t="s">
        <v>14</v>
      </c>
      <c r="W460" s="52" t="s">
        <v>14</v>
      </c>
      <c r="X460" s="52" t="s">
        <v>14</v>
      </c>
      <c r="Y460" s="55" t="s">
        <v>14</v>
      </c>
    </row>
    <row r="461" spans="1:29" x14ac:dyDescent="0.2">
      <c r="A461" s="56" t="s">
        <v>243</v>
      </c>
      <c r="B461" s="57" t="s">
        <v>14</v>
      </c>
      <c r="C461" s="57" t="s">
        <v>14</v>
      </c>
      <c r="D461" s="57" t="s">
        <v>14</v>
      </c>
      <c r="E461" s="57" t="s">
        <v>14</v>
      </c>
      <c r="F461" s="58">
        <f>F135+F243+F357+F459</f>
        <v>116.5</v>
      </c>
      <c r="G461" s="57" t="s">
        <v>14</v>
      </c>
      <c r="H461" s="57" t="s">
        <v>14</v>
      </c>
      <c r="I461" s="57" t="s">
        <v>14</v>
      </c>
      <c r="J461" s="58">
        <f>J135+J243+J357+J459</f>
        <v>3116</v>
      </c>
      <c r="K461" s="57" t="s">
        <v>14</v>
      </c>
      <c r="L461" s="57" t="s">
        <v>14</v>
      </c>
      <c r="M461" s="57" t="s">
        <v>14</v>
      </c>
      <c r="N461" s="57" t="s">
        <v>14</v>
      </c>
      <c r="O461" s="57" t="s">
        <v>14</v>
      </c>
      <c r="P461" s="58">
        <f>P135+P243+P357+P459</f>
        <v>1200</v>
      </c>
      <c r="Q461" s="58"/>
      <c r="R461" s="57" t="s">
        <v>14</v>
      </c>
      <c r="S461" s="57" t="s">
        <v>14</v>
      </c>
      <c r="T461" s="57" t="s">
        <v>14</v>
      </c>
      <c r="U461" s="59">
        <f>U135+U243+U357+U459</f>
        <v>1916</v>
      </c>
      <c r="V461" s="57" t="s">
        <v>14</v>
      </c>
      <c r="W461" s="57" t="s">
        <v>14</v>
      </c>
      <c r="X461" s="57" t="s">
        <v>14</v>
      </c>
      <c r="Y461" s="60" t="s">
        <v>14</v>
      </c>
    </row>
    <row r="462" spans="1:29" ht="16" thickBot="1" x14ac:dyDescent="0.25">
      <c r="A462" s="61" t="s">
        <v>244</v>
      </c>
      <c r="B462" s="62" t="s">
        <v>14</v>
      </c>
      <c r="C462" s="63">
        <f>C26+C35+C44+C52+C59+C68+C76+C87+C94+C104+C112+C120+C127+C133+C144+C151+C160+C168+C175+C182+C189+C199+C206+C213+C220+C227+C234+C241++C253+C260+C267+C275+C282+C290+C298+C307+C315+C322+C334+C341+C348+C355+C373+C387+C401+C415+C429+C443+C457</f>
        <v>90</v>
      </c>
      <c r="D462" s="63">
        <f>D26+D35+D44+D52+D59+D68+D76+D87+D94+D104+D112+D120+D127+D133+D144+D151+D160+D168+D175+D182+D189+D199+D206+D213+D220+D227+D234+D241++D253+D260+D267+D275+D282+D290+D298+D307+D315+D322+D334+D341+D348+D355+D373+D387+D401+D415+D429+D443+D457</f>
        <v>37.153333333333329</v>
      </c>
      <c r="E462" s="63">
        <f>E26+E35+E44+E52+E59+E68+E76+E87+E94+E104+E112+E120+E127+E133+E144+E151+E160+E168+E175+E182+E189+E199+E206+E213+E220+E227+E234+E241++E253+E260+E267+E275+E282+E290+E298+E307+E315+E322+E334+E341+E348+E355+E373+E387+E401+E415+E429+E443+E457</f>
        <v>52.846666666666671</v>
      </c>
      <c r="F462" s="62" t="s">
        <v>14</v>
      </c>
      <c r="G462" s="62" t="s">
        <v>14</v>
      </c>
      <c r="H462" s="62" t="s">
        <v>14</v>
      </c>
      <c r="I462" s="63">
        <f>I26+I35+I44+I52+I59+I68+I76+I87+I94+I104+I112+I120+I127+I133+I144+I151+I160+I168+I175+I182+I189+I199+I206+I213+I220+I227+I234+I241++I253+I260+I267+I275+I282+I290+I298+I307+I315+I322+I334+I341+I348+I355+I373+I387+I401+I415+I429+I443+I457</f>
        <v>2375</v>
      </c>
      <c r="J462" s="62" t="s">
        <v>14</v>
      </c>
      <c r="K462" s="63">
        <f>K26+K35+K44+K52+K59+K68+K76+K87+K94+K104+K112+K120+K127+K133+K144+K151+K160+K168+K175+K182+K189+K199+K206+K213+K220+K227+K234+K241++K253+K260+K267+K275+K282+K290+K298+K307+K315+K322+K334+K341+K348+K355+K373+K387+K401+K415+K429+K443+K457</f>
        <v>962</v>
      </c>
      <c r="L462" s="63">
        <f>L26+L35+L44+L52+L59+L68+L76+L87+L94+L104+L112+L120+L127+L133+L144+L151+L160+L168+L175+L182+L189+L199+L206+L213+L220+L227+L234+L241++L253+L260+L267+L275+L282+L290+L298+L307+L315+L322+L334+L341+L348+L355+L373+L387+L401+L415+L429+L443+L457</f>
        <v>690</v>
      </c>
      <c r="M462" s="63">
        <f>M26+M35+M44+M52+M59+M68+M76+M87+M94+M104+M112+M120+M127+M133+M144+M151+M160+M168+M175+M182+M189+M199+M206+M213+M220+M227+M234+M241++M253+M260+M267+M275+M282+M290+M298+M307+M315+M322+M334+M341+M348+M355+M373+M387+M401+M415+M429+M443+M457</f>
        <v>180</v>
      </c>
      <c r="N462" s="63">
        <f>N26+N35+N44+N52+N59+N68+N76+N87+N94+N104+N112+N120+N127+N133+N144+N151+N160+N168+N175+N182+N189+N199+N206+N213+N220+N227+N234+N241++N253+N260+N267+N275+N282+N290+N298+N307+N315+N322+N334+N341+N348+N355+N373+N387+N401+N415+N429+N443+N457</f>
        <v>510</v>
      </c>
      <c r="O462" s="63">
        <f>O26+O35+O44+O52+O59+O68+O76+O87+O94+O104+O112+O120+O127+O133+O144+O151+O160+O168+O175+O182+O189+O199+O206+O213+O220+O227+O234+O241++O253+O260+O267+O275+O282+O290+O298+O307+O315+O322+O334+O341+O348+O355+O373+O387+O401+O415+O429+O443+O457</f>
        <v>120</v>
      </c>
      <c r="P462" s="62" t="s">
        <v>14</v>
      </c>
      <c r="Q462" s="62"/>
      <c r="R462" s="63">
        <f>R26+R35+R44+R52+R59+R68+R76+R87+R94+R104+R112+R120+R127+R133+R144+R151+R160+R168+R175+R182+R189+R199+R206+R213+R220+R227+R234+R241++R253+R260+R267+R275+R282+R290+R298+R307+R315+R322+R334+R341+R348+R355+R373+R387+R401+R415+R429+R443+R457</f>
        <v>272</v>
      </c>
      <c r="S462" s="63">
        <f>S26+S35+S44+S52+S59+S68+S76+S87+S94+S104+S112+S120+S127+S133+S144+S151+S160+S168+S175+S182+S189+S199+S206+S213+S220+S227+S234+S241++S253+S260+S267+S275+S282+S290+S298+S307+S315+S322+S334+S341+S348+S355+S373+S387+S401+S415+S429+S443+S457</f>
        <v>1413</v>
      </c>
      <c r="T462" s="63">
        <f>T26+T35+T44+T52+T59+T68+T76+T87+T94+T104+T112+T120+T127+T133+T144+T151+T160+T168+T175+T182+T189+T199+T206+T213+T220+T227+T234+T241++T253+T260+T267+T275+T282+T290+T298+T307+T315+T322+T334+T341+T348+T355+T373+T387+T401+T415+T429+T443+T457</f>
        <v>75</v>
      </c>
      <c r="U462" s="64" t="s">
        <v>14</v>
      </c>
      <c r="V462" s="62" t="s">
        <v>14</v>
      </c>
      <c r="W462" s="62" t="s">
        <v>14</v>
      </c>
      <c r="X462" s="62" t="s">
        <v>14</v>
      </c>
      <c r="Y462" s="65" t="s">
        <v>14</v>
      </c>
    </row>
    <row r="465" spans="1:18" hidden="1" x14ac:dyDescent="0.2"/>
    <row r="466" spans="1:18" ht="16" hidden="1" thickBot="1" x14ac:dyDescent="0.25"/>
    <row r="467" spans="1:18" ht="16" hidden="1" customHeight="1" x14ac:dyDescent="0.2">
      <c r="A467" s="172" t="s">
        <v>103</v>
      </c>
      <c r="B467" s="173"/>
      <c r="C467" s="245" t="s">
        <v>99</v>
      </c>
      <c r="D467" s="245"/>
      <c r="E467" s="246" t="s">
        <v>100</v>
      </c>
      <c r="F467" s="247"/>
      <c r="G467" s="248" t="s">
        <v>101</v>
      </c>
      <c r="H467" s="249"/>
      <c r="I467" s="66"/>
    </row>
    <row r="468" spans="1:18" ht="17.5" hidden="1" customHeight="1" x14ac:dyDescent="0.2">
      <c r="A468" s="174"/>
      <c r="B468" s="175"/>
      <c r="C468" s="224" t="s">
        <v>104</v>
      </c>
      <c r="D468" s="170" t="s">
        <v>105</v>
      </c>
      <c r="E468" s="224" t="s">
        <v>104</v>
      </c>
      <c r="F468" s="170" t="s">
        <v>105</v>
      </c>
      <c r="G468" s="250"/>
      <c r="H468" s="251"/>
      <c r="I468" s="66"/>
    </row>
    <row r="469" spans="1:18" ht="16" hidden="1" thickBot="1" x14ac:dyDescent="0.25">
      <c r="A469" s="229" t="s">
        <v>107</v>
      </c>
      <c r="B469" s="230"/>
      <c r="C469" s="225"/>
      <c r="D469" s="171"/>
      <c r="E469" s="225"/>
      <c r="F469" s="171"/>
      <c r="G469" s="252"/>
      <c r="H469" s="253"/>
      <c r="I469" s="66"/>
    </row>
    <row r="470" spans="1:18" ht="28" hidden="1" customHeight="1" x14ac:dyDescent="0.2">
      <c r="A470" s="182" t="s">
        <v>109</v>
      </c>
      <c r="B470" s="183"/>
      <c r="C470" s="67">
        <f>C459+C357+C243+C135</f>
        <v>180</v>
      </c>
      <c r="D470" s="68">
        <v>100</v>
      </c>
      <c r="E470" s="69">
        <f>I135+I243+I357+I459</f>
        <v>4685</v>
      </c>
      <c r="F470" s="32">
        <v>100</v>
      </c>
      <c r="G470" s="254" t="s">
        <v>148</v>
      </c>
      <c r="H470" s="255"/>
      <c r="I470" s="66"/>
    </row>
    <row r="471" spans="1:18" ht="14.5" hidden="1" customHeight="1" x14ac:dyDescent="0.2">
      <c r="A471" s="176" t="s">
        <v>111</v>
      </c>
      <c r="B471" s="177"/>
      <c r="C471" s="188">
        <f>D459+D357+D243+D135</f>
        <v>97.993333333333339</v>
      </c>
      <c r="D471" s="188">
        <f>C471/C470*100</f>
        <v>54.440740740740743</v>
      </c>
      <c r="E471" s="184">
        <f>K135+K243+K357+K459</f>
        <v>2543</v>
      </c>
      <c r="F471" s="227">
        <f>E471/E470*100</f>
        <v>54.27961579509072</v>
      </c>
      <c r="G471" s="214" t="s">
        <v>112</v>
      </c>
      <c r="H471" s="215"/>
      <c r="I471" s="66"/>
    </row>
    <row r="472" spans="1:18" hidden="1" x14ac:dyDescent="0.2">
      <c r="A472" s="178" t="s">
        <v>113</v>
      </c>
      <c r="B472" s="179"/>
      <c r="C472" s="231"/>
      <c r="D472" s="188"/>
      <c r="E472" s="185"/>
      <c r="F472" s="228"/>
      <c r="G472" s="216"/>
      <c r="H472" s="217"/>
      <c r="I472" s="66"/>
    </row>
    <row r="473" spans="1:18" ht="25.5" hidden="1" customHeight="1" x14ac:dyDescent="0.2">
      <c r="A473" s="180" t="s">
        <v>114</v>
      </c>
      <c r="B473" s="181"/>
      <c r="C473" s="30">
        <f>C26+C35+C44+C52+C59+C68+C76+C87+C94+C104+C112+C120+C127+C133+C144+C151+C160+C168+C175+C182+C189+C199+C206+C213+C220+C227+C234+C241+C253+C260+C267+C275+C282+C290+C298++C307+C315+C322+C334+C341+C348+C355+C373+C387+C401+C415+C429+C443+C457</f>
        <v>90</v>
      </c>
      <c r="D473" s="26">
        <f>C473/C470*100</f>
        <v>50</v>
      </c>
      <c r="E473" s="36">
        <f>I26+I35+I44+I52+I59+I68+I76+I87+I94+I104+I112+I120+I127+I133+I144+I151+I160+I168+I175+I182+I189+I199+I206+I213+I220+I227+I234+I241+I253+I260+I267+I275+I282+I290+I298++I307+I315+I322+I334+I341+I348+I355+I373+I387+I401+I415+I429+I443+I457</f>
        <v>2375</v>
      </c>
      <c r="F473" s="70">
        <f>E473/E470*100</f>
        <v>50.693703308431161</v>
      </c>
      <c r="G473" s="232" t="s">
        <v>115</v>
      </c>
      <c r="H473" s="233"/>
      <c r="R473" s="71"/>
    </row>
    <row r="474" spans="1:18" ht="27" hidden="1" customHeight="1" x14ac:dyDescent="0.2">
      <c r="A474" s="180" t="s">
        <v>116</v>
      </c>
      <c r="B474" s="181"/>
      <c r="C474" s="30">
        <f>C33+C92+C149+C204+C258+C313+C385</f>
        <v>18</v>
      </c>
      <c r="D474" s="26">
        <f>C474/C470*100</f>
        <v>10</v>
      </c>
      <c r="E474" s="144">
        <f>I33+I92+I149+I204+I258+I313+I385</f>
        <v>450</v>
      </c>
      <c r="F474" s="30">
        <f>E474/E470*100</f>
        <v>9.6051227321237995</v>
      </c>
      <c r="G474" s="197"/>
      <c r="H474" s="198"/>
    </row>
    <row r="475" spans="1:18" hidden="1" x14ac:dyDescent="0.2">
      <c r="A475" s="176" t="s">
        <v>117</v>
      </c>
      <c r="B475" s="177"/>
      <c r="C475" s="186">
        <f>F135+F243+F357+F459</f>
        <v>116.5</v>
      </c>
      <c r="D475" s="188">
        <f>C475/C470*100</f>
        <v>64.722222222222229</v>
      </c>
      <c r="E475" s="184">
        <f>J135+J243+J357+J459</f>
        <v>3116</v>
      </c>
      <c r="F475" s="186">
        <f>E475/E470*100</f>
        <v>66.510138740661688</v>
      </c>
      <c r="G475" s="189" t="s">
        <v>149</v>
      </c>
      <c r="H475" s="190"/>
      <c r="I475" s="66"/>
      <c r="J475" s="72"/>
      <c r="K475" s="244"/>
      <c r="L475" s="244"/>
      <c r="M475" s="244"/>
      <c r="N475" s="73"/>
    </row>
    <row r="476" spans="1:18" hidden="1" x14ac:dyDescent="0.2">
      <c r="A476" s="178" t="s">
        <v>118</v>
      </c>
      <c r="B476" s="179"/>
      <c r="C476" s="187"/>
      <c r="D476" s="188"/>
      <c r="E476" s="185"/>
      <c r="F476" s="187"/>
      <c r="G476" s="191"/>
      <c r="H476" s="192"/>
      <c r="I476" s="66"/>
      <c r="J476" s="72"/>
      <c r="K476" s="244"/>
      <c r="L476" s="244"/>
      <c r="M476" s="244"/>
      <c r="N476" s="73"/>
    </row>
    <row r="477" spans="1:18" ht="14.5" hidden="1" customHeight="1" x14ac:dyDescent="0.2">
      <c r="A477" s="176" t="s">
        <v>119</v>
      </c>
      <c r="B477" s="177"/>
      <c r="C477" s="186">
        <f>+C18+C19+C61+C62+C63+C80+C284+C285</f>
        <v>9</v>
      </c>
      <c r="D477" s="186">
        <f>C477/C470*100</f>
        <v>5</v>
      </c>
      <c r="E477" s="184">
        <f>+I18+I19+I61+I62+I63+I80+I284+I285</f>
        <v>250</v>
      </c>
      <c r="F477" s="186">
        <f>E477/E470*100</f>
        <v>5.3361792956243335</v>
      </c>
      <c r="G477" s="240" t="s">
        <v>120</v>
      </c>
      <c r="H477" s="241"/>
      <c r="I477" s="66"/>
      <c r="J477" s="72"/>
      <c r="K477" s="244"/>
      <c r="L477" s="244"/>
      <c r="M477" s="244"/>
      <c r="N477" s="73"/>
    </row>
    <row r="478" spans="1:18" hidden="1" x14ac:dyDescent="0.2">
      <c r="A478" s="178" t="s">
        <v>121</v>
      </c>
      <c r="B478" s="179"/>
      <c r="C478" s="187"/>
      <c r="D478" s="187"/>
      <c r="E478" s="185"/>
      <c r="F478" s="187"/>
      <c r="G478" s="242"/>
      <c r="H478" s="243"/>
      <c r="I478" s="66"/>
      <c r="J478" s="72"/>
      <c r="K478" s="73"/>
      <c r="L478" s="73"/>
      <c r="M478" s="73"/>
      <c r="N478" s="73"/>
    </row>
    <row r="479" spans="1:18" ht="26.5" hidden="1" customHeight="1" x14ac:dyDescent="0.2">
      <c r="A479" s="180" t="s">
        <v>122</v>
      </c>
      <c r="B479" s="181"/>
      <c r="C479" s="74">
        <f>+C19+C61+C62+C63+C80+C284+C285</f>
        <v>7</v>
      </c>
      <c r="D479" s="26">
        <f>C479/C470*100</f>
        <v>3.8888888888888888</v>
      </c>
      <c r="E479" s="133">
        <f>+I19+I61+I62+I63+I80+I284+I285</f>
        <v>200</v>
      </c>
      <c r="F479" s="67">
        <f>E479/E470*100</f>
        <v>4.2689434364994661</v>
      </c>
      <c r="G479" s="197" t="s">
        <v>123</v>
      </c>
      <c r="H479" s="198"/>
      <c r="I479" s="66"/>
      <c r="J479" s="72"/>
      <c r="K479" s="244"/>
      <c r="L479" s="244"/>
      <c r="M479" s="244"/>
      <c r="N479" s="73"/>
    </row>
    <row r="480" spans="1:18" ht="14.5" hidden="1" customHeight="1" x14ac:dyDescent="0.2">
      <c r="A480" s="176" t="s">
        <v>124</v>
      </c>
      <c r="B480" s="177"/>
      <c r="C480" s="186">
        <f>+C19+C61+C62+C63+C284+C285</f>
        <v>4</v>
      </c>
      <c r="D480" s="186">
        <f>C480/C470*100</f>
        <v>2.2222222222222223</v>
      </c>
      <c r="E480" s="184">
        <f>+I19+I61+I62+I63+I284+I285</f>
        <v>110</v>
      </c>
      <c r="F480" s="186">
        <f>E480/E470*100</f>
        <v>2.3479188900747063</v>
      </c>
      <c r="G480" s="240" t="s">
        <v>125</v>
      </c>
      <c r="H480" s="241"/>
      <c r="I480" s="66"/>
      <c r="J480" s="72"/>
      <c r="K480" s="73"/>
      <c r="L480" s="73"/>
      <c r="M480" s="73"/>
      <c r="N480" s="73"/>
    </row>
    <row r="481" spans="1:14" hidden="1" x14ac:dyDescent="0.2">
      <c r="A481" s="178" t="s">
        <v>126</v>
      </c>
      <c r="B481" s="179"/>
      <c r="C481" s="187"/>
      <c r="D481" s="187"/>
      <c r="E481" s="185"/>
      <c r="F481" s="187"/>
      <c r="G481" s="242"/>
      <c r="H481" s="243"/>
      <c r="I481" s="66"/>
      <c r="J481" s="72"/>
      <c r="K481" s="73"/>
      <c r="L481" s="73"/>
      <c r="M481" s="73"/>
      <c r="N481" s="73"/>
    </row>
    <row r="482" spans="1:14" ht="42" hidden="1" customHeight="1" x14ac:dyDescent="0.2">
      <c r="A482" s="180" t="s">
        <v>127</v>
      </c>
      <c r="B482" s="181"/>
      <c r="C482" s="30">
        <f>+C20+C81+C139+C193</f>
        <v>8</v>
      </c>
      <c r="D482" s="26">
        <f>C482/C470*100</f>
        <v>4.4444444444444446</v>
      </c>
      <c r="E482" s="144">
        <f>+I20+I81+I139+I193</f>
        <v>240</v>
      </c>
      <c r="F482" s="30">
        <f>E482/E471*100</f>
        <v>9.4376720408965795</v>
      </c>
      <c r="G482" s="197" t="s">
        <v>128</v>
      </c>
      <c r="H482" s="198"/>
      <c r="I482" s="66"/>
      <c r="J482" s="72"/>
      <c r="K482" s="73"/>
      <c r="L482" s="73"/>
      <c r="M482" s="73"/>
      <c r="N482" s="73"/>
    </row>
    <row r="483" spans="1:14" hidden="1" x14ac:dyDescent="0.2">
      <c r="A483" s="180" t="s">
        <v>129</v>
      </c>
      <c r="B483" s="181"/>
      <c r="C483" s="30">
        <f>+C21+C82</f>
        <v>0</v>
      </c>
      <c r="D483" s="26">
        <f>C483/C470*100</f>
        <v>0</v>
      </c>
      <c r="E483" s="144">
        <f>+I21+I82</f>
        <v>0</v>
      </c>
      <c r="F483" s="30">
        <f>E483/E470*100</f>
        <v>0</v>
      </c>
      <c r="G483" s="197" t="s">
        <v>130</v>
      </c>
      <c r="H483" s="198"/>
      <c r="I483" s="66"/>
    </row>
    <row r="484" spans="1:14" ht="36" hidden="1" customHeight="1" x14ac:dyDescent="0.2">
      <c r="A484" s="180" t="s">
        <v>150</v>
      </c>
      <c r="B484" s="181"/>
      <c r="C484" s="67">
        <f>+C324</f>
        <v>10</v>
      </c>
      <c r="D484" s="74">
        <f>C484/C470*100</f>
        <v>5.5555555555555554</v>
      </c>
      <c r="E484" s="145">
        <f>+I324</f>
        <v>250</v>
      </c>
      <c r="F484" s="67">
        <f>E484/E470*100</f>
        <v>5.3361792956243335</v>
      </c>
      <c r="G484" s="197" t="s">
        <v>151</v>
      </c>
      <c r="H484" s="198"/>
      <c r="I484" s="66"/>
      <c r="J484" s="76"/>
      <c r="K484" s="76"/>
      <c r="L484" s="76"/>
      <c r="M484" s="76"/>
      <c r="N484" s="76"/>
    </row>
    <row r="485" spans="1:14" ht="26.25" hidden="1" customHeight="1" thickBot="1" x14ac:dyDescent="0.25">
      <c r="A485" s="210" t="s">
        <v>132</v>
      </c>
      <c r="B485" s="211"/>
      <c r="C485" s="77">
        <f>C74+C131+C187+C239+C296+C353+C455</f>
        <v>36</v>
      </c>
      <c r="D485" s="78">
        <f>C485/C470*100</f>
        <v>20</v>
      </c>
      <c r="E485" s="77">
        <f>I74+I131+I187+I239+I296+I353+I455</f>
        <v>960</v>
      </c>
      <c r="F485" s="77">
        <f>240/E470*100</f>
        <v>5.1227321237993593</v>
      </c>
      <c r="G485" s="212" t="s">
        <v>152</v>
      </c>
      <c r="H485" s="213"/>
      <c r="J485" s="66"/>
      <c r="K485" s="71"/>
      <c r="L485" s="66"/>
      <c r="M485" s="66"/>
      <c r="N485" s="66"/>
    </row>
    <row r="486" spans="1:14" hidden="1" x14ac:dyDescent="0.2"/>
    <row r="487" spans="1:14" ht="16" hidden="1" thickBot="1" x14ac:dyDescent="0.25"/>
    <row r="488" spans="1:14" ht="16" hidden="1" x14ac:dyDescent="0.2">
      <c r="A488" s="79" t="s">
        <v>102</v>
      </c>
      <c r="B488" s="218" t="s">
        <v>105</v>
      </c>
      <c r="C488" s="219"/>
      <c r="D488" s="80"/>
    </row>
    <row r="489" spans="1:14" hidden="1" x14ac:dyDescent="0.2">
      <c r="A489" s="81" t="s">
        <v>106</v>
      </c>
      <c r="B489" s="220"/>
      <c r="C489" s="221"/>
      <c r="D489" s="82"/>
    </row>
    <row r="490" spans="1:14" hidden="1" x14ac:dyDescent="0.2">
      <c r="A490" s="83" t="s">
        <v>108</v>
      </c>
      <c r="B490" s="222"/>
      <c r="C490" s="223"/>
      <c r="D490" s="72"/>
    </row>
    <row r="491" spans="1:14" hidden="1" x14ac:dyDescent="0.2">
      <c r="A491" s="201" t="s">
        <v>110</v>
      </c>
      <c r="B491" s="202"/>
      <c r="C491" s="203"/>
      <c r="D491" s="84"/>
    </row>
    <row r="492" spans="1:14" ht="14.5" hidden="1" customHeight="1" x14ac:dyDescent="0.2">
      <c r="A492" s="85" t="str">
        <f>IF(B7=0,"",B7)</f>
        <v>nauk ścisłych</v>
      </c>
      <c r="B492" s="204">
        <v>100</v>
      </c>
      <c r="C492" s="205"/>
    </row>
    <row r="493" spans="1:14" ht="14.5" hidden="1" customHeight="1" x14ac:dyDescent="0.2">
      <c r="A493" s="86" t="str">
        <f>IF(B8=0,"",B8)</f>
        <v/>
      </c>
      <c r="B493" s="206"/>
      <c r="C493" s="207"/>
    </row>
    <row r="494" spans="1:14" ht="14.5" hidden="1" customHeight="1" x14ac:dyDescent="0.2">
      <c r="A494" s="87" t="str">
        <f>IF(B9=0,"",B9)</f>
        <v/>
      </c>
      <c r="B494" s="208"/>
      <c r="C494" s="209"/>
    </row>
    <row r="495" spans="1:14" ht="16" hidden="1" thickBot="1" x14ac:dyDescent="0.25">
      <c r="A495" s="88" t="s">
        <v>131</v>
      </c>
      <c r="B495" s="199">
        <f>SUM(B492:C494)</f>
        <v>100</v>
      </c>
      <c r="C495" s="200"/>
      <c r="D495" s="89"/>
    </row>
    <row r="496" spans="1:14" hidden="1" x14ac:dyDescent="0.2"/>
    <row r="497" spans="2:12" hidden="1" x14ac:dyDescent="0.2"/>
    <row r="498" spans="2:12" ht="81.75" hidden="1" customHeight="1" x14ac:dyDescent="0.2"/>
    <row r="499" spans="2:12" hidden="1" x14ac:dyDescent="0.2"/>
    <row r="500" spans="2:12" hidden="1" x14ac:dyDescent="0.2"/>
    <row r="502" spans="2:12" hidden="1" x14ac:dyDescent="0.2"/>
    <row r="503" spans="2:12" hidden="1" x14ac:dyDescent="0.2"/>
    <row r="504" spans="2:12" hidden="1" x14ac:dyDescent="0.2"/>
    <row r="505" spans="2:12" hidden="1" x14ac:dyDescent="0.2">
      <c r="B505" s="90" t="s">
        <v>15</v>
      </c>
      <c r="C505" s="90"/>
      <c r="D505" s="90" t="s">
        <v>18</v>
      </c>
      <c r="E505" s="90"/>
      <c r="F505" s="90" t="s">
        <v>22</v>
      </c>
      <c r="H505" s="90"/>
      <c r="K505" s="91" t="s">
        <v>42</v>
      </c>
      <c r="L505" s="2" t="e">
        <f ca="1">OFFSET($L$514,1,0,COUNTA($L$515:$L$523),1)</f>
        <v>#VALUE!</v>
      </c>
    </row>
    <row r="506" spans="2:12" hidden="1" x14ac:dyDescent="0.2">
      <c r="B506" s="2" t="s">
        <v>16</v>
      </c>
      <c r="D506" s="2" t="s">
        <v>19</v>
      </c>
      <c r="K506" s="91" t="s">
        <v>51</v>
      </c>
      <c r="L506" s="2" t="e">
        <f ca="1">OFFSET($N$514,MATCH(Chemia_stosowana!$B$1,$M$515:$M$535,0),0,COUNTIF($M$515:$M$535,Chemia_stosowana!$B$1),1)</f>
        <v>#N/A</v>
      </c>
    </row>
    <row r="507" spans="2:12" hidden="1" x14ac:dyDescent="0.2">
      <c r="B507" s="2" t="s">
        <v>17</v>
      </c>
      <c r="D507" s="2" t="s">
        <v>20</v>
      </c>
      <c r="F507" s="2" t="s">
        <v>24</v>
      </c>
      <c r="K507" s="91" t="s">
        <v>50</v>
      </c>
      <c r="L507" s="2" t="e">
        <f ca="1">OFFSET($J$513,MATCH(Chemia_stosowana!$B$1&amp;Chemia_stosowana!$B$5,$H$514:$H$554&amp;$I$514:$I$554,0),0,COUNTIFS($H$514:$H$554,Chemia_stosowana!$B$1,$I$514:$I$554,Chemia_stosowana!$B$5),1)</f>
        <v>#VALUE!</v>
      </c>
    </row>
    <row r="508" spans="2:12" hidden="1" x14ac:dyDescent="0.2">
      <c r="B508" s="2" t="s">
        <v>21</v>
      </c>
      <c r="F508" s="2" t="s">
        <v>23</v>
      </c>
    </row>
    <row r="509" spans="2:12" hidden="1" x14ac:dyDescent="0.2">
      <c r="F509" t="s">
        <v>147</v>
      </c>
    </row>
    <row r="510" spans="2:12" hidden="1" x14ac:dyDescent="0.2">
      <c r="F510" s="2" t="s">
        <v>25</v>
      </c>
    </row>
    <row r="511" spans="2:12" hidden="1" x14ac:dyDescent="0.2">
      <c r="F511" s="2" t="s">
        <v>26</v>
      </c>
    </row>
    <row r="512" spans="2:12" hidden="1" x14ac:dyDescent="0.2">
      <c r="B512" s="90" t="s">
        <v>76</v>
      </c>
      <c r="D512" s="90" t="s">
        <v>135</v>
      </c>
    </row>
    <row r="513" spans="2:14" hidden="1" x14ac:dyDescent="0.2">
      <c r="B513" s="2" t="s">
        <v>81</v>
      </c>
      <c r="D513" s="2" t="s">
        <v>79</v>
      </c>
      <c r="H513" s="90" t="s">
        <v>42</v>
      </c>
      <c r="I513" s="90" t="s">
        <v>51</v>
      </c>
      <c r="J513" s="103" t="s">
        <v>50</v>
      </c>
      <c r="L513" s="90" t="s">
        <v>72</v>
      </c>
      <c r="M513" s="90" t="s">
        <v>73</v>
      </c>
    </row>
    <row r="514" spans="2:14" ht="16" hidden="1" x14ac:dyDescent="0.2">
      <c r="B514" s="2" t="s">
        <v>82</v>
      </c>
      <c r="D514" s="2" t="s">
        <v>136</v>
      </c>
      <c r="H514" s="92" t="s">
        <v>43</v>
      </c>
      <c r="I514" s="93" t="s">
        <v>52</v>
      </c>
      <c r="J514" s="92" t="s">
        <v>54</v>
      </c>
      <c r="K514" s="94"/>
      <c r="L514" s="90" t="s">
        <v>42</v>
      </c>
      <c r="M514" s="90" t="s">
        <v>42</v>
      </c>
      <c r="N514" s="90" t="s">
        <v>51</v>
      </c>
    </row>
    <row r="515" spans="2:14" ht="16" hidden="1" x14ac:dyDescent="0.2">
      <c r="H515" s="92" t="s">
        <v>43</v>
      </c>
      <c r="I515" s="2" t="s">
        <v>53</v>
      </c>
      <c r="J515" s="2" t="s">
        <v>55</v>
      </c>
      <c r="L515" s="92" t="s">
        <v>43</v>
      </c>
      <c r="M515" s="92" t="s">
        <v>43</v>
      </c>
      <c r="N515" s="93" t="s">
        <v>52</v>
      </c>
    </row>
    <row r="516" spans="2:14" ht="112" hidden="1" x14ac:dyDescent="0.2">
      <c r="H516" s="93" t="s">
        <v>49</v>
      </c>
      <c r="I516" s="92" t="s">
        <v>52</v>
      </c>
      <c r="J516" s="92" t="s">
        <v>54</v>
      </c>
      <c r="L516" s="102" t="s">
        <v>145</v>
      </c>
      <c r="M516" s="92" t="s">
        <v>43</v>
      </c>
      <c r="N516" s="92" t="s">
        <v>53</v>
      </c>
    </row>
    <row r="517" spans="2:14" ht="128" hidden="1" x14ac:dyDescent="0.2">
      <c r="H517" s="92" t="s">
        <v>47</v>
      </c>
      <c r="I517" t="s">
        <v>52</v>
      </c>
      <c r="J517" s="2" t="s">
        <v>56</v>
      </c>
      <c r="L517" s="93" t="s">
        <v>49</v>
      </c>
      <c r="M517" s="93" t="s">
        <v>49</v>
      </c>
      <c r="N517" s="92" t="s">
        <v>52</v>
      </c>
    </row>
    <row r="518" spans="2:14" hidden="1" x14ac:dyDescent="0.2">
      <c r="H518" s="92" t="s">
        <v>46</v>
      </c>
      <c r="I518" s="2" t="s">
        <v>52</v>
      </c>
      <c r="J518" s="2" t="s">
        <v>57</v>
      </c>
      <c r="L518" s="92" t="s">
        <v>47</v>
      </c>
      <c r="M518" s="92" t="s">
        <v>47</v>
      </c>
      <c r="N518" s="92" t="s">
        <v>52</v>
      </c>
    </row>
    <row r="519" spans="2:14" hidden="1" x14ac:dyDescent="0.2">
      <c r="H519" s="92" t="s">
        <v>46</v>
      </c>
      <c r="I519" s="2" t="s">
        <v>53</v>
      </c>
      <c r="J519" s="2" t="s">
        <v>62</v>
      </c>
      <c r="L519" s="92" t="s">
        <v>46</v>
      </c>
      <c r="M519" s="92" t="s">
        <v>46</v>
      </c>
      <c r="N519" s="92" t="s">
        <v>52</v>
      </c>
    </row>
    <row r="520" spans="2:14" hidden="1" x14ac:dyDescent="0.2">
      <c r="H520" s="92" t="s">
        <v>46</v>
      </c>
      <c r="I520" s="2" t="s">
        <v>53</v>
      </c>
      <c r="J520" s="2" t="s">
        <v>63</v>
      </c>
      <c r="L520" s="92" t="s">
        <v>48</v>
      </c>
      <c r="M520" s="92" t="s">
        <v>46</v>
      </c>
      <c r="N520" s="92" t="s">
        <v>53</v>
      </c>
    </row>
    <row r="521" spans="2:14" hidden="1" x14ac:dyDescent="0.2">
      <c r="H521" s="92" t="s">
        <v>46</v>
      </c>
      <c r="I521" s="2" t="s">
        <v>53</v>
      </c>
      <c r="J521" s="2" t="s">
        <v>61</v>
      </c>
      <c r="L521" s="92" t="s">
        <v>45</v>
      </c>
      <c r="M521" s="92" t="s">
        <v>48</v>
      </c>
      <c r="N521" s="92" t="s">
        <v>53</v>
      </c>
    </row>
    <row r="522" spans="2:14" hidden="1" x14ac:dyDescent="0.2">
      <c r="H522" s="92" t="s">
        <v>46</v>
      </c>
      <c r="I522" s="2" t="s">
        <v>53</v>
      </c>
      <c r="J522" s="2" t="s">
        <v>65</v>
      </c>
      <c r="L522" s="92" t="s">
        <v>44</v>
      </c>
      <c r="M522" s="92" t="s">
        <v>45</v>
      </c>
      <c r="N522" s="92" t="s">
        <v>52</v>
      </c>
    </row>
    <row r="523" spans="2:14" hidden="1" x14ac:dyDescent="0.2">
      <c r="H523" s="92" t="s">
        <v>46</v>
      </c>
      <c r="I523" s="2" t="s">
        <v>53</v>
      </c>
      <c r="J523" s="2" t="s">
        <v>64</v>
      </c>
      <c r="L523" s="92"/>
      <c r="M523" s="92" t="s">
        <v>45</v>
      </c>
      <c r="N523" s="92" t="s">
        <v>53</v>
      </c>
    </row>
    <row r="524" spans="2:14" hidden="1" x14ac:dyDescent="0.2">
      <c r="H524" s="92" t="s">
        <v>48</v>
      </c>
      <c r="I524" s="2" t="s">
        <v>53</v>
      </c>
      <c r="J524" s="2" t="s">
        <v>54</v>
      </c>
      <c r="L524" s="92"/>
      <c r="M524" s="92" t="s">
        <v>44</v>
      </c>
      <c r="N524" s="92" t="s">
        <v>52</v>
      </c>
    </row>
    <row r="525" spans="2:14" hidden="1" x14ac:dyDescent="0.2">
      <c r="H525" s="92" t="s">
        <v>45</v>
      </c>
      <c r="I525" s="2" t="s">
        <v>52</v>
      </c>
      <c r="J525" s="2" t="s">
        <v>54</v>
      </c>
      <c r="L525" s="92"/>
      <c r="M525" s="92" t="s">
        <v>44</v>
      </c>
      <c r="N525" s="92" t="s">
        <v>53</v>
      </c>
    </row>
    <row r="526" spans="2:14" hidden="1" x14ac:dyDescent="0.2">
      <c r="H526" s="92" t="s">
        <v>45</v>
      </c>
      <c r="I526" s="2" t="s">
        <v>52</v>
      </c>
      <c r="J526" s="2" t="s">
        <v>85</v>
      </c>
    </row>
    <row r="527" spans="2:14" hidden="1" x14ac:dyDescent="0.2">
      <c r="H527" s="92" t="s">
        <v>45</v>
      </c>
      <c r="I527" s="2" t="s">
        <v>53</v>
      </c>
      <c r="J527" s="2" t="s">
        <v>66</v>
      </c>
    </row>
    <row r="528" spans="2:14" hidden="1" x14ac:dyDescent="0.2">
      <c r="H528" s="92" t="s">
        <v>45</v>
      </c>
      <c r="I528" s="2" t="s">
        <v>53</v>
      </c>
      <c r="J528" s="2" t="s">
        <v>67</v>
      </c>
    </row>
    <row r="529" spans="2:10" hidden="1" x14ac:dyDescent="0.2">
      <c r="H529" s="92" t="s">
        <v>44</v>
      </c>
      <c r="I529" s="2" t="s">
        <v>52</v>
      </c>
      <c r="J529" s="2" t="s">
        <v>59</v>
      </c>
    </row>
    <row r="530" spans="2:10" hidden="1" x14ac:dyDescent="0.2">
      <c r="H530" s="92" t="s">
        <v>44</v>
      </c>
      <c r="I530" s="2" t="s">
        <v>52</v>
      </c>
      <c r="J530" s="2" t="s">
        <v>58</v>
      </c>
    </row>
    <row r="531" spans="2:10" hidden="1" x14ac:dyDescent="0.2">
      <c r="H531" s="92" t="s">
        <v>44</v>
      </c>
      <c r="I531" s="2" t="s">
        <v>52</v>
      </c>
      <c r="J531" s="2" t="s">
        <v>60</v>
      </c>
    </row>
    <row r="532" spans="2:10" hidden="1" x14ac:dyDescent="0.2">
      <c r="H532" s="92" t="s">
        <v>44</v>
      </c>
      <c r="I532" s="2" t="s">
        <v>53</v>
      </c>
      <c r="J532" s="2" t="s">
        <v>68</v>
      </c>
    </row>
    <row r="533" spans="2:10" hidden="1" x14ac:dyDescent="0.2">
      <c r="H533" s="92" t="s">
        <v>44</v>
      </c>
      <c r="I533" s="2" t="s">
        <v>53</v>
      </c>
      <c r="J533" s="2" t="s">
        <v>69</v>
      </c>
    </row>
    <row r="534" spans="2:10" hidden="1" x14ac:dyDescent="0.2">
      <c r="H534" s="92" t="s">
        <v>44</v>
      </c>
      <c r="I534" s="2" t="s">
        <v>53</v>
      </c>
      <c r="J534" s="2" t="s">
        <v>70</v>
      </c>
    </row>
    <row r="535" spans="2:10" hidden="1" x14ac:dyDescent="0.2">
      <c r="H535" s="92" t="s">
        <v>44</v>
      </c>
      <c r="I535" s="2" t="s">
        <v>53</v>
      </c>
      <c r="J535" s="2" t="s">
        <v>71</v>
      </c>
    </row>
    <row r="536" spans="2:10" hidden="1" x14ac:dyDescent="0.2">
      <c r="H536" s="102" t="s">
        <v>145</v>
      </c>
      <c r="I536" t="s">
        <v>52</v>
      </c>
      <c r="J536" t="s">
        <v>176</v>
      </c>
    </row>
    <row r="537" spans="2:10" hidden="1" x14ac:dyDescent="0.2">
      <c r="H537" s="102" t="s">
        <v>145</v>
      </c>
      <c r="I537" t="s">
        <v>52</v>
      </c>
      <c r="J537" t="s">
        <v>146</v>
      </c>
    </row>
    <row r="538" spans="2:10" hidden="1" x14ac:dyDescent="0.2"/>
    <row r="539" spans="2:10" hidden="1" x14ac:dyDescent="0.2">
      <c r="B539" s="193" t="s">
        <v>133</v>
      </c>
      <c r="C539" s="195" t="s">
        <v>134</v>
      </c>
      <c r="D539" s="196" t="s">
        <v>102</v>
      </c>
      <c r="E539" s="196"/>
      <c r="F539" s="196"/>
    </row>
    <row r="540" spans="2:10" ht="53" hidden="1" x14ac:dyDescent="0.2">
      <c r="B540" s="194"/>
      <c r="C540" s="195"/>
      <c r="D540" s="95" t="str">
        <f>IF(Chemia_stosowana!B510=0,"",Chemia_stosowana!B510)</f>
        <v/>
      </c>
      <c r="E540" s="96" t="str">
        <f>IF(Chemia_stosowana!B511=0,"",Chemia_stosowana!B511)</f>
        <v/>
      </c>
      <c r="F540" s="97" t="str">
        <f>IF(Chemia_stosowana!B512=0,"",Chemia_stosowana!B512)</f>
        <v>Profil kształcenia</v>
      </c>
    </row>
    <row r="541" spans="2:10" hidden="1" x14ac:dyDescent="0.2">
      <c r="B541" s="2" t="s">
        <v>27</v>
      </c>
      <c r="C541" s="2">
        <v>1</v>
      </c>
      <c r="D541" s="2">
        <f>SUMPRODUCT(Chemia_stosowana!C521:C524,Chemia_stosowana!W521:W524)</f>
        <v>0</v>
      </c>
      <c r="E541" s="2">
        <f>SUMPRODUCT(Chemia_stosowana!C521:C524,Chemia_stosowana!X521:X524)</f>
        <v>0</v>
      </c>
      <c r="F541" s="2">
        <f>SUMPRODUCT(Chemia_stosowana!C521:C524,Chemia_stosowana!Y521:Y524)</f>
        <v>0</v>
      </c>
    </row>
    <row r="542" spans="2:10" hidden="1" x14ac:dyDescent="0.2">
      <c r="B542" s="2" t="s">
        <v>28</v>
      </c>
      <c r="C542" s="2">
        <v>1</v>
      </c>
      <c r="D542" s="2">
        <f>SUMPRODUCT(Chemia_stosowana!C529:C535,Chemia_stosowana!W529:W535)</f>
        <v>0</v>
      </c>
      <c r="E542" s="2">
        <f>SUMPRODUCT(Chemia_stosowana!C529:C535,Chemia_stosowana!X529:X535)</f>
        <v>0</v>
      </c>
      <c r="F542" s="2">
        <f>SUMPRODUCT(Chemia_stosowana!C529:C535,Chemia_stosowana!Y529:Y535)</f>
        <v>0</v>
      </c>
    </row>
    <row r="543" spans="2:10" hidden="1" x14ac:dyDescent="0.2">
      <c r="B543" s="2" t="s">
        <v>29</v>
      </c>
      <c r="C543" s="2">
        <v>1</v>
      </c>
      <c r="D543" s="2">
        <f>SUMPRODUCT(Chemia_stosowana!C540:C549,Chemia_stosowana!W540:W549)</f>
        <v>0</v>
      </c>
      <c r="E543" s="2">
        <f>SUMPRODUCT(Chemia_stosowana!C540:C549,Chemia_stosowana!X540:X549)</f>
        <v>0</v>
      </c>
      <c r="F543" s="2">
        <f>SUMPRODUCT(Chemia_stosowana!C540:C549,Chemia_stosowana!Y540:Y549)</f>
        <v>0</v>
      </c>
    </row>
    <row r="544" spans="2:10" hidden="1" x14ac:dyDescent="0.2">
      <c r="B544" s="2" t="s">
        <v>30</v>
      </c>
      <c r="C544" s="2">
        <v>1</v>
      </c>
      <c r="D544" s="2">
        <f>SUMPRODUCT(Chemia_stosowana!C554:C555,Chemia_stosowana!W554:W555)</f>
        <v>0</v>
      </c>
      <c r="E544" s="2">
        <f>SUMPRODUCT(Chemia_stosowana!C554:C555,Chemia_stosowana!X554:X555)</f>
        <v>0</v>
      </c>
      <c r="F544" s="2">
        <f>SUMPRODUCT(Chemia_stosowana!C554:C555,Chemia_stosowana!Y554:Y555)</f>
        <v>0</v>
      </c>
    </row>
    <row r="545" spans="2:6" hidden="1" x14ac:dyDescent="0.2">
      <c r="B545" s="2" t="s">
        <v>33</v>
      </c>
      <c r="C545" s="2">
        <v>1</v>
      </c>
      <c r="D545" s="2">
        <f>SUMPRODUCT(Chemia_stosowana!C560:C561,Chemia_stosowana!W560:W561)</f>
        <v>0</v>
      </c>
      <c r="E545" s="2">
        <f>SUMPRODUCT(Chemia_stosowana!C560:C561,Chemia_stosowana!X560:X561)</f>
        <v>0</v>
      </c>
      <c r="F545" s="2">
        <f>SUMPRODUCT(Chemia_stosowana!C560:C561,Chemia_stosowana!Y560:Y561)</f>
        <v>0</v>
      </c>
    </row>
    <row r="546" spans="2:6" hidden="1" x14ac:dyDescent="0.2">
      <c r="B546" s="2" t="s">
        <v>31</v>
      </c>
      <c r="C546" s="2">
        <v>1</v>
      </c>
      <c r="D546" s="2">
        <f>SUMPRODUCT(Chemia_stosowana!C566:C572,Chemia_stosowana!W566:W572)</f>
        <v>0</v>
      </c>
      <c r="E546" s="2">
        <f>SUMPRODUCT(Chemia_stosowana!C566:C572,Chemia_stosowana!X566:X572)</f>
        <v>0</v>
      </c>
      <c r="F546" s="2">
        <f>SUMPRODUCT(Chemia_stosowana!C566:C572,Chemia_stosowana!Y566:Y572)</f>
        <v>0</v>
      </c>
    </row>
    <row r="547" spans="2:6" hidden="1" x14ac:dyDescent="0.2">
      <c r="B547" s="2" t="s">
        <v>32</v>
      </c>
      <c r="C547" s="2">
        <v>1</v>
      </c>
      <c r="D547" s="98">
        <f>SUMPRODUCT(Chemia_stosowana!C577:C578,Chemia_stosowana!W577:W578)</f>
        <v>0</v>
      </c>
      <c r="E547" s="98">
        <f>SUMPRODUCT(Chemia_stosowana!C577:C578,Chemia_stosowana!X577:X578)</f>
        <v>0</v>
      </c>
      <c r="F547" s="98">
        <f>SUMPRODUCT(Chemia_stosowana!C577:C578,Chemia_stosowana!Y577:Y578)</f>
        <v>0</v>
      </c>
    </row>
    <row r="548" spans="2:6" hidden="1" x14ac:dyDescent="0.2">
      <c r="B548" s="99" t="s">
        <v>27</v>
      </c>
      <c r="C548" s="99">
        <v>2</v>
      </c>
      <c r="D548" s="2">
        <f>SUMPRODUCT(Chemia_stosowana!C585:C588,Chemia_stosowana!W585:W588)</f>
        <v>0</v>
      </c>
      <c r="E548" s="2">
        <f>SUMPRODUCT(Chemia_stosowana!C585:C588,Chemia_stosowana!X585:X588)</f>
        <v>0</v>
      </c>
      <c r="F548" s="2">
        <f>SUMPRODUCT(Chemia_stosowana!C585:C588,Chemia_stosowana!Y585:Y588)</f>
        <v>0</v>
      </c>
    </row>
    <row r="549" spans="2:6" hidden="1" x14ac:dyDescent="0.2">
      <c r="B549" s="2" t="s">
        <v>28</v>
      </c>
      <c r="C549" s="2">
        <v>2</v>
      </c>
      <c r="D549" s="2">
        <f>SUMPRODUCT(Chemia_stosowana!C593:C599,Chemia_stosowana!W593:W599)</f>
        <v>0</v>
      </c>
      <c r="E549" s="2">
        <f>SUMPRODUCT(Chemia_stosowana!C593:C599,Chemia_stosowana!X593:X599)</f>
        <v>0</v>
      </c>
      <c r="F549" s="2">
        <f>SUMPRODUCT(Chemia_stosowana!C593:C599,Chemia_stosowana!Y593:Y599)</f>
        <v>0</v>
      </c>
    </row>
    <row r="550" spans="2:6" hidden="1" x14ac:dyDescent="0.2">
      <c r="B550" s="2" t="s">
        <v>29</v>
      </c>
      <c r="C550" s="2">
        <v>2</v>
      </c>
      <c r="D550" s="2">
        <f>SUMPRODUCT(Chemia_stosowana!C604:C613,Chemia_stosowana!W604:W613)</f>
        <v>0</v>
      </c>
      <c r="E550" s="2">
        <f>SUMPRODUCT(Chemia_stosowana!C604:C613,Chemia_stosowana!X604:X613)</f>
        <v>0</v>
      </c>
      <c r="F550" s="2">
        <f>SUMPRODUCT(Chemia_stosowana!C604:C613,Chemia_stosowana!Y604:Y613)</f>
        <v>0</v>
      </c>
    </row>
    <row r="551" spans="2:6" hidden="1" x14ac:dyDescent="0.2">
      <c r="B551" s="2" t="s">
        <v>30</v>
      </c>
      <c r="C551" s="2">
        <v>2</v>
      </c>
      <c r="D551" s="2">
        <f>SUMPRODUCT(Chemia_stosowana!C618:C619,Chemia_stosowana!W618:W619)</f>
        <v>0</v>
      </c>
      <c r="E551" s="2">
        <f>SUMPRODUCT(Chemia_stosowana!C618:C619,Chemia_stosowana!X618:X619)</f>
        <v>0</v>
      </c>
      <c r="F551" s="2">
        <f>SUMPRODUCT(Chemia_stosowana!C618:C619,Chemia_stosowana!Y618:Y619)</f>
        <v>0</v>
      </c>
    </row>
    <row r="552" spans="2:6" hidden="1" x14ac:dyDescent="0.2">
      <c r="B552" s="2" t="s">
        <v>33</v>
      </c>
      <c r="C552" s="2">
        <v>2</v>
      </c>
      <c r="D552" s="2">
        <f>SUMPRODUCT(Chemia_stosowana!C624:C625,Chemia_stosowana!W624:W625)</f>
        <v>0</v>
      </c>
      <c r="E552" s="2">
        <f>SUMPRODUCT(Chemia_stosowana!C624:C625,Chemia_stosowana!X624:X625)</f>
        <v>0</v>
      </c>
      <c r="F552" s="2">
        <f>SUMPRODUCT(Chemia_stosowana!C624:C625,Chemia_stosowana!Y624:Y625)</f>
        <v>0</v>
      </c>
    </row>
    <row r="553" spans="2:6" hidden="1" x14ac:dyDescent="0.2">
      <c r="B553" s="2" t="s">
        <v>31</v>
      </c>
      <c r="C553" s="2">
        <v>2</v>
      </c>
      <c r="D553" s="2">
        <f>SUMPRODUCT(Chemia_stosowana!C630:C636,Chemia_stosowana!W630:W636)</f>
        <v>0</v>
      </c>
      <c r="E553" s="2">
        <f>SUMPRODUCT(Chemia_stosowana!C630:C636,Chemia_stosowana!X630:X636)</f>
        <v>0</v>
      </c>
      <c r="F553" s="2">
        <f>SUMPRODUCT(Chemia_stosowana!C630:C636,Chemia_stosowana!Y630:Y636)</f>
        <v>0</v>
      </c>
    </row>
    <row r="554" spans="2:6" hidden="1" x14ac:dyDescent="0.2">
      <c r="B554" s="98" t="s">
        <v>32</v>
      </c>
      <c r="C554" s="98">
        <v>2</v>
      </c>
      <c r="D554" s="98">
        <f>SUMPRODUCT(Chemia_stosowana!C641:C642,Chemia_stosowana!W641:W642)</f>
        <v>0</v>
      </c>
      <c r="E554" s="98">
        <f>SUMPRODUCT(Chemia_stosowana!C641:C642,Chemia_stosowana!X641:X642)</f>
        <v>0</v>
      </c>
      <c r="F554" s="98">
        <f>SUMPRODUCT(Chemia_stosowana!C641:C642,Chemia_stosowana!Y641:Y642)</f>
        <v>0</v>
      </c>
    </row>
    <row r="555" spans="2:6" hidden="1" x14ac:dyDescent="0.2">
      <c r="B555" s="2" t="s">
        <v>27</v>
      </c>
      <c r="C555" s="2">
        <v>3</v>
      </c>
      <c r="D555" s="99">
        <f>SUMPRODUCT(Chemia_stosowana!C651:C654,Chemia_stosowana!W651:W654)</f>
        <v>0</v>
      </c>
      <c r="E555" s="99">
        <f>SUMPRODUCT(Chemia_stosowana!C651:C654,Chemia_stosowana!X651:X654)</f>
        <v>0</v>
      </c>
      <c r="F555" s="99">
        <f>SUMPRODUCT(Chemia_stosowana!C651:C654,Chemia_stosowana!Y651:Y654)</f>
        <v>0</v>
      </c>
    </row>
    <row r="556" spans="2:6" hidden="1" x14ac:dyDescent="0.2">
      <c r="B556" s="2" t="s">
        <v>28</v>
      </c>
      <c r="C556" s="2">
        <v>3</v>
      </c>
      <c r="D556" s="2">
        <f>SUMPRODUCT(Chemia_stosowana!C659:C665,Chemia_stosowana!W659:W665)</f>
        <v>0</v>
      </c>
      <c r="E556" s="2">
        <f>SUMPRODUCT(Chemia_stosowana!C659:C665,Chemia_stosowana!X659:X665)</f>
        <v>0</v>
      </c>
      <c r="F556" s="2">
        <f>SUMPRODUCT(Chemia_stosowana!C659:C665,Chemia_stosowana!Y659:Y665)</f>
        <v>0</v>
      </c>
    </row>
    <row r="557" spans="2:6" hidden="1" x14ac:dyDescent="0.2">
      <c r="B557" s="2" t="s">
        <v>29</v>
      </c>
      <c r="C557" s="2">
        <v>3</v>
      </c>
      <c r="D557" s="2">
        <f>SUMPRODUCT(Chemia_stosowana!C670:C679,Chemia_stosowana!W670:W679)</f>
        <v>0</v>
      </c>
      <c r="E557" s="2">
        <f>SUMPRODUCT(Chemia_stosowana!C670:C679,Chemia_stosowana!X670:X679)</f>
        <v>0</v>
      </c>
      <c r="F557" s="2">
        <f>SUMPRODUCT(Chemia_stosowana!C670:C679,Chemia_stosowana!Y670:Y679)</f>
        <v>0</v>
      </c>
    </row>
    <row r="558" spans="2:6" hidden="1" x14ac:dyDescent="0.2">
      <c r="B558" s="2" t="s">
        <v>30</v>
      </c>
      <c r="C558" s="2">
        <v>3</v>
      </c>
      <c r="D558" s="2">
        <f>SUMPRODUCT(Chemia_stosowana!C684:C690,Chemia_stosowana!W684:W690)</f>
        <v>0</v>
      </c>
      <c r="E558" s="2">
        <f>SUMPRODUCT(Chemia_stosowana!C684:C690,Chemia_stosowana!X684:X690)</f>
        <v>0</v>
      </c>
      <c r="F558" s="2">
        <f>SUMPRODUCT(Chemia_stosowana!C684:C690,Chemia_stosowana!Y684:Y690)</f>
        <v>0</v>
      </c>
    </row>
    <row r="559" spans="2:6" hidden="1" x14ac:dyDescent="0.2">
      <c r="B559" s="2" t="s">
        <v>33</v>
      </c>
      <c r="C559" s="2">
        <v>3</v>
      </c>
      <c r="D559" s="2">
        <f>SUMPRODUCT(Chemia_stosowana!C695:C696,Chemia_stosowana!W695:W696)</f>
        <v>0</v>
      </c>
      <c r="E559" s="2">
        <f>SUMPRODUCT(Chemia_stosowana!C695:C696,Chemia_stosowana!X695:X696)</f>
        <v>0</v>
      </c>
      <c r="F559" s="2">
        <f>SUMPRODUCT(Chemia_stosowana!C695:C696,Chemia_stosowana!Y695:Y696)</f>
        <v>0</v>
      </c>
    </row>
    <row r="560" spans="2:6" hidden="1" x14ac:dyDescent="0.2">
      <c r="B560" s="2" t="s">
        <v>31</v>
      </c>
      <c r="C560" s="2">
        <v>3</v>
      </c>
      <c r="D560" s="2">
        <f>SUMPRODUCT(Chemia_stosowana!C701:C702,Chemia_stosowana!W701:W702)</f>
        <v>0</v>
      </c>
      <c r="E560" s="2">
        <f>SUMPRODUCT(Chemia_stosowana!C701:C702,Chemia_stosowana!X701:X702)</f>
        <v>0</v>
      </c>
      <c r="F560" s="2">
        <f>SUMPRODUCT(Chemia_stosowana!C701:C702,Chemia_stosowana!Y701:Y702)</f>
        <v>0</v>
      </c>
    </row>
    <row r="561" spans="2:6" hidden="1" x14ac:dyDescent="0.2">
      <c r="B561" s="2" t="s">
        <v>32</v>
      </c>
      <c r="C561" s="2">
        <v>3</v>
      </c>
      <c r="D561" s="98">
        <f>SUMPRODUCT(Chemia_stosowana!C707:C708,Chemia_stosowana!W707:W708)</f>
        <v>0</v>
      </c>
      <c r="E561" s="98">
        <f>SUMPRODUCT(Chemia_stosowana!C707:C708,Chemia_stosowana!X707:X708)</f>
        <v>0</v>
      </c>
      <c r="F561" s="98">
        <f>SUMPRODUCT(Chemia_stosowana!C707:C708,Chemia_stosowana!Y707:Y708)</f>
        <v>0</v>
      </c>
    </row>
    <row r="562" spans="2:6" hidden="1" x14ac:dyDescent="0.2">
      <c r="B562" s="99" t="s">
        <v>27</v>
      </c>
      <c r="C562" s="99">
        <v>4</v>
      </c>
      <c r="D562" s="99">
        <f>SUMPRODUCT(Chemia_stosowana!C715:C718,Chemia_stosowana!W715:W718)</f>
        <v>0</v>
      </c>
      <c r="E562" s="99">
        <f>SUMPRODUCT(Chemia_stosowana!C715:C718,Chemia_stosowana!X715:X718)</f>
        <v>0</v>
      </c>
      <c r="F562" s="99">
        <f>SUMPRODUCT(Chemia_stosowana!C715:C718,Chemia_stosowana!Y715:Y718)</f>
        <v>0</v>
      </c>
    </row>
    <row r="563" spans="2:6" hidden="1" x14ac:dyDescent="0.2">
      <c r="B563" s="2" t="s">
        <v>28</v>
      </c>
      <c r="C563" s="2">
        <v>4</v>
      </c>
      <c r="D563" s="2">
        <f>SUMPRODUCT(Chemia_stosowana!C723:C729,Chemia_stosowana!W723:W729)</f>
        <v>0</v>
      </c>
      <c r="E563" s="2">
        <f>SUMPRODUCT(Chemia_stosowana!C723:C729,Chemia_stosowana!X723:X729)</f>
        <v>0</v>
      </c>
      <c r="F563" s="2">
        <f>SUMPRODUCT(Chemia_stosowana!C723:C729,Chemia_stosowana!Y723:Y729)</f>
        <v>0</v>
      </c>
    </row>
    <row r="564" spans="2:6" hidden="1" x14ac:dyDescent="0.2">
      <c r="B564" s="2" t="s">
        <v>29</v>
      </c>
      <c r="C564" s="2">
        <v>4</v>
      </c>
      <c r="D564" s="2">
        <f>SUMPRODUCT(Chemia_stosowana!C734:C743,Chemia_stosowana!W734:W743)</f>
        <v>0</v>
      </c>
      <c r="E564" s="2">
        <f>SUMPRODUCT(Chemia_stosowana!C734:C743,Chemia_stosowana!X734:X743)</f>
        <v>0</v>
      </c>
      <c r="F564" s="2">
        <f>SUMPRODUCT(Chemia_stosowana!C734:C743,Chemia_stosowana!Y734:Y743)</f>
        <v>0</v>
      </c>
    </row>
    <row r="565" spans="2:6" hidden="1" x14ac:dyDescent="0.2">
      <c r="B565" s="2" t="s">
        <v>30</v>
      </c>
      <c r="C565" s="2">
        <v>4</v>
      </c>
      <c r="D565" s="2">
        <f>SUMPRODUCT(Chemia_stosowana!C748:C754,Chemia_stosowana!W748:W754)</f>
        <v>0</v>
      </c>
      <c r="E565" s="2">
        <f>SUMPRODUCT(Chemia_stosowana!C748:C754,Chemia_stosowana!X748:X754)</f>
        <v>0</v>
      </c>
      <c r="F565" s="2">
        <f>SUMPRODUCT(Chemia_stosowana!C748:C754,Chemia_stosowana!Y748:Y754)</f>
        <v>0</v>
      </c>
    </row>
    <row r="566" spans="2:6" hidden="1" x14ac:dyDescent="0.2">
      <c r="B566" s="2" t="s">
        <v>33</v>
      </c>
      <c r="C566" s="2">
        <v>4</v>
      </c>
      <c r="D566" s="2">
        <f>SUMPRODUCT(Chemia_stosowana!C759:C760,Chemia_stosowana!W759:W760)</f>
        <v>0</v>
      </c>
      <c r="E566" s="2">
        <f>SUMPRODUCT(Chemia_stosowana!C759:C760,Chemia_stosowana!X759:X760)</f>
        <v>0</v>
      </c>
      <c r="F566" s="2">
        <f>SUMPRODUCT(Chemia_stosowana!C759:C760,Chemia_stosowana!Y759:Y760)</f>
        <v>0</v>
      </c>
    </row>
    <row r="567" spans="2:6" hidden="1" x14ac:dyDescent="0.2">
      <c r="B567" s="2" t="s">
        <v>31</v>
      </c>
      <c r="C567" s="2">
        <v>4</v>
      </c>
      <c r="D567" s="2">
        <f>SUMPRODUCT(Chemia_stosowana!C765:C766,Chemia_stosowana!W765:W766)</f>
        <v>0</v>
      </c>
      <c r="E567" s="2">
        <f>SUMPRODUCT(Chemia_stosowana!C765:C766,Chemia_stosowana!X765:X766)</f>
        <v>0</v>
      </c>
      <c r="F567" s="2">
        <f>SUMPRODUCT(Chemia_stosowana!C765:C766,Chemia_stosowana!Y765:Y766)</f>
        <v>0</v>
      </c>
    </row>
    <row r="568" spans="2:6" hidden="1" x14ac:dyDescent="0.2">
      <c r="B568" s="98" t="s">
        <v>32</v>
      </c>
      <c r="C568" s="98">
        <v>4</v>
      </c>
      <c r="D568" s="98">
        <f>SUMPRODUCT(Chemia_stosowana!C771:C772,Chemia_stosowana!W771:W772)</f>
        <v>0</v>
      </c>
      <c r="E568" s="98">
        <f>SUMPRODUCT(Chemia_stosowana!C771:C772,Chemia_stosowana!X771:X772)</f>
        <v>0</v>
      </c>
      <c r="F568" s="98">
        <f>SUMPRODUCT(Chemia_stosowana!C771:C772,Chemia_stosowana!Y771:Y772)</f>
        <v>0</v>
      </c>
    </row>
    <row r="569" spans="2:6" hidden="1" x14ac:dyDescent="0.2">
      <c r="B569" s="2" t="s">
        <v>27</v>
      </c>
      <c r="C569" s="2">
        <v>5</v>
      </c>
      <c r="D569" s="99">
        <f>SUMPRODUCT(Chemia_stosowana!C781:C782,Chemia_stosowana!W781:W782)</f>
        <v>0</v>
      </c>
      <c r="E569" s="99">
        <f>SUMPRODUCT(Chemia_stosowana!C781:C782,Chemia_stosowana!X781:X782)</f>
        <v>0</v>
      </c>
      <c r="F569" s="99">
        <f>SUMPRODUCT(Chemia_stosowana!C781:C782,Chemia_stosowana!Y781:Y782)</f>
        <v>0</v>
      </c>
    </row>
    <row r="570" spans="2:6" hidden="1" x14ac:dyDescent="0.2">
      <c r="B570" s="2" t="s">
        <v>28</v>
      </c>
      <c r="C570" s="2">
        <v>5</v>
      </c>
      <c r="D570" s="2">
        <f>SUMPRODUCT(Chemia_stosowana!C787:C793,Chemia_stosowana!W787:W793)</f>
        <v>0</v>
      </c>
      <c r="E570" s="2">
        <f>SUMPRODUCT(Chemia_stosowana!C787:C793,Chemia_stosowana!X787:X793)</f>
        <v>0</v>
      </c>
      <c r="F570" s="2">
        <f>SUMPRODUCT(Chemia_stosowana!C787:C793,Chemia_stosowana!Y787:Y793)</f>
        <v>0</v>
      </c>
    </row>
    <row r="571" spans="2:6" hidden="1" x14ac:dyDescent="0.2">
      <c r="B571" s="2" t="s">
        <v>29</v>
      </c>
      <c r="C571" s="2">
        <v>5</v>
      </c>
      <c r="D571" s="2">
        <f>SUMPRODUCT(Chemia_stosowana!C798:C807,Chemia_stosowana!W798:W807)</f>
        <v>0</v>
      </c>
      <c r="E571" s="2">
        <f>SUMPRODUCT(Chemia_stosowana!C798:C807,Chemia_stosowana!X798:X807)</f>
        <v>0</v>
      </c>
      <c r="F571" s="2">
        <f>SUMPRODUCT(Chemia_stosowana!C798:C807,Chemia_stosowana!Y798:Y807)</f>
        <v>0</v>
      </c>
    </row>
    <row r="572" spans="2:6" hidden="1" x14ac:dyDescent="0.2">
      <c r="B572" s="2" t="s">
        <v>30</v>
      </c>
      <c r="C572" s="2">
        <v>5</v>
      </c>
      <c r="D572" s="2">
        <f>SUMPRODUCT(Chemia_stosowana!C812:C818,Chemia_stosowana!W812:W818)</f>
        <v>0</v>
      </c>
      <c r="E572" s="2">
        <f>SUMPRODUCT(Chemia_stosowana!C812:C818,Chemia_stosowana!X812:X818)</f>
        <v>0</v>
      </c>
      <c r="F572" s="2">
        <f>SUMPRODUCT(Chemia_stosowana!C812:C818,Chemia_stosowana!Y812:Y818)</f>
        <v>0</v>
      </c>
    </row>
    <row r="573" spans="2:6" hidden="1" x14ac:dyDescent="0.2">
      <c r="B573" s="2" t="s">
        <v>33</v>
      </c>
      <c r="C573" s="2">
        <v>5</v>
      </c>
      <c r="D573" s="2">
        <f>SUMPRODUCT(Chemia_stosowana!C823:C824,Chemia_stosowana!W823:W824)</f>
        <v>0</v>
      </c>
      <c r="E573" s="2">
        <f>SUMPRODUCT(Chemia_stosowana!C823:C824,Chemia_stosowana!X823:X824)</f>
        <v>0</v>
      </c>
      <c r="F573" s="2">
        <f>SUMPRODUCT(Chemia_stosowana!C823:C824,Chemia_stosowana!Y823:Y824)</f>
        <v>0</v>
      </c>
    </row>
    <row r="574" spans="2:6" hidden="1" x14ac:dyDescent="0.2">
      <c r="B574" s="2" t="s">
        <v>31</v>
      </c>
      <c r="C574" s="2">
        <v>5</v>
      </c>
      <c r="D574" s="2">
        <f>SUMPRODUCT(Chemia_stosowana!C829:C830,Chemia_stosowana!W829:W830)</f>
        <v>0</v>
      </c>
      <c r="E574" s="2">
        <f>SUMPRODUCT(Chemia_stosowana!C829:C830,Chemia_stosowana!X829:X830)</f>
        <v>0</v>
      </c>
      <c r="F574" s="2">
        <f>SUMPRODUCT(Chemia_stosowana!C829:C830,Chemia_stosowana!Y829:Y830)</f>
        <v>0</v>
      </c>
    </row>
    <row r="575" spans="2:6" hidden="1" x14ac:dyDescent="0.2">
      <c r="B575" s="2" t="s">
        <v>32</v>
      </c>
      <c r="C575" s="2">
        <v>5</v>
      </c>
      <c r="D575" s="98">
        <f>SUMPRODUCT(Chemia_stosowana!C835:C836,Chemia_stosowana!W835:W836)</f>
        <v>0</v>
      </c>
      <c r="E575" s="98">
        <f>SUMPRODUCT(Chemia_stosowana!C835:C836,Chemia_stosowana!X835:X836)</f>
        <v>0</v>
      </c>
      <c r="F575" s="98">
        <f>SUMPRODUCT(Chemia_stosowana!C835:C836,Chemia_stosowana!Y835:Y836)</f>
        <v>0</v>
      </c>
    </row>
    <row r="576" spans="2:6" hidden="1" x14ac:dyDescent="0.2">
      <c r="B576" s="99" t="s">
        <v>27</v>
      </c>
      <c r="C576" s="99">
        <v>6</v>
      </c>
      <c r="D576" s="99">
        <f>SUMPRODUCT(Chemia_stosowana!C843:C844,Chemia_stosowana!W843:W844)</f>
        <v>0</v>
      </c>
      <c r="E576" s="99">
        <f>SUMPRODUCT(Chemia_stosowana!C843:C844,Chemia_stosowana!X843:X844)</f>
        <v>0</v>
      </c>
      <c r="F576" s="99">
        <f>SUMPRODUCT(Chemia_stosowana!C843:C844,Chemia_stosowana!Y843:Y844)</f>
        <v>0</v>
      </c>
    </row>
    <row r="577" spans="2:6" hidden="1" x14ac:dyDescent="0.2">
      <c r="B577" s="2" t="s">
        <v>28</v>
      </c>
      <c r="C577" s="2">
        <v>6</v>
      </c>
      <c r="D577" s="2">
        <f>SUMPRODUCT(Chemia_stosowana!C849:C850,Chemia_stosowana!W849:W850)</f>
        <v>0</v>
      </c>
      <c r="E577" s="2">
        <f>SUMPRODUCT(Chemia_stosowana!C849:C850,Chemia_stosowana!X849:X850)</f>
        <v>0</v>
      </c>
      <c r="F577" s="2">
        <f>SUMPRODUCT(Chemia_stosowana!C849:C850,Chemia_stosowana!Y849:Y850)</f>
        <v>0</v>
      </c>
    </row>
    <row r="578" spans="2:6" hidden="1" x14ac:dyDescent="0.2">
      <c r="B578" s="2" t="s">
        <v>29</v>
      </c>
      <c r="C578" s="2">
        <v>6</v>
      </c>
      <c r="D578" s="2">
        <f>SUMPRODUCT(Chemia_stosowana!C855:C864,Chemia_stosowana!W855:W864)</f>
        <v>0</v>
      </c>
      <c r="E578" s="2">
        <f>SUMPRODUCT(Chemia_stosowana!C855:C864,Chemia_stosowana!X855:X864)</f>
        <v>0</v>
      </c>
      <c r="F578" s="2">
        <f>SUMPRODUCT(Chemia_stosowana!C855:C864,Chemia_stosowana!Y855:Y864)</f>
        <v>0</v>
      </c>
    </row>
    <row r="579" spans="2:6" hidden="1" x14ac:dyDescent="0.2">
      <c r="B579" s="2" t="s">
        <v>30</v>
      </c>
      <c r="C579" s="2">
        <v>6</v>
      </c>
      <c r="D579" s="2">
        <f>SUMPRODUCT(Chemia_stosowana!C869:C875,Chemia_stosowana!W869:W875)</f>
        <v>0</v>
      </c>
      <c r="E579" s="2">
        <f>SUMPRODUCT(Chemia_stosowana!C869:C875,Chemia_stosowana!X869:X875)</f>
        <v>0</v>
      </c>
      <c r="F579" s="2">
        <f>SUMPRODUCT(Chemia_stosowana!C869:C875,Chemia_stosowana!Y869:Y875)</f>
        <v>0</v>
      </c>
    </row>
    <row r="580" spans="2:6" hidden="1" x14ac:dyDescent="0.2">
      <c r="B580" s="2" t="s">
        <v>33</v>
      </c>
      <c r="C580" s="2">
        <v>6</v>
      </c>
      <c r="D580" s="2">
        <f>SUMPRODUCT(Chemia_stosowana!C880:C881,Chemia_stosowana!W880:W881)</f>
        <v>0</v>
      </c>
      <c r="E580" s="2">
        <f>SUMPRODUCT(Chemia_stosowana!C880:C881,Chemia_stosowana!X880:X881)</f>
        <v>0</v>
      </c>
      <c r="F580" s="2">
        <f>SUMPRODUCT(Chemia_stosowana!C880:C881,Chemia_stosowana!Y880:Y881)</f>
        <v>0</v>
      </c>
    </row>
    <row r="581" spans="2:6" hidden="1" x14ac:dyDescent="0.2">
      <c r="B581" s="2" t="s">
        <v>31</v>
      </c>
      <c r="C581" s="2">
        <v>6</v>
      </c>
      <c r="D581" s="2">
        <f>SUMPRODUCT(Chemia_stosowana!C886:C887,Chemia_stosowana!W886:W887)</f>
        <v>0</v>
      </c>
      <c r="E581" s="2">
        <f>SUMPRODUCT(Chemia_stosowana!C886:C887,Chemia_stosowana!X886:X887)</f>
        <v>0</v>
      </c>
      <c r="F581" s="2">
        <f>SUMPRODUCT(Chemia_stosowana!C886:C887,Chemia_stosowana!Y886:Y887)</f>
        <v>0</v>
      </c>
    </row>
    <row r="582" spans="2:6" hidden="1" x14ac:dyDescent="0.2">
      <c r="B582" s="98" t="s">
        <v>32</v>
      </c>
      <c r="C582" s="98">
        <v>6</v>
      </c>
      <c r="D582" s="98">
        <f>SUMPRODUCT(Chemia_stosowana!C892:C893,Chemia_stosowana!W892:W893)</f>
        <v>0</v>
      </c>
      <c r="E582" s="98">
        <f>SUMPRODUCT(Chemia_stosowana!C892:C893,Chemia_stosowana!X892:X893)</f>
        <v>0</v>
      </c>
      <c r="F582" s="98">
        <f>SUMPRODUCT(Chemia_stosowana!C892:C893,Chemia_stosowana!Y892:Y893)</f>
        <v>0</v>
      </c>
    </row>
    <row r="583" spans="2:6" hidden="1" x14ac:dyDescent="0.2">
      <c r="B583" s="99" t="s">
        <v>27</v>
      </c>
      <c r="C583" s="99">
        <v>7</v>
      </c>
      <c r="D583" s="99">
        <f>SUMPRODUCT(Chemia_stosowana!C902:C903,Chemia_stosowana!W902:W903)</f>
        <v>0</v>
      </c>
      <c r="E583" s="99">
        <f>SUMPRODUCT(Chemia_stosowana!C902:C903,Chemia_stosowana!X902:X903)</f>
        <v>0</v>
      </c>
      <c r="F583" s="99">
        <f>SUMPRODUCT(Chemia_stosowana!C902:C903,Chemia_stosowana!Y902:Y903)</f>
        <v>0</v>
      </c>
    </row>
    <row r="584" spans="2:6" hidden="1" x14ac:dyDescent="0.2">
      <c r="B584" s="2" t="s">
        <v>28</v>
      </c>
      <c r="C584" s="2">
        <v>7</v>
      </c>
      <c r="D584" s="2">
        <f>SUMPRODUCT(Chemia_stosowana!C908:C909,Chemia_stosowana!W908:W909)</f>
        <v>0</v>
      </c>
      <c r="E584" s="2">
        <f>SUMPRODUCT(Chemia_stosowana!C908:C909,Chemia_stosowana!X908:X909)</f>
        <v>0</v>
      </c>
      <c r="F584" s="2">
        <f>SUMPRODUCT(Chemia_stosowana!C908:C909,Chemia_stosowana!Y908:Y909)</f>
        <v>0</v>
      </c>
    </row>
    <row r="585" spans="2:6" hidden="1" x14ac:dyDescent="0.2">
      <c r="B585" s="2" t="s">
        <v>29</v>
      </c>
      <c r="C585" s="2">
        <v>7</v>
      </c>
      <c r="D585" s="2">
        <f>SUMPRODUCT(Chemia_stosowana!C914:C923,Chemia_stosowana!W914:W923)</f>
        <v>0</v>
      </c>
      <c r="E585" s="2">
        <f>SUMPRODUCT(Chemia_stosowana!C914:C923,Chemia_stosowana!X914:X923)</f>
        <v>0</v>
      </c>
      <c r="F585" s="2">
        <f>SUMPRODUCT(Chemia_stosowana!C914:C923,Chemia_stosowana!Y914:Y923)</f>
        <v>0</v>
      </c>
    </row>
    <row r="586" spans="2:6" hidden="1" x14ac:dyDescent="0.2">
      <c r="B586" s="2" t="s">
        <v>30</v>
      </c>
      <c r="C586" s="2">
        <v>7</v>
      </c>
      <c r="D586" s="2">
        <f>SUMPRODUCT(Chemia_stosowana!C928:C934,Chemia_stosowana!W928:W934)</f>
        <v>0</v>
      </c>
      <c r="E586" s="2">
        <f>SUMPRODUCT(Chemia_stosowana!C928:C934,Chemia_stosowana!X928:X934)</f>
        <v>0</v>
      </c>
      <c r="F586" s="2">
        <f>SUMPRODUCT(Chemia_stosowana!C928:C934,Chemia_stosowana!Y928:Y934)</f>
        <v>0</v>
      </c>
    </row>
    <row r="587" spans="2:6" hidden="1" x14ac:dyDescent="0.2">
      <c r="B587" s="2" t="s">
        <v>33</v>
      </c>
      <c r="C587" s="2">
        <v>7</v>
      </c>
      <c r="D587" s="2">
        <f>SUMPRODUCT(Chemia_stosowana!C939:C940,Chemia_stosowana!W939:W940)</f>
        <v>0</v>
      </c>
      <c r="E587" s="2">
        <f>SUMPRODUCT(Chemia_stosowana!C939:C940,Chemia_stosowana!X939:X940)</f>
        <v>0</v>
      </c>
      <c r="F587" s="2">
        <f>SUMPRODUCT(Chemia_stosowana!C939:C940,Chemia_stosowana!Y939:Y940)</f>
        <v>0</v>
      </c>
    </row>
    <row r="588" spans="2:6" hidden="1" x14ac:dyDescent="0.2">
      <c r="B588" s="2" t="s">
        <v>31</v>
      </c>
      <c r="C588" s="2">
        <v>7</v>
      </c>
      <c r="D588" s="2">
        <f>SUMPRODUCT(Chemia_stosowana!C945:C946,Chemia_stosowana!W945:W946)</f>
        <v>0</v>
      </c>
      <c r="E588" s="2">
        <f>SUMPRODUCT(Chemia_stosowana!C945:C946,Chemia_stosowana!X945:X946)</f>
        <v>0</v>
      </c>
      <c r="F588" s="2">
        <f>SUMPRODUCT(Chemia_stosowana!C945:C946,Chemia_stosowana!Y945:Y946)</f>
        <v>0</v>
      </c>
    </row>
    <row r="589" spans="2:6" hidden="1" x14ac:dyDescent="0.2">
      <c r="B589" s="98" t="s">
        <v>32</v>
      </c>
      <c r="C589" s="98">
        <v>7</v>
      </c>
      <c r="D589" s="98">
        <f>SUMPRODUCT(Chemia_stosowana!C951:C952,Chemia_stosowana!W951:W952)</f>
        <v>0</v>
      </c>
      <c r="E589" s="98">
        <f>SUMPRODUCT(Chemia_stosowana!C951:C952,Chemia_stosowana!X951:X952)</f>
        <v>0</v>
      </c>
      <c r="F589" s="98">
        <f>SUMPRODUCT(Chemia_stosowana!C951:C952,Chemia_stosowana!Y951:Y952)</f>
        <v>0</v>
      </c>
    </row>
    <row r="590" spans="2:6" hidden="1" x14ac:dyDescent="0.2">
      <c r="B590" s="100" t="s">
        <v>40</v>
      </c>
      <c r="C590" s="100"/>
      <c r="D590" s="101">
        <f>SUM(D541:D589)</f>
        <v>0</v>
      </c>
      <c r="E590" s="101">
        <f>SUM(E541:E589)</f>
        <v>0</v>
      </c>
      <c r="F590" s="100">
        <f>SUM(F541:F589)</f>
        <v>0</v>
      </c>
    </row>
    <row r="591" spans="2:6" hidden="1" x14ac:dyDescent="0.2"/>
    <row r="592" spans="2:6" hidden="1" x14ac:dyDescent="0.2"/>
    <row r="593" hidden="1" x14ac:dyDescent="0.2"/>
  </sheetData>
  <sheetProtection formatCells="0" formatColumns="0" formatRows="0"/>
  <protectedRanges>
    <protectedRange sqref="W431:Y440 V445:Y454 B431:C440 M431:M440 O431:R440 B445:C454 M445:M454 O445:R454" name="sem7c"/>
    <protectedRange sqref="A389:C398 M389:M398 O389:R398 W389:Y398 W403:Y412 W417:Y426 M403:M412 O403:R412 A403:C412 A431:A440 A445:A454 M417:M426 O417:R426 A417:C426" name="sem7b"/>
    <protectedRange sqref="M324:M331 M336:M338 M343:M345 O324:R331 B325:C331 A324:C324 A292 A361:A370 A375:A384 O336:R338 A336:C338 W327:Y331 O343:R345 A236 A284:A285 W345:Y345 A331 B343:C344 W337:Y338 X324:Y326 X336:Y336 X343:Y344 A351:A352" name="sem6b"/>
    <protectedRange sqref="B277:C279 B284:C287 B292:C295 M277:M279 O277:R279 X236:Y236 M284:M287 O284:R287 W278:Y279 M292:M295 O292:R295 W284:Y287 X277:Y277 X292:Y292 B236:C236 M236 O236:R236 W293:Y295" name="sem5c"/>
    <protectedRange sqref="B229:C231 B237:C238 B247:C250 A255:C257 M229:M231 O229:R231 M255:M257 M237:M238 O237:R238 W229:Y231 M247:M250 O247:R250 W237:Y238 O255:R257 W247:Y250 W255:Y257" name="sem4c5a"/>
    <protectedRange sqref="B184:C186 B193:C193 M201:M203 M184:M186 O184:R186 X201:Y201 M193 O193:R193 W184:Y186 O201:R203 A201:C203 W195:Y196 X193:Y193 W202:Y203 B195:C196 M195:M196 O195:R196" name="sem3c4a"/>
    <protectedRange sqref="M139 M146:M148 M163 O163:R163 M157 O139:R139 A139:C139 M153:M155 O146:R148 A146:C148 W141:Y141 B163:C163 X139:Y139 X153:Y156 B157:C157 A153 A97:A99 B153:C155 O157:R157 O153:R155 W146:Y148 W157:Y157 M141 O141:R141 A141:C141" name="sem3a"/>
    <protectedRange sqref="A96:C96 M114:M117 O106:R109 A107:C109 O114:R117 M106:M109 B106:C106 A39 X96:Y101 W106:Y109 B97:C99 O96:R99 W97:W98 M96:M99 A114:C117" name="sem2b"/>
    <protectedRange sqref="B70:C73 B80:C81 M89:M91 M70:M73 O70:R73 X89:Y90 M80:M81 O80:R81 W70:Y73 O89:R91 B89:C91 A91 A30 W83:Y84 X80:Y81 W91:Y91 B83:C84 M83:M84 O83:R84" name="sem1c2a"/>
    <protectedRange sqref="B1:N9" name="Nagłówek"/>
    <protectedRange sqref="O18:R23 G18:H23 O28:R32 G28:H32 A37:C38 O37:R41 G37:H41 W37:Y41 G201:H203 G255:H257 G247:H250 W317:W319 G389:H398 A18:C23 W18:Y23 W28:Y32 A28:C29 M37:M41 G46:H49 G54:H56 G61:H65 G70:H73 B39:C39 G106:H109 G114:H117 G122:H124 G129:H130 W153:W155 G162:H165 G170:H172 G177:H179 G184:H186 G208:H210 G215:H217 G222:H224 G236:H238 G262:H264 G269:H272 G277:H279 G284:H287 G292:H295 G302:H304 G317:H319 G324:H331 G336:H338 G343:H345 G361:H370 G375:H384 G403:H412 G417:H426 G431:H440 G445:H454 A80 G146:H148 A31:C32 A40:C41 W61:W63 W80:W81 W89:W90 W99 W139 G89:H91 W193 W201 W208:W210 W215 W262 W269:W270 W277 W292 G309:H312 W324:W326 W336 W343:W344 G229:H231 W236 M18:M23 B30:C30 M28:M32 G96:H101 W96 W162:W163 G153:H157 G350:H352 O140:R140 G139:H141 A140:C140 W140:Y140 M140 O194:R194 G193:H196 A194:C194 W194:Y194 M194 O82:R82 G80:H84 W82:Y82 A82:C82 M82" name="sem1a"/>
    <protectedRange sqref="M46:M49 M54:M56 M61:M65 O46:R49 A46:C49 X61:Y63 O54:R56 A54:C56 W46:Y49 O61:R65 A61:C65 W54:Y56 W64:Y65 A70:A73 A81 A345:C345 A83:A84" name="sem1b"/>
    <protectedRange sqref="W129:Y130 M122:M124 M129:M130 O122:R124 A122:C124 W114:Y117 O129:R130 W122:Y124 A129:C130" name="sem2c"/>
    <protectedRange sqref="O164:R165 M170:M172 M177:M179 B164:C165 A165 O170:R172 A170:C172 W164:Y165 O177:R179 A177:C179 W170:Y172 W177:Y179 A184:A186 X162:Y163 A318 A215 M164:M165 A162:C162 O162:R162 M162 A193 A195:A196" name="sem3b"/>
    <protectedRange sqref="O208:R210 A154:A155 B208:C210 M215:M217 M222:M224 O215:R217 B215:C217 O222:R224 A222:C224 W216:Y217 W222:Y224 A229:A231 A237:A238 A208 A269 M208:M210 X208:Y210 X215:Y215 A216:A217 A271 A247:A250" name="sem4b"/>
    <protectedRange sqref="M255:M257 M262:M264 O262:R264 W263:Y264 W255:Y257 O269:R272 O255:R257 A255:C257 A326:A329 M269:M272 A277:A279 W271:Y272 B269:C272 A286:A287 A263:C264 X262:Y262 X269:Y270 A293:A295" name="sem5b"/>
    <protectedRange sqref="M302:M304 A310:A312 M309:M312 O317:R319 B262:C262 X317:Y319 O302:R304 A302:C304 W309:Y312 O309:R312 B309:C312 A89 W302:Y304 A317 B317:C319 M317:M319" name="sem6a"/>
    <protectedRange sqref="W361:Y370 W375:Y384 B350:C352 V236:V238 V129:V130 V70:V73 V184:V186 M350:M352 O350:R352 V292:V295 B361:C370 M361:M370 O361:R370 B375:C384 M375:M384 O375:R384 V350:Y352" name="sem6c7a"/>
    <protectedRange sqref="T28:U32 T201:U203 T255:U257 T247:U250 T309:U312 T389:U398 U156 T18:U23 T37:U41 T46:U49 T54:U56 T61:U65 T70:U73 T229:U231 T106:U109 T114:U117 T122:U124 T129:U130 U100:U101 T162:U165 T170:U172 T177:U179 T184:U186 T208:U210 T215:U217 T222:U224 T236:U238 T262:U264 T269:U272 T277:U279 T284:U287 T292:U295 T302:U304 T317:U319 T324:U331 T336:U338 T343:U345 T361:U370 T375:U384 T403:U412 T417:U426 T431:U440 T445:U454 T146:U148 T96:U99 T89:U91 T157:U157 T153:U155 T350:U352 T139:U141 T193:U196 T80:U84" name="sem1a_1"/>
    <protectedRange sqref="A262" name="sem3b_1"/>
  </protectedRanges>
  <mergeCells count="163">
    <mergeCell ref="B494:C494"/>
    <mergeCell ref="B495:C495"/>
    <mergeCell ref="B539:B540"/>
    <mergeCell ref="C539:C540"/>
    <mergeCell ref="D539:F539"/>
    <mergeCell ref="A485:B485"/>
    <mergeCell ref="G485:H485"/>
    <mergeCell ref="B488:C490"/>
    <mergeCell ref="A491:C491"/>
    <mergeCell ref="B492:C492"/>
    <mergeCell ref="B493:C493"/>
    <mergeCell ref="A482:B482"/>
    <mergeCell ref="G482:H482"/>
    <mergeCell ref="A483:B483"/>
    <mergeCell ref="G483:H483"/>
    <mergeCell ref="A484:B484"/>
    <mergeCell ref="G484:H484"/>
    <mergeCell ref="A478:B478"/>
    <mergeCell ref="A479:B479"/>
    <mergeCell ref="G479:H479"/>
    <mergeCell ref="K479:M479"/>
    <mergeCell ref="A480:B480"/>
    <mergeCell ref="C480:C481"/>
    <mergeCell ref="D480:D481"/>
    <mergeCell ref="E480:E481"/>
    <mergeCell ref="F480:F481"/>
    <mergeCell ref="G480:H481"/>
    <mergeCell ref="K475:M475"/>
    <mergeCell ref="A476:B476"/>
    <mergeCell ref="K476:M476"/>
    <mergeCell ref="A477:B477"/>
    <mergeCell ref="C477:C478"/>
    <mergeCell ref="D477:D478"/>
    <mergeCell ref="E477:E478"/>
    <mergeCell ref="F477:F478"/>
    <mergeCell ref="G477:H478"/>
    <mergeCell ref="K477:M477"/>
    <mergeCell ref="A481:B481"/>
    <mergeCell ref="A473:B473"/>
    <mergeCell ref="G473:H473"/>
    <mergeCell ref="A474:B474"/>
    <mergeCell ref="G474:H474"/>
    <mergeCell ref="A475:B475"/>
    <mergeCell ref="C475:C476"/>
    <mergeCell ref="D475:D476"/>
    <mergeCell ref="E475:E476"/>
    <mergeCell ref="F475:F476"/>
    <mergeCell ref="G475:H476"/>
    <mergeCell ref="A470:B470"/>
    <mergeCell ref="G470:H470"/>
    <mergeCell ref="A471:B471"/>
    <mergeCell ref="C471:C472"/>
    <mergeCell ref="D471:D472"/>
    <mergeCell ref="E471:E472"/>
    <mergeCell ref="F471:F472"/>
    <mergeCell ref="G471:H472"/>
    <mergeCell ref="A472:B472"/>
    <mergeCell ref="A467:B468"/>
    <mergeCell ref="C467:D467"/>
    <mergeCell ref="E467:F467"/>
    <mergeCell ref="G467:H469"/>
    <mergeCell ref="C468:C469"/>
    <mergeCell ref="D468:D469"/>
    <mergeCell ref="E468:E469"/>
    <mergeCell ref="F468:F469"/>
    <mergeCell ref="A469:B469"/>
    <mergeCell ref="A374:Y374"/>
    <mergeCell ref="A388:Y388"/>
    <mergeCell ref="A402:Y402"/>
    <mergeCell ref="A416:Y416"/>
    <mergeCell ref="A430:Y430"/>
    <mergeCell ref="A444:Y444"/>
    <mergeCell ref="A335:Y335"/>
    <mergeCell ref="A342:Y342"/>
    <mergeCell ref="A349:Y349"/>
    <mergeCell ref="A358:Y358"/>
    <mergeCell ref="A359:Y359"/>
    <mergeCell ref="A360:Y360"/>
    <mergeCell ref="A291:Y291"/>
    <mergeCell ref="A300:Y300"/>
    <mergeCell ref="A301:Y301"/>
    <mergeCell ref="A308:Y308"/>
    <mergeCell ref="A316:Y316"/>
    <mergeCell ref="A323:Y323"/>
    <mergeCell ref="A246:Y246"/>
    <mergeCell ref="A254:Y254"/>
    <mergeCell ref="A261:Y261"/>
    <mergeCell ref="A268:Y268"/>
    <mergeCell ref="A276:Y276"/>
    <mergeCell ref="A283:Y283"/>
    <mergeCell ref="A214:Y214"/>
    <mergeCell ref="A221:Y221"/>
    <mergeCell ref="A228:Y228"/>
    <mergeCell ref="A235:Y235"/>
    <mergeCell ref="A244:Y244"/>
    <mergeCell ref="A245:Y245"/>
    <mergeCell ref="A176:Y176"/>
    <mergeCell ref="A183:Y183"/>
    <mergeCell ref="A191:Y191"/>
    <mergeCell ref="A192:Y192"/>
    <mergeCell ref="A200:Y200"/>
    <mergeCell ref="A207:Y207"/>
    <mergeCell ref="A137:Y137"/>
    <mergeCell ref="A138:Y138"/>
    <mergeCell ref="A145:Y145"/>
    <mergeCell ref="A152:Y152"/>
    <mergeCell ref="A161:Y161"/>
    <mergeCell ref="A169:Y169"/>
    <mergeCell ref="A95:Y95"/>
    <mergeCell ref="A105:Y105"/>
    <mergeCell ref="A113:Y113"/>
    <mergeCell ref="A121:Y121"/>
    <mergeCell ref="A128:Y128"/>
    <mergeCell ref="A136:Y136"/>
    <mergeCell ref="A53:Y53"/>
    <mergeCell ref="A60:Y60"/>
    <mergeCell ref="A69:Y69"/>
    <mergeCell ref="A78:Y78"/>
    <mergeCell ref="A79:Y79"/>
    <mergeCell ref="A88:Y88"/>
    <mergeCell ref="A15:Y15"/>
    <mergeCell ref="A16:Y16"/>
    <mergeCell ref="A17:Y17"/>
    <mergeCell ref="A27:Y27"/>
    <mergeCell ref="A36:Y36"/>
    <mergeCell ref="A45:Y45"/>
    <mergeCell ref="W12:W14"/>
    <mergeCell ref="X12:X14"/>
    <mergeCell ref="Y12:Y14"/>
    <mergeCell ref="L13:L14"/>
    <mergeCell ref="M13:M14"/>
    <mergeCell ref="N13:Q13"/>
    <mergeCell ref="S13:U13"/>
    <mergeCell ref="V10:V14"/>
    <mergeCell ref="W10:Y11"/>
    <mergeCell ref="C11:C14"/>
    <mergeCell ref="D11:D14"/>
    <mergeCell ref="E11:E14"/>
    <mergeCell ref="F11:F14"/>
    <mergeCell ref="I11:I14"/>
    <mergeCell ref="J11:J14"/>
    <mergeCell ref="K11:R11"/>
    <mergeCell ref="S11:U12"/>
    <mergeCell ref="A10:A14"/>
    <mergeCell ref="B10:B14"/>
    <mergeCell ref="C10:F10"/>
    <mergeCell ref="G10:G14"/>
    <mergeCell ref="H10:H14"/>
    <mergeCell ref="I10:U10"/>
    <mergeCell ref="K12:K14"/>
    <mergeCell ref="L12:Q12"/>
    <mergeCell ref="R12:R14"/>
    <mergeCell ref="Q1:Y5"/>
    <mergeCell ref="B4:M4"/>
    <mergeCell ref="B5:L5"/>
    <mergeCell ref="B6:L6"/>
    <mergeCell ref="A7:A9"/>
    <mergeCell ref="B7:G7"/>
    <mergeCell ref="B8:G8"/>
    <mergeCell ref="B9:G9"/>
    <mergeCell ref="B1:M1"/>
    <mergeCell ref="B2:M2"/>
    <mergeCell ref="B3:M3"/>
  </mergeCells>
  <dataValidations count="9">
    <dataValidation type="list" allowBlank="1" showInputMessage="1" showErrorMessage="1" sqref="B7:G9" xr:uid="{00000000-0002-0000-0200-000000000000}">
      <formula1>$F$506:$F$511</formula1>
    </dataValidation>
    <dataValidation type="list" allowBlank="1" showInputMessage="1" showErrorMessage="1" sqref="H431:H440 H375:H384 H37:H41 H28:H32 H46:H49 H18:H23 H61:H65 H70:H73 H54:H56 H89:H91 H193:H196 H122:H124 H129:H130 H114:H117 H153:H157 H170:H172 H177:H179 H184:H186 H146:H148 H208:H210 H139:H141 H215:H217 H222:H224 H229:H231 H445:H454 H201:H203 H262:H264 H247:H250 H269:H272 H277:H279 H284:H287 H292:H295 H302:H304 H317:H319 H255:H257 H324:H331 H336:H338 H343:H345 H350:H352 H361:H370 H389:H398 H309:H312 H403:H412 H417:H426 H236:H238 H106:H109 H96:H101 H162:H165 H80:H84" xr:uid="{00000000-0002-0000-0200-000001000000}">
      <formula1>$D$506:$D$507</formula1>
    </dataValidation>
    <dataValidation type="list" allowBlank="1" showInputMessage="1" showErrorMessage="1" sqref="G431:G440 G375:G384 G37:G41 G28:G32 G46:G49 G18:G23 G61:G65 G70:G73 G54:G56 G89:G91 G193:G196 G122:G124 G129:G130 G114:G117 G153:G157 G170:G172 G177:G179 G184:G186 G146:G148 G208:G210 G139:G141 G215:G217 G222:G224 G229:G231 G445:G454 G201:G203 G262:G264 G247:G250 G269:G272 G277:G279 G284:G287 G292:G295 G302:G304 G317:G319 G255:G257 G324:G331 G336:G338 G343:G345 G350:G352 G361:G370 G389:G398 G309:G312 G403:G412 G417:G426 G236:G238 G106:G109 G96:G101 G162:G165 G80:G84" xr:uid="{00000000-0002-0000-0200-000002000000}">
      <formula1>$B$506:$B$508</formula1>
    </dataValidation>
    <dataValidation type="list" allowBlank="1" showInputMessage="1" showErrorMessage="1" sqref="B3:M3" xr:uid="{00000000-0002-0000-0200-000003000000}">
      <formula1>$B$513:$B$514</formula1>
    </dataValidation>
    <dataValidation type="list" allowBlank="1" showInputMessage="1" showErrorMessage="1" sqref="B2:M2" xr:uid="{00000000-0002-0000-0200-000004000000}">
      <formula1>Specjalność</formula1>
    </dataValidation>
    <dataValidation type="list" allowBlank="1" showInputMessage="1" showErrorMessage="1" sqref="B1:M1" xr:uid="{00000000-0002-0000-0200-000005000000}">
      <formula1>$L$515:$L$522</formula1>
    </dataValidation>
    <dataValidation type="list" allowBlank="1" showInputMessage="1" showErrorMessage="1" sqref="B4:M4" xr:uid="{00000000-0002-0000-0200-000006000000}">
      <formula1>$D$513:$D$514</formula1>
    </dataValidation>
    <dataValidation type="whole" allowBlank="1" showInputMessage="1" showErrorMessage="1" sqref="V18:V23 V28:V32 V37:V41 V46:V49 V54:V56 V61:V65 V361:V370 V193:V196 V89:V91 V114:V117 V122:V124 V375:V384 V157 V146:V148 V170:V172 V177:V179 V389:V398 V139:V141 V201:V203 V208:V210 V215:V217 V222:V224 V229:V231 V403:V412 V247:V250 V255:V257 V262:V264 V269:V272 V277:V279 V284:V287 V417:V426 V302:V304 V309:V312 V317:V319 V324:V331 V336:V338 V343:V345 V431:V440 V106:V109 V96:V99 V162:V165 V153:V155 V80:V84" xr:uid="{00000000-0002-0000-0200-000007000000}">
      <formula1>25</formula1>
      <formula2>30</formula2>
    </dataValidation>
    <dataValidation allowBlank="1" showInputMessage="1" showErrorMessage="1" sqref="W12:Y14" xr:uid="{00000000-0002-0000-0200-000008000000}"/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5" manualBreakCount="5">
    <brk id="52" max="24" man="1"/>
    <brk id="112" max="24" man="1"/>
    <brk id="175" max="24" man="1"/>
    <brk id="238" max="24" man="1"/>
    <brk id="299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M44"/>
  <sheetViews>
    <sheetView view="pageBreakPreview" zoomScale="120" zoomScaleNormal="120" zoomScaleSheetLayoutView="120" zoomScalePageLayoutView="120" workbookViewId="0">
      <selection sqref="A1:B1"/>
    </sheetView>
  </sheetViews>
  <sheetFormatPr baseColWidth="10" defaultColWidth="8.83203125" defaultRowHeight="14" x14ac:dyDescent="0.2"/>
  <cols>
    <col min="1" max="1" width="9.5" style="109" customWidth="1"/>
    <col min="2" max="2" width="58.83203125" style="110" customWidth="1"/>
    <col min="3" max="3" width="16.83203125" style="106" customWidth="1"/>
    <col min="4" max="5" width="8.83203125" style="106"/>
    <col min="6" max="6" width="45.83203125" style="106" customWidth="1"/>
    <col min="7" max="7" width="8.83203125" style="106"/>
    <col min="8" max="8" width="37.83203125" style="106" customWidth="1"/>
    <col min="9" max="9" width="8.83203125" style="106"/>
    <col min="10" max="10" width="33.83203125" style="106" customWidth="1"/>
    <col min="11" max="11" width="8.83203125" style="106"/>
    <col min="12" max="12" width="29.1640625" style="106" customWidth="1"/>
    <col min="13" max="13" width="8.83203125" style="106"/>
    <col min="14" max="14" width="40" style="106" customWidth="1"/>
    <col min="15" max="15" width="8.83203125" style="106"/>
    <col min="16" max="16" width="46.5" style="106" customWidth="1"/>
    <col min="17" max="16384" width="8.83203125" style="106"/>
  </cols>
  <sheetData>
    <row r="1" spans="1:13" s="104" customFormat="1" ht="49.5" customHeight="1" thickBot="1" x14ac:dyDescent="0.25">
      <c r="A1" s="326" t="s">
        <v>263</v>
      </c>
      <c r="B1" s="327"/>
      <c r="C1" s="119"/>
    </row>
    <row r="2" spans="1:13" ht="18" customHeight="1" thickBot="1" x14ac:dyDescent="0.25">
      <c r="A2" s="120" t="s">
        <v>153</v>
      </c>
      <c r="B2" s="156" t="s">
        <v>231</v>
      </c>
      <c r="C2" s="121"/>
      <c r="I2" s="107"/>
      <c r="K2" s="107"/>
      <c r="M2" s="107"/>
    </row>
    <row r="3" spans="1:13" ht="25.5" customHeight="1" x14ac:dyDescent="0.2">
      <c r="A3" s="328" t="s">
        <v>154</v>
      </c>
      <c r="B3" s="157" t="s">
        <v>258</v>
      </c>
      <c r="C3" s="121"/>
      <c r="E3" s="108"/>
      <c r="G3" s="106" t="s">
        <v>155</v>
      </c>
    </row>
    <row r="4" spans="1:13" ht="24.75" customHeight="1" x14ac:dyDescent="0.2">
      <c r="A4" s="329"/>
      <c r="B4" s="157" t="s">
        <v>255</v>
      </c>
      <c r="C4" s="121"/>
      <c r="E4" s="108"/>
    </row>
    <row r="5" spans="1:13" ht="18" customHeight="1" x14ac:dyDescent="0.2">
      <c r="A5" s="317" t="s">
        <v>156</v>
      </c>
      <c r="B5" s="158" t="s">
        <v>217</v>
      </c>
      <c r="C5" s="121"/>
      <c r="E5" s="108"/>
    </row>
    <row r="6" spans="1:13" ht="18" customHeight="1" x14ac:dyDescent="0.2">
      <c r="A6" s="317"/>
      <c r="B6" s="154" t="s">
        <v>218</v>
      </c>
      <c r="C6" s="121"/>
      <c r="E6" s="108"/>
    </row>
    <row r="7" spans="1:13" ht="18" customHeight="1" x14ac:dyDescent="0.2">
      <c r="A7" s="317" t="s">
        <v>157</v>
      </c>
      <c r="B7" s="158" t="s">
        <v>256</v>
      </c>
      <c r="C7" s="121"/>
      <c r="E7" s="108"/>
    </row>
    <row r="8" spans="1:13" ht="18" customHeight="1" x14ac:dyDescent="0.2">
      <c r="A8" s="317"/>
      <c r="B8" s="158" t="s">
        <v>257</v>
      </c>
      <c r="C8" s="121"/>
      <c r="E8" s="108"/>
    </row>
    <row r="9" spans="1:13" ht="18" customHeight="1" x14ac:dyDescent="0.2">
      <c r="A9" s="317" t="s">
        <v>158</v>
      </c>
      <c r="B9" s="158" t="s">
        <v>219</v>
      </c>
      <c r="C9" s="121"/>
    </row>
    <row r="10" spans="1:13" ht="18" customHeight="1" x14ac:dyDescent="0.2">
      <c r="A10" s="317"/>
      <c r="B10" s="158" t="s">
        <v>220</v>
      </c>
      <c r="C10" s="121"/>
    </row>
    <row r="11" spans="1:13" ht="18" customHeight="1" x14ac:dyDescent="0.2">
      <c r="A11" s="317" t="s">
        <v>159</v>
      </c>
      <c r="B11" s="159" t="s">
        <v>221</v>
      </c>
      <c r="C11" s="121"/>
    </row>
    <row r="12" spans="1:13" ht="18" customHeight="1" x14ac:dyDescent="0.2">
      <c r="A12" s="317"/>
      <c r="B12" s="159" t="s">
        <v>222</v>
      </c>
      <c r="C12" s="121"/>
    </row>
    <row r="13" spans="1:13" ht="18" customHeight="1" x14ac:dyDescent="0.2">
      <c r="A13" s="317" t="s">
        <v>160</v>
      </c>
      <c r="B13" s="160" t="s">
        <v>223</v>
      </c>
      <c r="C13" s="121"/>
    </row>
    <row r="14" spans="1:13" ht="18" customHeight="1" x14ac:dyDescent="0.2">
      <c r="A14" s="317"/>
      <c r="B14" s="160" t="s">
        <v>224</v>
      </c>
      <c r="C14" s="121"/>
    </row>
    <row r="15" spans="1:13" ht="18" customHeight="1" x14ac:dyDescent="0.2">
      <c r="A15" s="317" t="s">
        <v>161</v>
      </c>
      <c r="B15" s="161" t="s">
        <v>225</v>
      </c>
      <c r="C15" s="121"/>
    </row>
    <row r="16" spans="1:13" ht="18" customHeight="1" thickBot="1" x14ac:dyDescent="0.25">
      <c r="A16" s="325"/>
      <c r="B16" s="162" t="s">
        <v>226</v>
      </c>
      <c r="C16" s="121"/>
    </row>
    <row r="17" spans="1:12" ht="18" customHeight="1" thickBot="1" x14ac:dyDescent="0.25">
      <c r="A17" s="322" t="s">
        <v>164</v>
      </c>
      <c r="B17" s="323"/>
      <c r="C17" s="121"/>
      <c r="E17" s="108"/>
    </row>
    <row r="18" spans="1:12" ht="30" x14ac:dyDescent="0.2">
      <c r="A18" s="316" t="s">
        <v>162</v>
      </c>
      <c r="B18" s="152" t="s">
        <v>246</v>
      </c>
    </row>
    <row r="19" spans="1:12" ht="17.5" customHeight="1" x14ac:dyDescent="0.2">
      <c r="A19" s="317"/>
      <c r="B19" s="154" t="s">
        <v>253</v>
      </c>
    </row>
    <row r="20" spans="1:12" ht="16" customHeight="1" x14ac:dyDescent="0.2">
      <c r="A20" s="136" t="s">
        <v>163</v>
      </c>
      <c r="B20" s="154" t="s">
        <v>251</v>
      </c>
    </row>
    <row r="21" spans="1:12" ht="15" x14ac:dyDescent="0.2">
      <c r="A21" s="124"/>
      <c r="B21" s="159" t="s">
        <v>252</v>
      </c>
      <c r="J21" s="104"/>
    </row>
    <row r="22" spans="1:12" ht="16" thickBot="1" x14ac:dyDescent="0.25">
      <c r="A22" s="163"/>
      <c r="B22" s="164" t="s">
        <v>254</v>
      </c>
      <c r="L22" s="104"/>
    </row>
    <row r="23" spans="1:12" ht="14.25" customHeight="1" x14ac:dyDescent="0.2">
      <c r="A23" s="106"/>
      <c r="B23" s="106"/>
      <c r="H23" s="107"/>
    </row>
    <row r="24" spans="1:12" ht="14.25" customHeight="1" x14ac:dyDescent="0.2">
      <c r="A24" s="106"/>
      <c r="B24" s="106"/>
      <c r="J24" s="107"/>
    </row>
    <row r="25" spans="1:12" ht="14.5" customHeight="1" x14ac:dyDescent="0.2">
      <c r="A25" s="106"/>
      <c r="B25" s="106"/>
    </row>
    <row r="30" spans="1:12" x14ac:dyDescent="0.2">
      <c r="J30" s="107"/>
    </row>
    <row r="31" spans="1:12" x14ac:dyDescent="0.2">
      <c r="L31" s="107"/>
    </row>
    <row r="37" spans="10:12" x14ac:dyDescent="0.2">
      <c r="J37" s="107"/>
    </row>
    <row r="38" spans="10:12" x14ac:dyDescent="0.2">
      <c r="J38" s="111"/>
      <c r="L38" s="107"/>
    </row>
    <row r="39" spans="10:12" x14ac:dyDescent="0.2">
      <c r="L39" s="111"/>
    </row>
    <row r="42" spans="10:12" x14ac:dyDescent="0.2">
      <c r="J42" s="104"/>
    </row>
    <row r="43" spans="10:12" ht="15" x14ac:dyDescent="0.2">
      <c r="J43" s="112"/>
      <c r="L43" s="104"/>
    </row>
    <row r="44" spans="10:12" ht="15" x14ac:dyDescent="0.2">
      <c r="L44" s="112"/>
    </row>
  </sheetData>
  <mergeCells count="10">
    <mergeCell ref="A1:B1"/>
    <mergeCell ref="A3:A4"/>
    <mergeCell ref="A5:A6"/>
    <mergeCell ref="A7:A8"/>
    <mergeCell ref="A9:A10"/>
    <mergeCell ref="A17:B17"/>
    <mergeCell ref="A18:A19"/>
    <mergeCell ref="A13:A14"/>
    <mergeCell ref="A15:A16"/>
    <mergeCell ref="A11:A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Chemia_Analityka chemiczna</vt:lpstr>
      <vt:lpstr>Moduły - ACh</vt:lpstr>
      <vt:lpstr>Chemia_stosowana</vt:lpstr>
      <vt:lpstr>Moduły - ChS</vt:lpstr>
      <vt:lpstr>'Chemia_Analityka chemiczna'!Obszar_wydruku</vt:lpstr>
      <vt:lpstr>Chemia_stosowana!Obszar_wydruku</vt:lpstr>
      <vt:lpstr>'Moduły - ACh'!Obszar_wydruku</vt:lpstr>
      <vt:lpstr>'Moduły - ChS'!Obszar_wydruku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2019-03-07T13:39:40Z</cp:lastPrinted>
  <dcterms:created xsi:type="dcterms:W3CDTF">2017-01-24T15:07:24Z</dcterms:created>
  <dcterms:modified xsi:type="dcterms:W3CDTF">2019-07-26T11:37:38Z</dcterms:modified>
</cp:coreProperties>
</file>